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<sst xmlns="http://schemas.openxmlformats.org/spreadsheetml/2006/main" count="24369" uniqueCount="5016">
  <si>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</si>
  <si>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</si>
  <si>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</si>
  <si>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</si>
  <si>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</si>
  <si>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</si>
  <si>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</si>
  <si>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</si>
  <si>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</si>
  <si>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</si>
  <si>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</si>
  <si>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</si>
  <si>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</si>
  <si>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</si>
  <si>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</si>
  <si>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</si>
  <si>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</si>
  <si>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</si>
  <si>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</si>
  <si>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</si>
  <si>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</si>
  <si>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</si>
  <si>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</si>
  <si>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</si>
  <si>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</si>
  <si>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</si>
  <si>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</si>
  <si>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</si>
  <si>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</si>
  <si>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</si>
  <si>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</si>
  <si>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</si>
  <si>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</si>
  <si>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</si>
  <si>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</si>
  <si>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</si>
  <si>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</si>
  <si>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</si>
  <si>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</si>
  <si>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</si>
  <si>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</si>
  <si>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</si>
  <si>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</si>
  <si>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</si>
  <si>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</si>
  <si>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</si>
  <si>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</si>
  <si>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</si>
  <si>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</si>
  <si>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</si>
  <si>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</si>
  <si>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</si>
  <si>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</si>
  <si>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</si>
  <si>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</si>
  <si>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</si>
  <si>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</si>
  <si>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</si>
  <si>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</si>
  <si>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</si>
  <si>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</si>
  <si>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</si>
  <si>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</si>
  <si>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</si>
  <si>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</si>
  <si>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</si>
  <si>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</si>
  <si>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</si>
  <si>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</si>
  <si>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</si>
  <si>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</si>
  <si>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</si>
  <si>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</si>
  <si>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</si>
  <si>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</si>
  <si>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</si>
  <si>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</si>
  <si>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</si>
  <si>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</si>
  <si>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</si>
  <si>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</si>
  <si>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</si>
  <si>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</si>
  <si>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</si>
  <si>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</si>
  <si>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</si>
  <si>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</si>
  <si>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</si>
  <si>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</si>
  <si>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</si>
  <si>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</si>
  <si>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</si>
  <si>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</si>
  <si>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</si>
  <si>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</si>
  <si>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</si>
  <si>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</si>
  <si>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</si>
  <si>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</si>
  <si>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</si>
  <si>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</si>
  <si>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</si>
  <si>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</si>
  <si>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</si>
  <si>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</si>
  <si>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</si>
  <si>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</si>
  <si>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</si>
  <si>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</si>
  <si>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</si>
  <si>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</si>
  <si>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</si>
  <si>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</si>
  <si>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</si>
  <si>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</si>
  <si>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</si>
  <si>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</si>
  <si>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</si>
  <si>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</si>
  <si>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</si>
  <si>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</si>
  <si>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</si>
  <si>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</si>
  <si>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</si>
  <si>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</si>
  <si>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</si>
  <si>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</si>
  <si>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</si>
  <si>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</si>
  <si>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</si>
  <si>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</si>
  <si>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</si>
  <si>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</si>
  <si>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</si>
  <si>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</si>
  <si>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</si>
  <si>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</si>
  <si>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</si>
  <si>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</si>
  <si>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</si>
  <si>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</si>
  <si>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</si>
  <si>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</si>
  <si>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</si>
  <si>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</si>
  <si>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</si>
  <si>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</si>
  <si>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</si>
  <si>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</si>
  <si>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</si>
  <si>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</si>
  <si>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</si>
  <si>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</si>
  <si>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</si>
  <si>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</si>
  <si>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</si>
  <si>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</si>
  <si>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</si>
  <si>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</si>
  <si>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</si>
  <si>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</si>
  <si>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</si>
  <si>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</si>
  <si>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</si>
  <si>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</si>
  <si>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</si>
  <si>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</si>
  <si>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</si>
  <si>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</si>
  <si>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</si>
  <si>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</si>
  <si>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</si>
  <si>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</si>
  <si>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</si>
  <si>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</si>
  <si>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</si>
  <si>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</si>
  <si>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</si>
  <si>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</si>
  <si>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</si>
  <si>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</si>
  <si>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</si>
  <si>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</si>
  <si>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</si>
  <si>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</si>
  <si>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</si>
  <si>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</si>
  <si>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</si>
  <si>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</si>
  <si>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</si>
  <si>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</si>
  <si>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</si>
  <si>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</si>
  <si>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</si>
  <si>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</si>
  <si>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</si>
  <si>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</si>
  <si>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</si>
  <si>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</si>
  <si>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</si>
  <si>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</si>
  <si>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</si>
  <si>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</si>
  <si>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</si>
  <si>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</si>
  <si>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</si>
  <si>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</si>
  <si>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</si>
  <si>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</si>
  <si>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</si>
  <si>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</si>
  <si>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</si>
  <si>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anastasiasmihai</t>
  </si>
  <si>
    <t>havasjust</t>
  </si>
  <si>
    <t>klimkowa1</t>
  </si>
  <si>
    <t>fooding1st</t>
  </si>
  <si>
    <t>qmulnews</t>
  </si>
  <si>
    <t>jaffor10</t>
  </si>
  <si>
    <t>foodanddrinktec</t>
  </si>
  <si>
    <t>caramelparsley</t>
  </si>
  <si>
    <t>theprobemag</t>
  </si>
  <si>
    <t>jamesdrabble</t>
  </si>
  <si>
    <t>lexalimentaria</t>
  </si>
  <si>
    <t>mxoolong</t>
  </si>
  <si>
    <t>bha___tti</t>
  </si>
  <si>
    <t>drbelgingunay</t>
  </si>
  <si>
    <t>smileohmmag</t>
  </si>
  <si>
    <t>tim_mcnulty</t>
  </si>
  <si>
    <t>cledgerwood</t>
  </si>
  <si>
    <t>atluri31</t>
  </si>
  <si>
    <t>zacroger1</t>
  </si>
  <si>
    <t>realbabyytif</t>
  </si>
  <si>
    <t>sw19_womble</t>
  </si>
  <si>
    <t>liveandll</t>
  </si>
  <si>
    <t>oldmudgie</t>
  </si>
  <si>
    <t>mediawisemelb</t>
  </si>
  <si>
    <t>tessatricks</t>
  </si>
  <si>
    <t>teethteam</t>
  </si>
  <si>
    <t>foodmatterslive</t>
  </si>
  <si>
    <t>burnout_pt</t>
  </si>
  <si>
    <t>jimmbobs</t>
  </si>
  <si>
    <t>bell_publishing</t>
  </si>
  <si>
    <t>confectionprod</t>
  </si>
  <si>
    <t>sweetsnsavoury</t>
  </si>
  <si>
    <t>justint035</t>
  </si>
  <si>
    <t>childofourtime</t>
  </si>
  <si>
    <t>worriedmum3</t>
  </si>
  <si>
    <t>wendyj08</t>
  </si>
  <si>
    <t>lovatoletsitgo</t>
  </si>
  <si>
    <t>allcorgis</t>
  </si>
  <si>
    <t>dipbrig11</t>
  </si>
  <si>
    <t>delta9mufc</t>
  </si>
  <si>
    <t>ihaterocket</t>
  </si>
  <si>
    <t>almightypod</t>
  </si>
  <si>
    <t>drawntopixels</t>
  </si>
  <si>
    <t>martsmarts72</t>
  </si>
  <si>
    <t>hugorelly</t>
  </si>
  <si>
    <t>blancogogo</t>
  </si>
  <si>
    <t>nickthefiddler</t>
  </si>
  <si>
    <t>edmxonds</t>
  </si>
  <si>
    <t>tlifeuk</t>
  </si>
  <si>
    <t>rogontheleft</t>
  </si>
  <si>
    <t>sue834</t>
  </si>
  <si>
    <t>sugarbeatbook</t>
  </si>
  <si>
    <t>xtremekoool</t>
  </si>
  <si>
    <t>mrkgyamfi</t>
  </si>
  <si>
    <t>admbriggs</t>
  </si>
  <si>
    <t>battleforbrexit</t>
  </si>
  <si>
    <t>jayyangelo</t>
  </si>
  <si>
    <t>tamalam_</t>
  </si>
  <si>
    <t>marcin_medink</t>
  </si>
  <si>
    <t>enjoy_diabetes</t>
  </si>
  <si>
    <t>rourouvakautona</t>
  </si>
  <si>
    <t>discostew66</t>
  </si>
  <si>
    <t>terrahall</t>
  </si>
  <si>
    <t>sammertang</t>
  </si>
  <si>
    <t>bandwaccounting</t>
  </si>
  <si>
    <t>louhaigh</t>
  </si>
  <si>
    <t>kevthecheff</t>
  </si>
  <si>
    <t>healcities</t>
  </si>
  <si>
    <t>wearepha</t>
  </si>
  <si>
    <t>mister_hunt</t>
  </si>
  <si>
    <t>rafiqrohizad</t>
  </si>
  <si>
    <t>nurhananibasri</t>
  </si>
  <si>
    <t>natalieisasleep</t>
  </si>
  <si>
    <t>staronline</t>
  </si>
  <si>
    <t>yaminlawut</t>
  </si>
  <si>
    <t>syazwinashafie</t>
  </si>
  <si>
    <t>afifishaari</t>
  </si>
  <si>
    <t>afabllah</t>
  </si>
  <si>
    <t>yourfavcutegirl</t>
  </si>
  <si>
    <t>qilaaahhhq</t>
  </si>
  <si>
    <t>ct9204</t>
  </si>
  <si>
    <t>syawal</t>
  </si>
  <si>
    <t>ronyeap</t>
  </si>
  <si>
    <t>wilpertwitt</t>
  </si>
  <si>
    <t>nhmajidin</t>
  </si>
  <si>
    <t>afsafawwaz</t>
  </si>
  <si>
    <t>ain_food</t>
  </si>
  <si>
    <t>shoppeussb</t>
  </si>
  <si>
    <t>atiqahhudaa</t>
  </si>
  <si>
    <t>slikkepindd</t>
  </si>
  <si>
    <t>shyerryneis</t>
  </si>
  <si>
    <t>maritahennessy</t>
  </si>
  <si>
    <t>prof_p_nowicka</t>
  </si>
  <si>
    <t>rahah_ghazali</t>
  </si>
  <si>
    <t>train2hogwarts</t>
  </si>
  <si>
    <t>hugh6303</t>
  </si>
  <si>
    <t>nurjannie</t>
  </si>
  <si>
    <t>syafiqahatta</t>
  </si>
  <si>
    <t>kentschools_fa</t>
  </si>
  <si>
    <t>hullactivesch</t>
  </si>
  <si>
    <t>suzy2504</t>
  </si>
  <si>
    <t>borntobearboys</t>
  </si>
  <si>
    <t>cleanlabel</t>
  </si>
  <si>
    <t>radekrzehak</t>
  </si>
  <si>
    <t>dmorkus</t>
  </si>
  <si>
    <t>wjdm07</t>
  </si>
  <si>
    <t>mialonmelissa</t>
  </si>
  <si>
    <t>werthernieland</t>
  </si>
  <si>
    <t>miekevanstigt</t>
  </si>
  <si>
    <t>vachtje1</t>
  </si>
  <si>
    <t>kay_ren74</t>
  </si>
  <si>
    <t>steltenpower</t>
  </si>
  <si>
    <t>kitson</t>
  </si>
  <si>
    <t>stephenlees4</t>
  </si>
  <si>
    <t>marionwotton</t>
  </si>
  <si>
    <t>aspiresportsuk</t>
  </si>
  <si>
    <t>londonpehwb</t>
  </si>
  <si>
    <t>food_active</t>
  </si>
  <si>
    <t>h_swanseabay</t>
  </si>
  <si>
    <t>ducktalesw00h00</t>
  </si>
  <si>
    <t>2020dentistry3</t>
  </si>
  <si>
    <t>thedanwilson</t>
  </si>
  <si>
    <t>glbridge1</t>
  </si>
  <si>
    <t>batder</t>
  </si>
  <si>
    <t>mclarkhattingh</t>
  </si>
  <si>
    <t>divinebiood</t>
  </si>
  <si>
    <t>reclaimtaxuk</t>
  </si>
  <si>
    <t>soleentg</t>
  </si>
  <si>
    <t>alexandrah0lt</t>
  </si>
  <si>
    <t>suliman_rafiq</t>
  </si>
  <si>
    <t>expandedzpd</t>
  </si>
  <si>
    <t>not_froggy</t>
  </si>
  <si>
    <t>ianweiradi</t>
  </si>
  <si>
    <t>mehrajdube</t>
  </si>
  <si>
    <t>pankaj4570</t>
  </si>
  <si>
    <t>knowledgebasel</t>
  </si>
  <si>
    <t>calcivis</t>
  </si>
  <si>
    <t>outsmart_sugar</t>
  </si>
  <si>
    <t>fizz_nz</t>
  </si>
  <si>
    <t>irdeeen</t>
  </si>
  <si>
    <t>husinwh_</t>
  </si>
  <si>
    <t>fredericesq</t>
  </si>
  <si>
    <t>logamakwela</t>
  </si>
  <si>
    <t>toffeegirl</t>
  </si>
  <si>
    <t>abdutoit</t>
  </si>
  <si>
    <t>healthenews</t>
  </si>
  <si>
    <t>healthtian</t>
  </si>
  <si>
    <t>thestar_rage</t>
  </si>
  <si>
    <t>ianyee</t>
  </si>
  <si>
    <t>sugarsmartncl</t>
  </si>
  <si>
    <t>nayerraapd</t>
  </si>
  <si>
    <t>dphru_sa</t>
  </si>
  <si>
    <t>esmesstuff</t>
  </si>
  <si>
    <t>r_osirideain</t>
  </si>
  <si>
    <t>mcindewartam</t>
  </si>
  <si>
    <t>kpennpenn</t>
  </si>
  <si>
    <t>davesargent</t>
  </si>
  <si>
    <t>oha_updates</t>
  </si>
  <si>
    <t>jphysical</t>
  </si>
  <si>
    <t>cati_king</t>
  </si>
  <si>
    <t>gulpnow</t>
  </si>
  <si>
    <t>debsjkay</t>
  </si>
  <si>
    <t>aussugartax</t>
  </si>
  <si>
    <t>matt_hopcraft</t>
  </si>
  <si>
    <t>marymaryregan</t>
  </si>
  <si>
    <t>197winstonsmith</t>
  </si>
  <si>
    <t>sheikh_anvakh</t>
  </si>
  <si>
    <t>tijdvooreten</t>
  </si>
  <si>
    <t>matthijs85</t>
  </si>
  <si>
    <t>baumfran</t>
  </si>
  <si>
    <t>db41073</t>
  </si>
  <si>
    <t>thesteils</t>
  </si>
  <si>
    <t>haymansafc</t>
  </si>
  <si>
    <t>14obrien14</t>
  </si>
  <si>
    <t>abhigarg_</t>
  </si>
  <si>
    <t>silcastelletti</t>
  </si>
  <si>
    <t>imhere_m8</t>
  </si>
  <si>
    <t>isleofwrite</t>
  </si>
  <si>
    <t>sboscott</t>
  </si>
  <si>
    <t>adhila101</t>
  </si>
  <si>
    <t>dentalhealthorg</t>
  </si>
  <si>
    <t>actiononsugar</t>
  </si>
  <si>
    <t>qmulbartsthelon</t>
  </si>
  <si>
    <t>actiononsalt</t>
  </si>
  <si>
    <t>holly_gabe</t>
  </si>
  <si>
    <t>sputniknewsuk</t>
  </si>
  <si>
    <t>agnesayton</t>
  </si>
  <si>
    <t>cruk_policy</t>
  </si>
  <si>
    <t>etain6</t>
  </si>
  <si>
    <t>sabinebonneck</t>
  </si>
  <si>
    <t>louisestephen9</t>
  </si>
  <si>
    <t>greedspam</t>
  </si>
  <si>
    <t>rcperri</t>
  </si>
  <si>
    <t>eastgatebiotech</t>
  </si>
  <si>
    <t>helenclarknz</t>
  </si>
  <si>
    <t>plvrmap</t>
  </si>
  <si>
    <t>lndnsmileclinic</t>
  </si>
  <si>
    <t>scotthardinguk</t>
  </si>
  <si>
    <t>afpe_pe</t>
  </si>
  <si>
    <t>eileen_marchant</t>
  </si>
  <si>
    <t>griffithnursing</t>
  </si>
  <si>
    <t>keatingpatrick</t>
  </si>
  <si>
    <t>alanpwhite2</t>
  </si>
  <si>
    <t>krifra</t>
  </si>
  <si>
    <t>foodsecurity_za</t>
  </si>
  <si>
    <t>sophuwc</t>
  </si>
  <si>
    <t>pmpmagtoday</t>
  </si>
  <si>
    <t>drefleming7</t>
  </si>
  <si>
    <t>jodieingles27</t>
  </si>
  <si>
    <t>csheartresearch</t>
  </si>
  <si>
    <t>sabouretcardio</t>
  </si>
  <si>
    <t>hragy</t>
  </si>
  <si>
    <t>gis_gov</t>
  </si>
  <si>
    <t>danslizmd</t>
  </si>
  <si>
    <t>elmo_org</t>
  </si>
  <si>
    <t>phe_uk</t>
  </si>
  <si>
    <t>qmul</t>
  </si>
  <si>
    <t>sprite</t>
  </si>
  <si>
    <t>ukonward</t>
  </si>
  <si>
    <t>samhooper</t>
  </si>
  <si>
    <t>cocacolaau_co</t>
  </si>
  <si>
    <t>bloodstockfest</t>
  </si>
  <si>
    <t>vickyhungerford</t>
  </si>
  <si>
    <t>ifpri</t>
  </si>
  <si>
    <t>corinnahawkes</t>
  </si>
  <si>
    <t>borisjohnson</t>
  </si>
  <si>
    <t>aescwine_</t>
  </si>
  <si>
    <t>englishmanadam</t>
  </si>
  <si>
    <t>krzysztoflanda</t>
  </si>
  <si>
    <t>donnabullock195</t>
  </si>
  <si>
    <t>iceland_review</t>
  </si>
  <si>
    <t>foonfong</t>
  </si>
  <si>
    <t>davidjobrexit</t>
  </si>
  <si>
    <t>dvatw</t>
  </si>
  <si>
    <t>toystory</t>
  </si>
  <si>
    <t>cineworld</t>
  </si>
  <si>
    <t>rjpbaan</t>
  </si>
  <si>
    <t>mvtegenspraak</t>
  </si>
  <si>
    <t>nestle</t>
  </si>
  <si>
    <t>cocacola</t>
  </si>
  <si>
    <t>hbscstudy</t>
  </si>
  <si>
    <t>who</t>
  </si>
  <si>
    <t>who_europe</t>
  </si>
  <si>
    <t>boydswinburn</t>
  </si>
  <si>
    <t>benioff</t>
  </si>
  <si>
    <t>theeconomist</t>
  </si>
  <si>
    <t>adamliaw</t>
  </si>
  <si>
    <t>igd_health</t>
  </si>
  <si>
    <t>comms_igd</t>
  </si>
  <si>
    <t>fds_rcs</t>
  </si>
  <si>
    <t>millerandcarter</t>
  </si>
  <si>
    <t>uwconline</t>
  </si>
  <si>
    <t>lbc</t>
  </si>
  <si>
    <t>steveallenshow</t>
  </si>
  <si>
    <t>daniellegalle15</t>
  </si>
  <si>
    <t>w_wat</t>
  </si>
  <si>
    <t>irnbru</t>
  </si>
  <si>
    <t>tesco</t>
  </si>
  <si>
    <t>jamieoliver</t>
  </si>
  <si>
    <t>nestlegermany</t>
  </si>
  <si>
    <t>juliakloeckner</t>
  </si>
  <si>
    <t>bmel</t>
  </si>
  <si>
    <t>lidlgb</t>
  </si>
  <si>
    <t>aldiuk</t>
  </si>
  <si>
    <t>morrisons</t>
  </si>
  <si>
    <t>parentchain</t>
  </si>
  <si>
    <t>audreybbonbon</t>
  </si>
  <si>
    <t>robertlustigmd</t>
  </si>
  <si>
    <t>rezomusik</t>
  </si>
  <si>
    <t>renatekuenast</t>
  </si>
  <si>
    <t>mattfis14854590</t>
  </si>
  <si>
    <t>drjuliaanaf1</t>
  </si>
  <si>
    <t>simoncapewell99</t>
  </si>
  <si>
    <t>marionnestle</t>
  </si>
  <si>
    <t>iphc2</t>
  </si>
  <si>
    <t>unni_gopinathan</t>
  </si>
  <si>
    <t>philbakernz</t>
  </si>
  <si>
    <t>kentbuse</t>
  </si>
  <si>
    <t>wur</t>
  </si>
  <si>
    <t>jeroencandel</t>
  </si>
  <si>
    <t>thelancetph</t>
  </si>
  <si>
    <t>wwaterlander</t>
  </si>
  <si>
    <t>jaapseidell</t>
  </si>
  <si>
    <t>bentiggelaar_bt</t>
  </si>
  <si>
    <t>yonifreedhoff</t>
  </si>
  <si>
    <t>_informas</t>
  </si>
  <si>
    <t>joggnl</t>
  </si>
  <si>
    <t>aigezondheid</t>
  </si>
  <si>
    <t>minvws</t>
  </si>
  <si>
    <t>gurpinderlalli</t>
  </si>
  <si>
    <t>leonknight_</t>
  </si>
  <si>
    <t>silcastel</t>
  </si>
  <si>
    <t>fzmarques</t>
  </si>
  <si>
    <t>ishbp</t>
  </si>
  <si>
    <t>hbprca</t>
  </si>
  <si>
    <t>kewatson</t>
  </si>
  <si>
    <t>hswapnil</t>
  </si>
  <si>
    <t>brandimwynne</t>
  </si>
  <si>
    <t>alta_schutte</t>
  </si>
  <si>
    <t>sfhta</t>
  </si>
  <si>
    <t>atulpathak31</t>
  </si>
  <si>
    <t>bogdienache</t>
  </si>
  <si>
    <t>thesacredisle</t>
  </si>
  <si>
    <t>talkradio</t>
  </si>
  <si>
    <t>iromg</t>
  </si>
  <si>
    <t>section27news</t>
  </si>
  <si>
    <t>aerztezeitung</t>
  </si>
  <si>
    <t>dhscgovuk</t>
  </si>
  <si>
    <t>stevenedginton</t>
  </si>
  <si>
    <t>gidmk</t>
  </si>
  <si>
    <t>gdpukcom</t>
  </si>
  <si>
    <t>supermalt</t>
  </si>
  <si>
    <t>danamccauley</t>
  </si>
  <si>
    <t>otto_english</t>
  </si>
  <si>
    <t>Mentions</t>
  </si>
  <si>
    <t>Replies to</t>
  </si>
  <si>
    <t>@bogdienache @AtulPathak31 @sfhta @alta_schutte @brandimwynne @hswapnil @kewatson @HBPRCA @ISHBP @FZMarques @SilCastelletti @Hragy @SABOURETCardio Thank you for H/T this study @AtulPathak31 &amp;amp; further evidence to introduce #sugartax since sugar is the new tobacco_xD83D__xDE0C_
@bogdienache you will be aware of @CSHeartResearch @jodieingles27 &amp;amp; coauthors paper:
https://t.co/5eYskvFIx3</t>
  </si>
  <si>
    <t>Call for #calorielevy on food firms after success of #sugartax. Would this encourage manufacturers to improve the nutritional quality of their unhealthy foods and help tackle #obesity, type 2 #diabetes or even #cancer? #JustHealthNews https://t.co/2Dga0frZaJ</t>
  </si>
  <si>
    <t>Is it only co-occurrence or a cause-effect relationship? Should we consider sugar tax in other EU countries and in Poland?
#sugartax #plantbased #healthy 
@ELMO_org @danslizmd @GIS_gov</t>
  </si>
  <si>
    <t>UK health campaigners call for sweeping â€œcalorie taxâ€ on #processedfoods https://t.co/l1ypHVbppN #actiononsugar #actiononsalt #sugartax #calorietax #obesity #dieting @PHE_uk</t>
  </si>
  <si>
    <t>RT @QMULBartsTheLon: Call for levy on manufacturers to reduce excessive calories in unhealthy food, from @QMUL's @actiononsugar @actiononsaâ€¦</t>
  </si>
  <si>
    <t>RT @dentalhealthorg: .@actiononsugar and @actiononsalt are calling for the #SugarTax, which includes drinks, to be extended to high-calorie…</t>
  </si>
  <si>
    <t>Campaigners are calling on the government to introduce a calorie levy on processed foods in a bid to reduce levels of obesity and other health issues.
https://t.co/1nq63FSW3J
@actiononsugar #calorietax #sugartax #unhealthyfood #obesity #ingredients https://t.co/UdIJV1SgQL</t>
  </si>
  <si>
    <t>#UK : Call for calorie tax on food firms after successful #sugar levy" https://t.co/IZRInM5Ieg #SugarTax #softdrinks #obesity #diabetes #health</t>
  </si>
  <si>
    <t>Widely considered a success, the sugar tax has inspired campaigners to call for a 'calorie tax'. https://t.co/bFuyOyLmnL What do you think? Does the sugar tax deserve the praise it receives? #SugarTax #OralHealth #Confectionery #CalorieTax  #Review #UnhealthyFood https://t.co/8qfpzA7Qz6</t>
  </si>
  <si>
    <t>After the introduction last year of a sugar tax on drinks in the UK, could we now be about to see a tax on “excess calories”? Let me know what you think.
https://t.co/kdYRtefjrw
#sugartax #calorietax #excesscalories #obesity #healthyeatingvscaloriecou… https://t.co/xX76I9xMuB https://t.co/JKbGpXjZRE</t>
  </si>
  <si>
    <t>Here comes again. Few days ago FAO Report on ultra-processed foods, diet quality, and health has been released. 
#sugartax #junkfood #NCDs #foodpolicy https://t.co/xlqBEPLQr2</t>
  </si>
  <si>
    <t>Ugggh, I temporarily forgot that almost all soft drinks in the UK are ruined by artificial sweeteners now, and bought myself a can of @Sprite.
Ugh, ugh, ugh. Acesulfame K AND aspartame. :(
#sugarTax</t>
  </si>
  <si>
    <t>RT @QMULBartsTheLon: Call for levy on manufacturers to reduce excessive calories in unhealthy food, from @QMUL's @actiononsugar @actiononsa…</t>
  </si>
  <si>
    <t>Widely considered a success, the sugar tax has inspired campaigners to call for a 'calorie tax'. https://t.co/1hB6ULthnw What do you think? Does the sugar tax deserve the praise it receives? #SugarTax #OralHealth #Confectionery #CalorieTax  #Review #UnhealthyFood https://t.co/b9kHfyZgas</t>
  </si>
  <si>
    <t>This one is fantastic, can't believe it was only a B-Side. O.M.D., SugarTax #MyiPodPlaylist
https://t.co/frFUtaEPN7</t>
  </si>
  <si>
    <t>#irnbru #Scotland #sugartax https://t.co/IIGUTKLsA5</t>
  </si>
  <si>
    <t>#SugarTax https://t.co/GFopHN8iAO</t>
  </si>
  <si>
    <t>Going to give a give way worth of 3000$ to one lucky slut retweet and like then DM me girls you might be the winner #slut #findom #nudes #paypig #sugarbaby #sugardaddy #sugartax #porn #porno</t>
  </si>
  <si>
    <t>RT @ZacRoger1: Going to give a give way worth of 3000$ to one lucky slut retweet and like then DM me girls you might be the winner #slut #f…</t>
  </si>
  <si>
    <t>@SamHooper @ukonward aka "Please help me government, I don't know how much sugar to eat."
#sugartax #NannyStateTories</t>
  </si>
  <si>
    <t>RT @MxOolong: Ugggh, I temporarily forgot that almost all soft drinks in the UK are ruined by artificial sweeteners now, and bought myself…</t>
  </si>
  <si>
    <t>@CocaColaAU_Co Great story. But we need a sugar tax in Australia to help combat obesity. Do the right thing for everyone please, not just your shareholders #sugartax</t>
  </si>
  <si>
    <t>Call for 'calorie tax' on processed food after success of sugar levy #SugarTax. I think we can safely say that Boris will be putting more cloth in his ears on this one #Childhoodobesity #health #inequality 
https://t.co/TtwkFap3gp</t>
  </si>
  <si>
    <t>#Reformulation and #portionsize approaches to meeting calorie and sugar reduction targets https://t.co/XWE0E69ZNm #sugartax #childhoodobesity https://t.co/75oPp14Jgf</t>
  </si>
  <si>
    <t>Socialismo. Sempre a tentar arranjar fontes de rendimento...
#FatTax #SugarTax em breve #CarbonTax talvez #RedMeatTax e #PoorFishTax entre outros... https://t.co/SZUeIwJGVz</t>
  </si>
  <si>
    <t>@vickyhungerford @BLOODSTOCKFEST  went to #bulleit for some nice bourbon only to find out, no proper coke _xD83D__xDE31__xD83D__xDE31__xD83D__xDE31_ damn you #sugartax</t>
  </si>
  <si>
    <t>RT @confectionprod: Campaigners are calling on the government to introduce a calorie levy on processed foods in a bid to reduce levels of o…</t>
  </si>
  <si>
    <t>Campaigners are calling on the government to introduce a calorie levy on processed foods in a bid to reduce levels… https://t.co/VpDKXOE4av</t>
  </si>
  <si>
    <t>@CorinnaHawkes @IFPRI I maintain that any #sugartax, etc, should be used to subsidise the healthy counter-product or opposition industry so that we can begin to improve access to healthy products and reduce the system factors associated with poor nutrition and poor quality food.</t>
  </si>
  <si>
    <t>Obesity does not just have an economic cost but those from a poorer background are more likely to be obese. Why? 
https://t.co/islbHHINFX
#obesity #childhood #food #sugartax #policy https://t.co/r1fHyhAFzw</t>
  </si>
  <si>
    <t>RT @childofourtime: Obesity does not just have an economic cost but those from a poorer background are more likely to be obese. Why? 
http…</t>
  </si>
  <si>
    <t>RT @LouHaigh: On the #sugartax just like every political issue of the day, @borisjohnson has ducked and dived to put himself in the top job…</t>
  </si>
  <si>
    <t>This increase in chocolate bar size etc doesn’t work for me because I’m like “oh they used to be bigger so I can ea… https://t.co/TQ2If1sKPg</t>
  </si>
  <si>
    <t>https://t.co/kQgc3M1WOT
#Soda #SodaTax #sugartax</t>
  </si>
  <si>
    <t>Well, they need to replace the revenue they’ve lost from cigarettes I suppose.
Still disagree with it. It’s not the… https://t.co/V1y32Wq5PG</t>
  </si>
  <si>
    <t>@Aescwine_ That’s the English way.... _xD83D__xDE11_ #SugarTax</t>
  </si>
  <si>
    <t>@EnglishmanAdam I had a wicked evil idea for the #sugartax the other day (I love full fat coke BTW), but if they wa… https://t.co/ukxloRIxjZ</t>
  </si>
  <si>
    <t>My latest article on LinkedIn on sugar
https://t.co/eexFxQAHrS
#sugar #sugartax #cycling #diabetes #commuting</t>
  </si>
  <si>
    <t>Sugar and Hypocrites
https://t.co/MxS5NzHx98
#humanity #hypocrite #libtards #POEMS #PseudoElites #UK #UN #SugarTax #SugarLevy #flock</t>
  </si>
  <si>
    <t>RT @JayyAngelo: Pre sugartax rubicon mango I want to run to you</t>
  </si>
  <si>
    <t>Thread/
Today, @BorisJohnson has said that taxes on unhealthy foods should be reviewed citing a lack of evidence. The only such UK tax is the soft drinks industry levy, or #sugartax, so please let me take you through that 'lack of evidence'.
https://t.co/YNKpCambkL</t>
  </si>
  <si>
    <t>RT @ADMBriggs: Thread/
Today, @BorisJohnson has said that taxes on unhealthy foods should be reviewed citing a lack of evidence. The only s…</t>
  </si>
  <si>
    <t>Pre sugartax rubicon mango I want to run to you</t>
  </si>
  <si>
    <t>@KrzysztofLanda à propos cukru, to jego sprawa (#NieCukrz, #SugarTax) też może paść ofiarą lepszego lub gorszego PR, który już zagęszcza ruchy</t>
  </si>
  <si>
    <t>RT @FIZZ_NZ: Tickets are on sale for the FIZZ symposium 2019 "Sweet as? Sugar's effect on our health." 31 Oct in Auckland. https://t.co/b9p…</t>
  </si>
  <si>
    <t>RT @LouiseStephen9: I think we can now see the #sugartax for the Big Public Health / United Nations con that it always was.
Nothing more th…</t>
  </si>
  <si>
    <t>“When you have a conservative state and a progressive city within that state, it becomes challenging,” said @donnabullock195, “because the conservative lawmakers use #preemption to control progressive cities.” #bigsoda #bigsugar #sodatax #sugartax https://t.co/pXg2AOkmMM</t>
  </si>
  <si>
    <t>#Publichealth in action everywhere! Discouraging choice by higher cost for sugary drinks #sugartax https://t.co/dczuIj40uZ</t>
  </si>
  <si>
    <t>#Publichealth in action everywhere! Discouraging less healthy choice by higher cost #sugartax https://t.co/ALbtL7XkeA</t>
  </si>
  <si>
    <t>#actiononsugar and #actiononsalt suggest a tax should be levied on calorie-dense processed food, similar to the… https://t.co/fDysN6w07a</t>
  </si>
  <si>
    <t>On the #sugartax just like every political issue of the day, @borisjohnson has ducked and dived to put himself in t… https://t.co/5dVyAH87pl</t>
  </si>
  <si>
    <t>In Focus: Proposed Sugar Tax | @Iceland_Review  https://t.co/O2WycCFZkq #WeArePHAdvocates… https://t.co/eyt20A74dB</t>
  </si>
  <si>
    <t>In Focus: Proposed Sugar Tax | @Iceland_Review  https://t.co/Kcj83MMFEN #WeArePHAdvocates… https://t.co/I15s7E7sEq</t>
  </si>
  <si>
    <t>RT @thestar_rage: 1 in 2 Malaysians are either overweight or obese. Can the newly implemented Sweetened Beverages Excise Duty aka the "#sug…</t>
  </si>
  <si>
    <t>I usually am asked to host these episodes but proud to say that I PRODUCED my first #Newsflash episode! 
Let me kn… https://t.co/1M71jehsw4</t>
  </si>
  <si>
    <t>@FoonFong #sugartax alone doesn't help. Need comprehensive action plan.
Food labeling _xD83C__xDDEC__xD83C__xDDE7_/_xD83C__xDDEA__xD83C__xDDFA_ also require.… https://t.co/37lMgwSoSf</t>
  </si>
  <si>
    <t>RT @MaritaHennessy: The sugar content of children’s &amp;amp; lunchbox beverages sold in the UK before &amp;amp; after the soft drink industry levy https:/…</t>
  </si>
  <si>
    <t>The sugar content of children’s &amp;amp; lunchbox beverages sold in the UK before &amp;amp; after the soft drink industry levy… https://t.co/1iz0IzJaoP</t>
  </si>
  <si>
    <t>@DVATW @DavidJoBrexit He is the most duplicitous Exchequer since #GordonBrown he has gained massive personal wealth… https://t.co/jzPJMw5n9p</t>
  </si>
  <si>
    <t>RT @afPE_PE: How the #sugartax is changing behaviour… https://t.co/YRl1Hp6rlI https://t.co/MCsGuRr1ng</t>
  </si>
  <si>
    <t>Sitting in @cineworld about to watch @toystory wondering how many calories are being consumed collectively, and how… https://t.co/4by0RR9v1d</t>
  </si>
  <si>
    <t>Fat, #sugar and #calorie reduction in #cakes, muffins and #bakery goods?
Get in touch to discuss how our #cleanlabel ingredient range can achieve up to 50% fat and sugar reduction, and up to 20% calorie reduction.
#sugartax #healthyeating #healthyfood #publichealth https://t.co/RFNOiRDRa4</t>
  </si>
  <si>
    <t>If i order a Pepsi and you bring me Pepsi Max, i will fucking know the difference, if i wanted a Fake Pepsi i would… https://t.co/47HqrPNdOn</t>
  </si>
  <si>
    <t>RT @tijdvooreten: @Matthijs85 @rjpbaan In less than 1 minute explained why also the Dutch National Prevention Agreement is supported by com…</t>
  </si>
  <si>
    <t>RT @tijdvooreten: @BoydSwinburn @WHO_Europe @WHO @HBSCStudy @CocaCola @Nestle @MvTegenspraak In less than 1 minute explained why also the D…</t>
  </si>
  <si>
    <t>RT @tijdvooreten: Precies!
Laat bedrijven zoals Coca-Cola, Nestlé en Starbucks gewoon eerlijk belasting plus #suikertaks / #Zuckersteuer/ #…</t>
  </si>
  <si>
    <t>A #SugarTax is socially beneficial - new study https://t.co/v7KKbjKTVQ ^ @TheEconomist cc @Benioff</t>
  </si>
  <si>
    <t>(contd) 3. I'm with you all the way re the #SugarTax. Only totalitarian leftards seek to restrict what we may or ma… https://t.co/hBpTjrJD3L</t>
  </si>
  <si>
    <t>@adamliaw Really interesting #thread - I've got my doubts about the efficacy of a #sugartax, for all the reasons th… https://t.co/bfTyGzybVQ</t>
  </si>
  <si>
    <t>@adamliaw The only way I can see a #sugartax anywhere being considered successful is if processed food product reci… https://t.co/qyuTsifbkt</t>
  </si>
  <si>
    <t>Nutritionist Hannah Skeggs from @IGD_health evidences how the #sugartax is changing behaviour: https://t.co/LaZavTQJLk</t>
  </si>
  <si>
    <t>Hannah Skeggs, Nutrition and Scientific Affairs Manager for @Comms_IGD reveals how #sugartax is changing behaviour:… https://t.co/jR43y4nGa7</t>
  </si>
  <si>
    <t>RT @gulpNOW: _xD83D__xDCE2_ Today the @FDS_RCS is calling for schools to go 'sugar-free', extending the #sugartax to dairy drinks &amp;amp; reducing #sugar in c…</t>
  </si>
  <si>
    <t>Mexican government proposes to tax junk food, soda, alcohol and tobacco and seeks to pour funds right back into its… https://t.co/FJBYT7M3Ch</t>
  </si>
  <si>
    <t>Sugar tax to help stop obesity. So why have manufacturers and shops increased the price of sugar free drinks. Its y… https://t.co/lQBIQ4SkOw</t>
  </si>
  <si>
    <t>The #sugartax on soft drinks came into effect on Friday 6th April 2018, upsetting some consumers - however great ne… https://t.co/TP32k7vMWR</t>
  </si>
  <si>
    <t>The sugar tax has emboldened the drinks companies to provide us with drinks that taste exactly like dispersible asp… https://t.co/UucuUq5zoT</t>
  </si>
  <si>
    <t>RT @expandedZPD: The sugar tax has emboldened the drinks companies to provide us with drinks that taste exactly like dispersible aspirin. A…</t>
  </si>
  <si>
    <t>@MillerandCarter when did you stop doing draft full fat cola? Best steak house chain just got crap, nothing like a… https://t.co/hsHwIKZShK</t>
  </si>
  <si>
    <t>Read it this festive season! 40 countries have levied sugar tax on sweet drinks blaming the ill effects of sugar… https://t.co/OQB9sY1K0v</t>
  </si>
  <si>
    <t>RT @mehrajdube: Read it this festive season! 40 countries have levied sugar tax on sweet drinks blaming the ill effects of sugar #sweet #su…</t>
  </si>
  <si>
    <t>RT @FoodSecurity_za: Today we interviewed Professor Rina Swart of @UWConline  to give us a sense of just what the country's year-old #sugar…</t>
  </si>
  <si>
    <t>Inadequate' health response leaves 3.5bn with poor dental care. Scientists call for reform, sugar regulation and transparency around dental research. Read the entire article here: https://t.co/zIVBamtC78
#sugartax #Dentistry https://t.co/5TBWdMH4NN</t>
  </si>
  <si>
    <t>The World Health Organisation recommends individuals consume less than 10% of total energy intake from free sugars.… https://t.co/b1TlNV92vx</t>
  </si>
  <si>
    <t>If we could love this 100 times we would. Two birds one stone - minimise single-use plastic bottle usage, minimise the health burden of sugar's ill effects #SugarTax #Papatūānuku https://t.co/21fHeUwsS5</t>
  </si>
  <si>
    <t>Tickets are on sale for the FIZZ symposium 2019 "Sweet as? Sugar's effect on our health." 31 Oct in Auckland.… https://t.co/0qAtmXDcxk</t>
  </si>
  <si>
    <t>Our food industry is stuck in a battle to make products more addictive than competitors', using added sugar. We need regulation to ensure companies aren't forced to choose economic viability over creating healthier foods. #sugartax #nzgreens? #nzlabour?</t>
  </si>
  <si>
    <t>#sugar is major cause of #alzheimers, #heartdisease, #cancer, etc! #1 killer! kills 2/3 of all who die! if elected, i’ll #tax #sugar, a lot! Maybe 10x, to help pay f/ the healthcare of those suffering from it! 8x more addictive than cocaine! #SugarTax! #Fred2020! #sugarKills! https://t.co/VWfs1pUW4J</t>
  </si>
  <si>
    <t>Hi @steveallenshow @lbc. Is that a libra? Currently awake having hypo. Sweets can be a life saver.sugartax costing diabetics a fortune. X</t>
  </si>
  <si>
    <t>According to a new study, drinking as little as 100ml of sugary drinks â€” including 100% fruit juice â€”  can increase your chances of cancer by 18%. Why then have fruit juices been exempt from the #sugartax in SA?  https://t.co/LCbgfmazZw</t>
  </si>
  <si>
    <t>According to a new study, drinking as little as 100ml of sugary drinks — including 100% fruit juice —  can increase… https://t.co/AIPK1dtDBH</t>
  </si>
  <si>
    <t>RT @HealtheNews: According to a new study, drinking as little as 100ml of sugary drinks — including 100% fruit juice —  can increase your c…</t>
  </si>
  <si>
    <t>1 in 2 Malaysians are either overweight or obese. Can the newly implemented Sweetened Beverages Excise Duty aka the… https://t.co/IbuqS5gSKH</t>
  </si>
  <si>
    <t>I usually just host these but proud to say that I PRODUCED my first #Newsflash episode, yay! #production… https://t.co/uu3eca2rKj</t>
  </si>
  <si>
    <t>Totally agree @W_Wat Could a #sugartax support this @DanielleGalle15? https://t.co/XVuMxs7geF</t>
  </si>
  <si>
    <t>Disturbing news in #TheTimes changes to the #sugartax could make it impossible to produce fudge or Palma Violets https://t.co/QJAFmJQG18</t>
  </si>
  <si>
    <t>@irnbru You could be doing with a kick up the arse yerself for getting rid of the original recipe! We would have paid the #sugartax</t>
  </si>
  <si>
    <t>RT @R_OSirideain: @irnbru You could be doing with a kick up the arse yerself for getting rid of the original recipe! We would have paid the…</t>
  </si>
  <si>
    <t>RT @CRUK_Policy: Our environment makes it hard to be healthy. We want to change this and polling shows that the Government’s sugar and calo…</t>
  </si>
  <si>
    <t>Hey @Tesco - do you not take notice of things like the #sugartax ?
Just bought a #fantazero orange 500ml from your #StHelens extra store, it was £1.33 yet the full sugar one is next to it on the shelves for £1.00. Way to go with promoting diabetes _xD83D__xDC4F__xD83C__xDFFC__xD83D__xDC4F__xD83C__xDFFC__xD83D__xDC4F__xD83C__xDFFC_</t>
  </si>
  <si>
    <t>@jamieoliver Yuh Teefin bludclart yuh. U messed around with everyone’s food and now No1s fucking with your shit. U fucka. Had u have stayed silent maybe ur shitty restaurants would still be up n running. Fuck u u big batty eediat. #SugarTax #MindYourOwnBusiness #TurkeyTwizzlers</t>
  </si>
  <si>
    <t>Today the @FDS_RCS is calling for all schools to go 'sugar-free', extending the #sugartax to dairy drinks &amp;amp; reducin… https://t.co/QNVaCwTyDi</t>
  </si>
  <si>
    <t>_xD83D__xDCE2_ Today the @FDS_RCS is calling for schools to go 'sugar-free', extending the #sugartax to dairy drinks &amp;amp; reducing… https://t.co/rjN1pb7vDe</t>
  </si>
  <si>
    <t>A few salty responses to @adamliaw's #sugartax thread.
It's actually pretty easy to put a tax on sugar sweetened beverages. 47 countries and territories have done it - because they represent excess calories and have absolutely no nutritional value. https://t.co/xejiOOgxsm</t>
  </si>
  <si>
    <t>@adamliaw Most people are advocating for a tax on sugar sweetened beverages - #sugartax is a convenient handle.
SSBs are closer to single purpose products, have no nutritional value and are mostly biggest contributor to added sugar consumption.</t>
  </si>
  <si>
    <t>@adamliaw One final point, public discourse on a #sugartax actually serves an educative function. Every news story reminds consumers that excess sugar consumption is harmful to their health.</t>
  </si>
  <si>
    <t>RT @AusSugarTax: A few salty responses to @adamliaw's #sugartax thread.
It's actually pretty easy to put a tax on sugar sweetened beverage…</t>
  </si>
  <si>
    <t>Iowa has nothing to do with Australia. Our coastal Queensland and NSW sugar industry has a bit more to do with why politicians are reluctant to touch a #sugartax, despite the overwhelming evidence of its effectiveness. https://t.co/tiXGHK34ps</t>
  </si>
  <si>
    <t>Again, we have a wealth of knowledge about the effects of #sugartax because over the last decade a large number of countries have adopted them. They reduce consumption of sugar across all population groups, and usually reduce health disparities. https://t.co/HVCLuMtYg3</t>
  </si>
  <si>
    <t>Again, seatbelts don't replace speed limits and stop signs. A #sugartax is a powerful tool that we're not using. https://t.co/LZ61s7dIn2</t>
  </si>
  <si>
    <t>RT @tijdvooreten: @bmel @JuliaKloeckner @NestleGermany Nestlé products have less sugar in UK than in Germany and in The Netherlands. It mig…</t>
  </si>
  <si>
    <t>@audreybbonbon @parentchain Nothing of course to do with HOLIDAY SEASON, or rising prices putting people off, or that fucking #SugarTax that's killed drinks sales, or #Shrinkflation or shopping instead at @Tesco, @Morrisons or the discounters @AldiUK &amp;amp; @LidlGB</t>
  </si>
  <si>
    <t>@bmel @JuliaKloeckner @NestleGermany Nestlé products have less sugar in UK than in Germany and in The Netherlands. It might have to do with the so called "sugartax"? @marionnestle 
#Zuckersteuer #Sugartax #Suiker #Diabetes @RenateKuenast @rezomusik @SimonCapewell99 @RobertLustigMD @jamieoliver</t>
  </si>
  <si>
    <t>@Matthijs85 @rjpbaan In less than 1 minute explained why also the Dutch National Prevention Agreement is supported… https://t.co/IZu8qDGd0o</t>
  </si>
  <si>
    <t>@BoydSwinburn @WHO_Europe @WHO @HBSCStudy @CocaCola @Nestle @MvTegenspraak In less than 1 minute explained why also… https://t.co/qfHlrt14IX</t>
  </si>
  <si>
    <t>This will feed into our research on attitudes towards  #sugartax  @DrJuliaAnaf1  @mattfis14854590</t>
  </si>
  <si>
    <t>RT @baumfran: This will feed into our research on attitudes towards  #sugartax  @DrJuliaAnaf1  @mattfis14854590 https://t.co/2qpPXN3jNx</t>
  </si>
  <si>
    <t>@kentbuse @_INFORMAS @PhilBakerNZ @Unni_Gopinathan @baumfran @BoydSwinburn @iPHC2 @marionnestle @SimonCapewell99… https://t.co/rsfSb21Qzb</t>
  </si>
  <si>
    <t>@kentbuse @_INFORMAS @PhilBakerNZ @Unni_Gopinathan @baumfran @BoydSwinburn @iPHC2 @marionnestle @SimonCapewell99… https://t.co/NhOLhWOCt4</t>
  </si>
  <si>
    <t>@JeroenCandel @WUR In less than 1 minute explained why also the Dutch National Prevention Agreement (@JOGGNL) is su… https://t.co/b4oavHFrAy</t>
  </si>
  <si>
    <t>@jaapseidell @wwaterlander @TheLancetPH In less than 1 minute explained why the Dutch National Prevention Agreement… https://t.co/vU5jgEgQoX</t>
  </si>
  <si>
    <t>@BenTiggelaar_BT Het is niet gek. In less than 1 minute explained why also the Dutch 'Nationaal Preventieakkoord' i… https://t.co/jN4ArrKqbG</t>
  </si>
  <si>
    <t>@GurpinderLalli @MinVWS @AiGezondheid @JOGGNL @_INFORMAS Meet Our Partners: EPODE International Network. The Coca-Cola Company:
https://t.co/NGR6IbOmPg #Epodeinternationalnetwork = #CocaCola's, #sugarlobby #Healthwashing + anti #sugartax Lobby, healthier school canteens Cola-Light #Epode network. _xD83E__xDD11__xD83D__xDD78_️_xD83C__xDF0F_✔
@YoniFreedhoff @BoydSwinburn</t>
  </si>
  <si>
    <t>In less than 1 minute explained why also the Dutch National Prevention Agreement is supported by companies like Coc… https://t.co/LKtYVoJZZE</t>
  </si>
  <si>
    <t>Precies!
Laat bedrijven zoals Coca-Cola, Nestlé en Starbucks gewoon eerlijk belasting plus #suikertaks /… https://t.co/qea3oJqhlR</t>
  </si>
  <si>
    <t>Greenwashing statt Zuckersteuer. _xD83D__xDE07_ #Greenwashing statt #Zuckersteuer, #Limosteuer, #Suikertaks #Frisdranktaks #Sugartax #Sodatax https://t.co/MVs8fTuNFd</t>
  </si>
  <si>
    <t>@Tesco anymore proof that we, the #consumer are getting #rippedoff again by the #supermarkets #tescos. The #SugarTax is supposed to lower the price of #lowsugar drinks https://t.co/YAhcWTkIdD</t>
  </si>
  <si>
    <t>Luckily I have a stock of Parma Violets. Maybe it's time to stock-up even more. It seems this so-called 'Conservative' government seeks to continue to control, limit and tax people out of living their lives. #SugarTax https://t.co/7RZQYvT5n9</t>
  </si>
  <si>
    <t>@LeonKnight_ @Nestle All chocolate is been killed because of sugartax and greed by makers</t>
  </si>
  <si>
    <t>Anything that is poisonous to our environment and to our health should be taxed to reduce its use. Extra tax revenue generated out of it should be used to fund climate control initiatives. 
#sugartax #redmeattax #ClimateActionNow #plasticpollution https://t.co/7UAQ2fdWr0</t>
  </si>
  <si>
    <t>RT @AnastasiaSMihai: @bogdienache @AtulPathak31 @sfhta @alta_schutte @brandimwynne @hswapnil @kewatson @HBPRCA @ISHBP @FZMarques @SilCastel…</t>
  </si>
  <si>
    <t>The government should be parenting your diet, you should do that yourself #sugartax #freemarket #freedom</t>
  </si>
  <si>
    <t>@TheSacredIsle If only #BorisJohnsonPM agreed _xD83D__xDE21_ #sugartax</t>
  </si>
  <si>
    <t>@Iromg @talkRADIO I wouldn’t pay to eat anywhere from somone that will preach what i can and can’t eat! I’m not surprised his food is bland when you leave out salt &amp;amp; sugar! Time he got on his Vespa and buggered off back to the 90’s with his Blair-rite buddies! #SugarTax #BlameBrexit4BadManagement</t>
  </si>
  <si>
    <t>Sold as a health benefit...
We see now that #SugarTax benefitted the biofuel industry significantly.
Things that make you go
_xD83E__xDD14_hmmmm. 
@SECTION27news
#theBillThatVanished
#nhi
#theBillThatVanished</t>
  </si>
  <si>
    <t>.@actiononsugar and @actiononsalt are calling for the #SugarTax, which includes drinks, to be extended to high-calorie foods. It has been suggested that the new tax could be based on a model used in #Mexico. #oralhealth
https://t.co/lmAtd4zbsi</t>
  </si>
  <si>
    <t>RT @dentalhealthorg: .@actiononsugar and @actiononsalt are calling for the #SugarTax, which includes drinks, to be extended to high-calorieâ€¦</t>
  </si>
  <si>
    <t>Call for levy on manufacturers to reduce excessive calories in unhealthy food, from @QMUL's @actiononsugar @actiononsalt https://t.co/tkQUOEwFR7 #sugartax #obesity https://t.co/52vJCgolMt</t>
  </si>
  <si>
    <t>I spoke with @SputnikNewsUK following @actiononsugar @actiononsalt calorie levy press release yesterday - you can listen here: _xD83D__xDC42_ _xD83D__xDC42__xD83D__xDC47__xD83D__xDC47_ 
https://t.co/UDSQtR4Bet
#obesity #sugartax #childhoodobesity #nutrition #nutritionist</t>
  </si>
  <si>
    <t>RT @holly_gabe: I spoke with @SputnikNewsUK following @actiononsugar @actiononsalt calorie levy press release yesterday - you can listen he…</t>
  </si>
  <si>
    <t>Our environment makes it hard to be healthy. We want to change this and polling shows that the Government’s sugar and calorie reformulation is supported by 9 in 10 people. https://t.co/CTVHMADYsI  #growinguphealthy #sugartax https://t.co/MgqV7kSzJZ</t>
  </si>
  <si>
    <t>The German government sees no scientific justification for the introduction of a #sugartax. Completely incomprehensible for paediatricians and health insurers: https://t.co/G0GvqvYfqd via @aerztezeitung #obesity https://t.co/sVQ09pISQj</t>
  </si>
  <si>
    <t>I think we can now see the #sugartax for the Big Public Health / United Nations con that it always was.
Nothing mor… https://t.co/zrwRaDFjox</t>
  </si>
  <si>
    <t>@StevenEdginton Is Wollaston still chair of the @DHSCgovuk Committee? The one that bought in the #sugartax  Her 2 years were up.</t>
  </si>
  <si>
    <t>@GidMK Not reading the paper past the headlines, social media causing eating disorders is valid.
Big Public Health's global tweetstorm on the #sugartax prime eg. When challenged, shills label any debate a conspiracy theory &amp;amp; nutritional flat Earthers. Put that narrative on pod.</t>
  </si>
  <si>
    <t>RT @HelenClarkNZ: Alarming to read of scale of impact of #diabetes in NZ: close to 1,000 amputations a year; sight of 60,000 people affecte…</t>
  </si>
  <si>
    <t>Alarming to read of scale of impact of #diabetes in NZ: close to 1,000 amputations a year; sight of 60,000 people affected; 300+ diabetics newly placed on dialysis last year. Time for major prevention measures: #WaterOnlySchools #sugartax &amp;amp; more. @iPCH2  https://t.co/0cdeRQFgXR</t>
  </si>
  <si>
    <t>The highs and lows of #sugar content revealed - https://t.co/ymXE3uv5b1 #sugartax #chocolate 
Via @GDPUKcom https://t.co/9L3XSl6VCS</t>
  </si>
  <si>
    <t>@Supermalt's new ginger beer product has taken the crown _xD83D__xDC51_. #sugartax killed D&amp;amp;G. There's a new sheriff in town.</t>
  </si>
  <si>
    <t>How the #sugartax is changing behaviour… https://t.co/YRl1Hp6rlI https://t.co/MCsGuRr1ng</t>
  </si>
  <si>
    <t>A 600-millilitre Coca-Cola contains 16 teaspoons of sugar. Should Australia be more explicit with labeling sugars in packaged foods and drinks?
https://t.co/ewVUoT89VA #obesity #diabetes @DanaMcCauley #childhoodobesity #sugartax</t>
  </si>
  <si>
    <t>Read again: “In June 2016 a perfect storm of ‘interests’ managed to convince the British people to vote to Leave the EU. Among those ‘interests’ was “big sugar,” @Otto_English writes. #Brexit #Leave #Sugar #SugarTax https://t.co/EnDvH8Nqfu via @PMPmagToday</t>
  </si>
  <si>
    <t>RT @keatingpatrick: Read again: “In June 2016 a perfect storm of ‘interests’ managed to convince the British people to vote to Leave the EU…</t>
  </si>
  <si>
    <t>#AnotherCOALitionTax ? 
A ##SugarTax ?
but but 
#BestEconomicManagers, right ! https://t.co/QXcS6gV1Yu</t>
  </si>
  <si>
    <t>Today we interviewed Professor Rina Swart of @UWConline  to give us a sense of just what the country's year-old… https://t.co/khp9DfKfWT</t>
  </si>
  <si>
    <t>1. Provide #dental care prevention in communities where people reside 
2. Get kids into school and provide dental c… https://t.co/MD1q4F35bF</t>
  </si>
  <si>
    <t>https://www.sciencedirect.com/science/article/pii/S0167527316331515</t>
  </si>
  <si>
    <t>https://www.huffingtonpost.co.uk/entry/calorie-levy-campaigners_uk_5d4993bee4b0244052e1a560</t>
  </si>
  <si>
    <t>https://www.foodingredientsfirst.com/news/uk-health-campaigners-call-for-sweeping-calorie-tax-on-processed-foods.html</t>
  </si>
  <si>
    <t>https://www.foodanddrinktechnology.com/news/29006/campaigners-call-for-calorie-levy-on-unhealthy-foods/</t>
  </si>
  <si>
    <t>https://www.eveningexpress.co.uk/news/uk/call-for-calorie-tax-on-food-firms-after-success-of-sugar-levy/amp/?utm_source=twitter&amp;__twitter_impression=true</t>
  </si>
  <si>
    <t>https://news.sky.com/story/call-for-calorie-tax-on-processed-food-after-success-of-sugar-levy-11779137</t>
  </si>
  <si>
    <t>https://www.independent.co.uk/news/uk/politics/calorie-tax-campaign-health-food-levy-sugar-soft-drinks-a9044521.html https://www.instagram.com/p/B03kt9jFd6l/</t>
  </si>
  <si>
    <t>https://twitter.com/TheEconomist/status/1159139054857965568</t>
  </si>
  <si>
    <t>https://www.youtube.com/watch?v=cfl26x1XCwY</t>
  </si>
  <si>
    <t>https://twitter.com/theeconomist/status/1159291624528207873</t>
  </si>
  <si>
    <t>https://news.sky.com/story/call-for-calorie-tax-on-processed-food-after-success-of-sugar-levy-11779137?utm_source=Greenhouse+Morning+News&amp;utm_campaign=925a7e4c19-Greenhouse_Morning_News_GMN__8th_August_2019&amp;utm_medium=email&amp;utm_term=0_e40c447c1a-925a7e4c19-123998953</t>
  </si>
  <si>
    <t>https://www.foodmatterslive.com/visit/2019-schedule/2019-sessions-details-reformulation-and-portion-size-approaches-to-meeting-calorie-and-sugar-reduction-targets</t>
  </si>
  <si>
    <t>https://twitter.com/burnout_pt/status/1159443259736952833</t>
  </si>
  <si>
    <t>https://twitter.com/i/web/status/1159770741853884419</t>
  </si>
  <si>
    <t>http://childofourtimeblog.org.uk/2017/12/off-the-scales-time-to-act-on-childhood-obesity/</t>
  </si>
  <si>
    <t>https://twitter.com/i/web/status/1159868212193964032</t>
  </si>
  <si>
    <t>https://www.icelandreview.com/politics/in-focus-proposed-sugar-tax/</t>
  </si>
  <si>
    <t>https://twitter.com/i/web/status/1159926126522904576</t>
  </si>
  <si>
    <t>https://twitter.com/i/web/status/1160727733208584195</t>
  </si>
  <si>
    <t>https://www.linkedin.com/pulse/sugar-tax-year-simon-elson</t>
  </si>
  <si>
    <t>https://passerbybloggingfun.blogspot.com/2019/08/poem-sugar-and-hypocrites.html</t>
  </si>
  <si>
    <t>https://www.bbc.co.uk/news/uk-politics-48847952</t>
  </si>
  <si>
    <t>https://www.politico.com/agenda/story/2019/08/13/soda-tax-california-public-health-000940</t>
  </si>
  <si>
    <t>https://twitter.com/i/web/status/1161321609019502592</t>
  </si>
  <si>
    <t>https://twitter.com/i/web/status/1147097793204490241</t>
  </si>
  <si>
    <t>https://www.icelandreview.com/politics/in-focus-proposed-sugar-tax/ https://twitter.com/i/web/status/1161393255650603008</t>
  </si>
  <si>
    <t>https://www.icelandreview.com/politics/in-focus-proposed-sugar-tax/ https://twitter.com/i/web/status/1161393277402320897</t>
  </si>
  <si>
    <t>https://twitter.com/i/web/status/1161459075411873793</t>
  </si>
  <si>
    <t>https://twitter.com/i/web/status/1161245860488892422</t>
  </si>
  <si>
    <t>https://twitter.com/i/web/status/1161340790251184128</t>
  </si>
  <si>
    <t>https://twitter.com/i/web/status/1161524040630251520</t>
  </si>
  <si>
    <t>https://www.igd.com/research/brexit-and-economics/article/t/how-the-sugar-tax-is-changing-behaviour/i/22186</t>
  </si>
  <si>
    <t>https://twitter.com/i/web/status/1161627421805875200</t>
  </si>
  <si>
    <t>https://twitter.com/i/web/status/1161644954382405633</t>
  </si>
  <si>
    <t>https://econ.trib.al/GKTprGB</t>
  </si>
  <si>
    <t>https://twitter.com/i/web/status/1161799389003812865</t>
  </si>
  <si>
    <t>https://twitter.com/i/web/status/1161807919345623040</t>
  </si>
  <si>
    <t>https://twitter.com/i/web/status/1161808359307132928</t>
  </si>
  <si>
    <t>https://twitter.com/i/web/status/1161915213257629696</t>
  </si>
  <si>
    <t>https://twitter.com/i/web/status/1161922263182004225</t>
  </si>
  <si>
    <t>https://twitter.com/i/web/status/1161957870323294209</t>
  </si>
  <si>
    <t>https://twitter.com/i/web/status/1161968787786215425</t>
  </si>
  <si>
    <t>https://twitter.com/i/web/status/1162043141312192513</t>
  </si>
  <si>
    <t>https://twitter.com/i/web/status/1162052320965877763</t>
  </si>
  <si>
    <t>https://twitter.com/i/web/status/1162053197537693696</t>
  </si>
  <si>
    <t>https://www.theguardian.com/society/2019/jul/18/inadequate-health-response-leaves-35bn-with-poor-dental-care</t>
  </si>
  <si>
    <t>https://twitter.com/i/web/status/1162069019509362690</t>
  </si>
  <si>
    <t>https://twitter.com/refillnz/status/1159282589255000065</t>
  </si>
  <si>
    <t>https://twitter.com/i/web/status/1161040931501424640</t>
  </si>
  <si>
    <t>https://twitter.com/LEAD_Coalition/status/1161961733994377216</t>
  </si>
  <si>
    <t>https://www.health-e.org.za/2019/07/15/sugary-drinks-the-tax-declining-sales-new-alarming-research/</t>
  </si>
  <si>
    <t>https://twitter.com/i/web/status/1160883634892488704</t>
  </si>
  <si>
    <t>https://twitter.com/i/web/status/1161452167045115904</t>
  </si>
  <si>
    <t>https://twitter.com/i/web/status/1161457996624359425</t>
  </si>
  <si>
    <t>https://twitter.com/W_Wat/status/1162116718702940160</t>
  </si>
  <si>
    <t>https://twitter.com/i/web/status/1161916007415525376</t>
  </si>
  <si>
    <t>https://twitter.com/i/web/status/1161916658031702016</t>
  </si>
  <si>
    <t>https://twitter.com/adamliaw/status/1161798669575655424</t>
  </si>
  <si>
    <t>https://twitter.com/adamliaw/status/1161799131590905857</t>
  </si>
  <si>
    <t>https://twitter.com/adamliaw/status/1161800961108533249</t>
  </si>
  <si>
    <t>https://twitter.com/adamliaw/status/1161804413356261376</t>
  </si>
  <si>
    <t>https://twitter.com/i/web/status/1161690090919403520</t>
  </si>
  <si>
    <t>https://twitter.com/i/web/status/1161705520501334017</t>
  </si>
  <si>
    <t>https://twitter.com/tijdvooreten/status/1161748709778083841</t>
  </si>
  <si>
    <t>https://twitter.com/i/web/status/1161748709778083841</t>
  </si>
  <si>
    <t>https://twitter.com/i/web/status/1161913211576303616</t>
  </si>
  <si>
    <t>https://twitter.com/i/web/status/1161923576875933696</t>
  </si>
  <si>
    <t>https://twitter.com/i/web/status/1161927798434480128</t>
  </si>
  <si>
    <t>https://twitter.com/i/web/status/1161940090714824705</t>
  </si>
  <si>
    <t>https://www.coca-colacompany.com/stories/meet-our-partners-epode-international-network</t>
  </si>
  <si>
    <t>https://twitter.com/i/web/status/1161724792879419392</t>
  </si>
  <si>
    <t>https://twitter.com/i/web/status/1161753679545942023</t>
  </si>
  <si>
    <t>https://twitter.com/bmel/status/1162734977584230400</t>
  </si>
  <si>
    <t>https://www.thetimes.co.uk/article/new-sugar-rules-risk-sucking-life-out-of-boiled-sweets-and-sherbet-lemons-9vrp763k8</t>
  </si>
  <si>
    <t>https://twitter.com/tictoc/status/1162820178113155072</t>
  </si>
  <si>
    <t>https://www.dailymail.co.uk/health/article-7328077/Campaigners-call-CALORIE-TAX-processed-foods.html</t>
  </si>
  <si>
    <t>https://www.qmul.ac.uk/media/news/2019/smd/call-for-levy-on-manufacturers-to-reduce-excessive-calories-in-unhealthy-food-.html</t>
  </si>
  <si>
    <t>https://soundcloud.com/radiosputnik/obesity-we-believe-liability-here-is-with-the-food-industry-expert</t>
  </si>
  <si>
    <t>http://po.st/yWcc8C</t>
  </si>
  <si>
    <t>https://www.aerztezeitung.de/politik_gesellschaft/praevention/article/994086/kritik-nach-erklaerung-regierung-sieht-keine-wissenschaftliche-begruendbarkeit-zuckersteuer.html</t>
  </si>
  <si>
    <t>https://twitter.com/i/web/status/1161226424889405440</t>
  </si>
  <si>
    <t>http://www.nzherald.co.nz/index.cfm?objectid=12254108&amp;ref=twitter</t>
  </si>
  <si>
    <t>https://www.gdpuk.com/news/latest-news/3328-the-highs-and-lows-of-sugar-content-revealed</t>
  </si>
  <si>
    <t>https://www.smh.com.au/politics/federal/government-orders-review-to-weigh-up-added-sugar-labels-20190819-p52ilx.html</t>
  </si>
  <si>
    <t>https://vip.politicsmeanspolitics.com/2019/07/03/daydream-belizers-brexit-big-sugar-and-the-bad-boys-from-belize/</t>
  </si>
  <si>
    <t>https://twitter.com/banas51/status/1163696101855092736</t>
  </si>
  <si>
    <t>https://twitter.com/i/web/status/1161902893240373248</t>
  </si>
  <si>
    <t>https://twitter.com/i/web/status/1163962095727198208</t>
  </si>
  <si>
    <t>sciencedirect.com</t>
  </si>
  <si>
    <t>co.uk</t>
  </si>
  <si>
    <t>foodingredientsfirst.com</t>
  </si>
  <si>
    <t>foodanddrinktechnology.com</t>
  </si>
  <si>
    <t>sky.com</t>
  </si>
  <si>
    <t>co.uk instagram.com</t>
  </si>
  <si>
    <t>twitter.com</t>
  </si>
  <si>
    <t>youtube.com</t>
  </si>
  <si>
    <t>foodmatterslive.com</t>
  </si>
  <si>
    <t>org.uk</t>
  </si>
  <si>
    <t>icelandreview.com</t>
  </si>
  <si>
    <t>linkedin.com</t>
  </si>
  <si>
    <t>blogspot.com</t>
  </si>
  <si>
    <t>politico.com</t>
  </si>
  <si>
    <t>icelandreview.com twitter.com</t>
  </si>
  <si>
    <t>igd.com</t>
  </si>
  <si>
    <t>trib.al</t>
  </si>
  <si>
    <t>theguardian.com</t>
  </si>
  <si>
    <t>org.za</t>
  </si>
  <si>
    <t>coca-colacompany.com</t>
  </si>
  <si>
    <t>ac.uk</t>
  </si>
  <si>
    <t>soundcloud.com</t>
  </si>
  <si>
    <t>po.st</t>
  </si>
  <si>
    <t>aerztezeitung.de</t>
  </si>
  <si>
    <t>co.nz</t>
  </si>
  <si>
    <t>gdpuk.com</t>
  </si>
  <si>
    <t>com.au</t>
  </si>
  <si>
    <t>politicsmeanspolitics.com</t>
  </si>
  <si>
    <t>sugartax</t>
  </si>
  <si>
    <t>calorielevy sugartax obesity diabetes cancer justhealthnews</t>
  </si>
  <si>
    <t>sugartax plantbased healthy</t>
  </si>
  <si>
    <t>processedfoods actiononsugar actiononsalt sugartax calorietax obesity dieting</t>
  </si>
  <si>
    <t>calorietax sugartax unhealthyfood obesity ingredients</t>
  </si>
  <si>
    <t>uk sugar sugartax softdrinks obesity diabetes health</t>
  </si>
  <si>
    <t>sugartax oralhealth confectionery calorietax review unhealthyfood</t>
  </si>
  <si>
    <t>sugartax calorietax excesscalories obesity healthyeatingvscaloriecou</t>
  </si>
  <si>
    <t>sugartax junkfood ncds foodpolicy</t>
  </si>
  <si>
    <t>myipodplaylist</t>
  </si>
  <si>
    <t>irnbru scotland sugartax</t>
  </si>
  <si>
    <t>slut findom nudes paypig sugarbaby sugardaddy sugartax porn porno</t>
  </si>
  <si>
    <t>slut</t>
  </si>
  <si>
    <t>sugartax nannystatetories</t>
  </si>
  <si>
    <t>sugartax childhoodobesity health inequality</t>
  </si>
  <si>
    <t>reformulation portionsize sugartax childhoodobesity</t>
  </si>
  <si>
    <t>fattax sugartax carbontax redmeattax poorfishtax</t>
  </si>
  <si>
    <t>bulleit sugartax</t>
  </si>
  <si>
    <t>obesity childhood food sugartax policy</t>
  </si>
  <si>
    <t>soda sodatax sugartax</t>
  </si>
  <si>
    <t>sugar sugartax cycling diabetes commuting</t>
  </si>
  <si>
    <t>humanity hypocrite libtards poems pseudoelites uk un sugartax sugarlevy flock</t>
  </si>
  <si>
    <t>niecukrz sugartax</t>
  </si>
  <si>
    <t>preemption bigsoda bigsugar sodatax sugartax</t>
  </si>
  <si>
    <t>publichealth sugartax</t>
  </si>
  <si>
    <t>actiononsugar actiononsalt</t>
  </si>
  <si>
    <t>wearephadvocates</t>
  </si>
  <si>
    <t>newsflash</t>
  </si>
  <si>
    <t>gordonbrown</t>
  </si>
  <si>
    <t>sugar calorie cakes bakery cleanlabel sugartax healthyeating healthyfood publichealth</t>
  </si>
  <si>
    <t>suikertaks zuckersteuer</t>
  </si>
  <si>
    <t>thread sugartax</t>
  </si>
  <si>
    <t>sugartax sugar</t>
  </si>
  <si>
    <t>sweet</t>
  </si>
  <si>
    <t>sugartax dentistry</t>
  </si>
  <si>
    <t>sugartax papatūānuku</t>
  </si>
  <si>
    <t>sugartax nzgreens nzlabour</t>
  </si>
  <si>
    <t>sugar alzheimers heartdisease cancer tax sugar sugartax fred2020 sugarkills</t>
  </si>
  <si>
    <t>newsflash production</t>
  </si>
  <si>
    <t>thetimes sugartax</t>
  </si>
  <si>
    <t>sugartax fantazero sthelens</t>
  </si>
  <si>
    <t>sugartax mindyourownbusiness turkeytwizzlers</t>
  </si>
  <si>
    <t>sugartax shrinkflation</t>
  </si>
  <si>
    <t>zuckersteuer sugartax suiker diabetes</t>
  </si>
  <si>
    <t>epodeinternationalnetwork cocacola sugarlobby healthwashing sugartax epode</t>
  </si>
  <si>
    <t>suikertaks</t>
  </si>
  <si>
    <t>greenwashing zuckersteuer limosteuer suikertaks frisdranktaks sugartax sodatax</t>
  </si>
  <si>
    <t>consumer rippedoff supermarkets tescos sugartax lowsugar</t>
  </si>
  <si>
    <t>sugartax redmeattax climateactionnow plasticpollution</t>
  </si>
  <si>
    <t>sugartax freemarket freedom</t>
  </si>
  <si>
    <t>borisjohnsonpm sugartax</t>
  </si>
  <si>
    <t>sugartax blamebrexit4badmanagement</t>
  </si>
  <si>
    <t>sugartax thebillthatvanished nhi thebillthatvanished</t>
  </si>
  <si>
    <t>sugartax mexico oralhealth</t>
  </si>
  <si>
    <t>sugartax obesity</t>
  </si>
  <si>
    <t>obesity sugartax childhoodobesity nutrition nutritionist</t>
  </si>
  <si>
    <t>growinguphealthy sugartax</t>
  </si>
  <si>
    <t>diabetes</t>
  </si>
  <si>
    <t>diabetes wateronlyschools sugartax</t>
  </si>
  <si>
    <t>sugar sugartax chocolate</t>
  </si>
  <si>
    <t>obesity diabetes childhoodobesity sugartax</t>
  </si>
  <si>
    <t>brexit leave sugar sugartax</t>
  </si>
  <si>
    <t>anothercoalitiontax sugartax besteconomicmanagers</t>
  </si>
  <si>
    <t>dental</t>
  </si>
  <si>
    <t>https://pbs.twimg.com/media/EBXxmWvX4AAWg40.jpg</t>
  </si>
  <si>
    <t>https://pbs.twimg.com/media/EBYGTndXYAAOVn4.jpg</t>
  </si>
  <si>
    <t>https://pbs.twimg.com/media/EBYSU8ZX4AEcXAm.jpg</t>
  </si>
  <si>
    <t>https://pbs.twimg.com/media/EBY0qSDWkAAI7a0.jpg</t>
  </si>
  <si>
    <t>https://pbs.twimg.com/ext_tw_video_thumb/1159204138682585091/pu/img/S4SQxer6Or3fhs7R.jpg</t>
  </si>
  <si>
    <t>https://pbs.twimg.com/media/EBcxD-gXYAAbt3x.jpg</t>
  </si>
  <si>
    <t>https://pbs.twimg.com/media/EAD8nE5WwAAkn_U.jpg</t>
  </si>
  <si>
    <t>https://pbs.twimg.com/media/EB3TM1ZXkAApOsw.jpg</t>
  </si>
  <si>
    <t>https://pbs.twimg.com/media/EB3UV-lXUAAjIrA.jpg</t>
  </si>
  <si>
    <t>https://pbs.twimg.com/media/EB612bLX4AAUA3h.jpg</t>
  </si>
  <si>
    <t>https://pbs.twimg.com/media/EB74V5tX4AUYU1r.jpg</t>
  </si>
  <si>
    <t>https://pbs.twimg.com/media/EBbgymhWsAA0wE_.jpg</t>
  </si>
  <si>
    <t>https://pbs.twimg.com/tweet_video_thumb/ECGImq7XsAA1GVR.jpg</t>
  </si>
  <si>
    <t>https://pbs.twimg.com/media/ECMBiZ4XYAIEhiI.jpg</t>
  </si>
  <si>
    <t>https://pbs.twimg.com/media/EBXcNeTXkAAAlLK.jpg</t>
  </si>
  <si>
    <t>https://pbs.twimg.com/media/ECGdmWuXUAER6xn.png</t>
  </si>
  <si>
    <t>https://pbs.twimg.com/media/ECUVQMPX4AEZaH-.jpg</t>
  </si>
  <si>
    <t>https://pbs.twimg.com/media/ECWMx4iWwAAnB53.jpg</t>
  </si>
  <si>
    <t>http://pbs.twimg.com/profile_images/1091496447529213952/uf76HTVb_normal.jpg</t>
  </si>
  <si>
    <t>http://pbs.twimg.com/profile_images/1162026031592747008/xJB-Qrou_normal.jpg</t>
  </si>
  <si>
    <t>http://pbs.twimg.com/profile_images/907927984253886464/IPfoc5Nj_normal.jpg</t>
  </si>
  <si>
    <t>http://pbs.twimg.com/profile_images/710049013966487552/xyQ5j5sJ_normal.jpg</t>
  </si>
  <si>
    <t>http://pbs.twimg.com/profile_images/809039033045254144/66c6aFUg_normal.jpg</t>
  </si>
  <si>
    <t>http://pbs.twimg.com/profile_images/885764331631243265/D6Ng1RuS_normal.jpg</t>
  </si>
  <si>
    <t>http://pbs.twimg.com/profile_images/1483076168/Parsley-Liz-2010-296-580x435_normal.jpg</t>
  </si>
  <si>
    <t>http://pbs.twimg.com/profile_images/436081880312471552/edPhioxc_normal.jpeg</t>
  </si>
  <si>
    <t>http://pbs.twimg.com/profile_images/759417800591106049/46CpUYVY_normal.jpg</t>
  </si>
  <si>
    <t>http://pbs.twimg.com/profile_images/1157033141061804032/XPvqx0CR_normal.jpg</t>
  </si>
  <si>
    <t>http://pbs.twimg.com/profile_images/1748985727/icon_normal.png</t>
  </si>
  <si>
    <t>http://pbs.twimg.com/profile_images/1152524355521470464/KPeC-OZH_normal.jpg</t>
  </si>
  <si>
    <t>http://pbs.twimg.com/profile_images/1158632615135629312/1FqtJFPB_normal.jpg</t>
  </si>
  <si>
    <t>http://pbs.twimg.com/profile_images/962679440185659392/NjePyPup_normal.jpg</t>
  </si>
  <si>
    <t>http://pbs.twimg.com/profile_images/1158624446040686592/PTuKeDlJ_normal.jpg</t>
  </si>
  <si>
    <t>http://pbs.twimg.com/profile_images/1109762449463480320/E_77MQNg_normal.png</t>
  </si>
  <si>
    <t>http://pbs.twimg.com/profile_images/1096106570444951554/LJBQN8Az_normal.jpg</t>
  </si>
  <si>
    <t>http://pbs.twimg.com/profile_images/1068922775681884160/504sKo7n_normal.jpg</t>
  </si>
  <si>
    <t>http://pbs.twimg.com/profile_images/3437503375/aad534719456a44f55a04b35bb15ea67_normal.jpeg</t>
  </si>
  <si>
    <t>http://pbs.twimg.com/profile_images/1018542843504103424/ap3rJlxV_normal.jpg</t>
  </si>
  <si>
    <t>http://pbs.twimg.com/profile_images/838766542468829184/BUSPSPJV_normal.jpg</t>
  </si>
  <si>
    <t>http://pbs.twimg.com/profile_images/1061998307650756608/5zA5Hz18_normal.jpg</t>
  </si>
  <si>
    <t>http://pbs.twimg.com/profile_images/1118604274764845057/q18erTfz_normal.jpg</t>
  </si>
  <si>
    <t>http://pbs.twimg.com/profile_images/1156109294355517440/vTIZl75e_normal.jpg</t>
  </si>
  <si>
    <t>http://pbs.twimg.com/profile_images/545158063317979136/iwFPYmAH_normal.png</t>
  </si>
  <si>
    <t>http://pbs.twimg.com/profile_images/727856505714782208/vTezbnT9_normal.jpg</t>
  </si>
  <si>
    <t>http://pbs.twimg.com/profile_images/1092092033332903938/Ohw571-T_normal.jpg</t>
  </si>
  <si>
    <t>http://pbs.twimg.com/profile_images/1067361784741261312/-8tBjbWR_normal.jpg</t>
  </si>
  <si>
    <t>http://pbs.twimg.com/profile_images/868603527701987329/CrTHH8sB_normal.jpg</t>
  </si>
  <si>
    <t>http://pbs.twimg.com/profile_images/1122234181386420232/D4fn1vbo_normal.jpg</t>
  </si>
  <si>
    <t>http://pbs.twimg.com/profile_images/1139922058450632704/EPIDlzLs_normal.png</t>
  </si>
  <si>
    <t>http://pbs.twimg.com/profile_images/993959766606172160/SI0Pl_M9_normal.jpg</t>
  </si>
  <si>
    <t>http://pbs.twimg.com/profile_images/1087203156277280768/FgmihCxK_normal.jpg</t>
  </si>
  <si>
    <t>http://pbs.twimg.com/profile_images/1039132095334043648/9NazgPPq_normal.jpg</t>
  </si>
  <si>
    <t>http://pbs.twimg.com/profile_images/1145754178029064192/dcADZQ9D_normal.jpg</t>
  </si>
  <si>
    <t>http://pbs.twimg.com/profile_images/497767347797512193/__cei3cK_normal.jpeg</t>
  </si>
  <si>
    <t>http://pbs.twimg.com/profile_images/972445503655960576/pdfwLCqf_normal.jpg</t>
  </si>
  <si>
    <t>http://pbs.twimg.com/profile_images/1138005517132079104/WgpnmV7I_normal.png</t>
  </si>
  <si>
    <t>http://pbs.twimg.com/profile_images/1143777081639280641/2WKhcdOS_normal.jpg</t>
  </si>
  <si>
    <t>http://pbs.twimg.com/profile_images/2753549445/9b3e98ac682442cccbe2e7af03509962_normal.jpeg</t>
  </si>
  <si>
    <t>http://pbs.twimg.com/profile_images/1151800029918707712/UjLHb2f6_normal.jpg</t>
  </si>
  <si>
    <t>http://pbs.twimg.com/profile_images/988816927320694784/QWT87n5y_normal.jpg</t>
  </si>
  <si>
    <t>http://pbs.twimg.com/profile_images/854568553143554049/Bp-60kmH_normal.jpg</t>
  </si>
  <si>
    <t>http://pbs.twimg.com/profile_images/1159811165503012864/moXuCFKT_normal.jpg</t>
  </si>
  <si>
    <t>http://pbs.twimg.com/profile_images/492660377637752833/IpU8exBw_normal.jpeg</t>
  </si>
  <si>
    <t>http://pbs.twimg.com/profile_images/950323455236304899/AwbXMaNt_normal.jpg</t>
  </si>
  <si>
    <t>http://pbs.twimg.com/profile_images/1150838150736097287/lt8VDRJ-_normal.jpg</t>
  </si>
  <si>
    <t>http://pbs.twimg.com/profile_images/944746698718547968/ytKCJ256_normal.jpg</t>
  </si>
  <si>
    <t>http://pbs.twimg.com/profile_images/1132745421493813248/tkNXZYYI_normal.jpg</t>
  </si>
  <si>
    <t>http://pbs.twimg.com/profile_images/1145975316709552128/AHVM0FzC_normal.jpg</t>
  </si>
  <si>
    <t>http://pbs.twimg.com/profile_images/1158974333345259521/ztWlPY6p_normal.jpg</t>
  </si>
  <si>
    <t>http://pbs.twimg.com/profile_images/635855810887749636/hBeXEbeu_normal.jpg</t>
  </si>
  <si>
    <t>http://pbs.twimg.com/profile_images/832003909648539650/HMmHABwO_normal.jpg</t>
  </si>
  <si>
    <t>http://pbs.twimg.com/profile_images/1071606507848880129/RS4Row2w_normal.jpg</t>
  </si>
  <si>
    <t>http://pbs.twimg.com/profile_images/1149221105720123392/nP2qARd4_normal.jpg</t>
  </si>
  <si>
    <t>http://pbs.twimg.com/profile_images/1082347830792966145/WrsAGiKR_normal.jpg</t>
  </si>
  <si>
    <t>http://pbs.twimg.com/profile_images/899570183202889729/UJ9OJ0_7_normal.jpg</t>
  </si>
  <si>
    <t>http://pbs.twimg.com/profile_images/1149025544291389441/b418qn1X_normal.jpg</t>
  </si>
  <si>
    <t>http://pbs.twimg.com/profile_images/1145719580188430336/TezBGxR7_normal.jpg</t>
  </si>
  <si>
    <t>http://pbs.twimg.com/profile_images/1562983855/logo_normal.png</t>
  </si>
  <si>
    <t>http://pbs.twimg.com/profile_images/1020010412555681792/VIbkiNdJ_normal.jpg</t>
  </si>
  <si>
    <t>http://pbs.twimg.com/profile_images/644688630527594496/FU5fyCkj_normal.jpg</t>
  </si>
  <si>
    <t>http://pbs.twimg.com/profile_images/1156560944413020167/ixZXtyNo_normal.jpg</t>
  </si>
  <si>
    <t>http://pbs.twimg.com/profile_images/1110399230605090816/DYNGhxFj_normal.jpg</t>
  </si>
  <si>
    <t>http://pbs.twimg.com/profile_images/1842799500/IMG_78642_normal.JPG</t>
  </si>
  <si>
    <t>http://pbs.twimg.com/profile_images/906934922392117248/QkmHyTW5_normal.jpg</t>
  </si>
  <si>
    <t>http://pbs.twimg.com/profile_images/1138265286405120000/gMf5Ug74_normal.jpg</t>
  </si>
  <si>
    <t>http://pbs.twimg.com/profile_images/1155119597080592386/WbZkFALQ_normal.jpg</t>
  </si>
  <si>
    <t>http://pbs.twimg.com/profile_images/1140143300516536320/70iO6IdG_normal.jpg</t>
  </si>
  <si>
    <t>http://pbs.twimg.com/profile_images/968377478493495297/NSFCKncw_normal.jpg</t>
  </si>
  <si>
    <t>http://pbs.twimg.com/profile_images/1135783126372823040/93ReZotL_normal.jpg</t>
  </si>
  <si>
    <t>http://pbs.twimg.com/profile_images/1120617412859170816/dqJ8Nlu8_normal.jpg</t>
  </si>
  <si>
    <t>http://pbs.twimg.com/profile_images/1137622328580304896/q3uCEwYd_normal.jpg</t>
  </si>
  <si>
    <t>http://pbs.twimg.com/profile_images/565014224716304384/K-ZhJmCx_normal.jpeg</t>
  </si>
  <si>
    <t>http://pbs.twimg.com/profile_images/968875546338668545/F0jdJ4HK_normal.jpg</t>
  </si>
  <si>
    <t>http://pbs.twimg.com/profile_images/922202723096973313/Q_GKo8Fc_normal.jpg</t>
  </si>
  <si>
    <t>http://pbs.twimg.com/profile_images/1141297974/edit3_normal.png</t>
  </si>
  <si>
    <t>http://pbs.twimg.com/profile_images/1160551454077149184/-jZWHgk4_normal.jpg</t>
  </si>
  <si>
    <t>http://pbs.twimg.com/profile_images/1158773633000411136/zgXSjHwC_normal.jpg</t>
  </si>
  <si>
    <t>http://pbs.twimg.com/profile_images/1161487178733629442/3WwVAlt1_normal.png</t>
  </si>
  <si>
    <t>http://pbs.twimg.com/profile_images/1149274686502522882/NURBo-Lm_normal.jpg</t>
  </si>
  <si>
    <t>http://pbs.twimg.com/profile_images/1157372128280350720/SjmgmIBL_normal.jpg</t>
  </si>
  <si>
    <t>http://pbs.twimg.com/profile_images/1069530300076646400/nbDsImtP_normal.jpg</t>
  </si>
  <si>
    <t>http://pbs.twimg.com/profile_images/896056294246952972/BEWpvdiE_normal.jpg</t>
  </si>
  <si>
    <t>http://pbs.twimg.com/profile_images/1142397865974784000/LISh2km-_normal.jpg</t>
  </si>
  <si>
    <t>http://pbs.twimg.com/profile_images/1160912285079969793/gu1gYqMx_normal.jpg</t>
  </si>
  <si>
    <t>http://pbs.twimg.com/profile_images/1107730016383782917/Z7qGQTzX_normal.jpg</t>
  </si>
  <si>
    <t>http://pbs.twimg.com/profile_images/1103011104580620289/1UELhc2p_normal.jpg</t>
  </si>
  <si>
    <t>http://pbs.twimg.com/profile_images/1115787861314260993/IicEDb6d_normal.jpg</t>
  </si>
  <si>
    <t>http://pbs.twimg.com/profile_images/1138587550266691584/G2etRfGi_normal.jpg</t>
  </si>
  <si>
    <t>http://pbs.twimg.com/profile_images/1110249090720432128/Z5auYFw8_normal.jpg</t>
  </si>
  <si>
    <t>http://pbs.twimg.com/profile_images/1061461072656257024/p-9UwUuq_normal.jpg</t>
  </si>
  <si>
    <t>http://pbs.twimg.com/profile_images/1061324805646024705/0g1sIbno_normal.jpg</t>
  </si>
  <si>
    <t>http://pbs.twimg.com/profile_images/994226176037044224/u8ooTnep_normal.jpg</t>
  </si>
  <si>
    <t>http://pbs.twimg.com/profile_images/1107769603449606144/0nArbCPN_normal.jpg</t>
  </si>
  <si>
    <t>http://pbs.twimg.com/profile_images/730928898423324672/I46X_F_8_normal.jpg</t>
  </si>
  <si>
    <t>http://pbs.twimg.com/profile_images/1118215197574008832/NtD2OK7N_normal.png</t>
  </si>
  <si>
    <t>http://pbs.twimg.com/profile_images/486969585330307072/i3_1GJT4_normal.jpeg</t>
  </si>
  <si>
    <t>http://pbs.twimg.com/profile_images/751920078560501760/aU_1May__normal.jpg</t>
  </si>
  <si>
    <t>http://pbs.twimg.com/profile_images/633236200845930496/Re5TPRcQ_normal.jpg</t>
  </si>
  <si>
    <t>http://pbs.twimg.com/profile_images/985137178/JW_online_bigger1_normal.jpg</t>
  </si>
  <si>
    <t>http://pbs.twimg.com/profile_images/629112608013070336/oz8g9UAS_normal.png</t>
  </si>
  <si>
    <t>http://pbs.twimg.com/profile_images/820043024197709829/Is8bHBes_normal.jpg</t>
  </si>
  <si>
    <t>http://pbs.twimg.com/profile_images/897396824486682624/oGTQQolq_normal.jpg</t>
  </si>
  <si>
    <t>http://pbs.twimg.com/profile_images/1082217758895624192/QZQ_M-VB_normal.jpg</t>
  </si>
  <si>
    <t>http://pbs.twimg.com/profile_images/642300644213321728/ws0DpA0c_normal.jpg</t>
  </si>
  <si>
    <t>http://pbs.twimg.com/profile_images/1116027200996667392/ICS99YO4_normal.jpg</t>
  </si>
  <si>
    <t>http://pbs.twimg.com/profile_images/865901096392425472/F6N3KVx2_normal.jpg</t>
  </si>
  <si>
    <t>http://pbs.twimg.com/profile_images/828259650873282562/oi83VIL3_normal.jpg</t>
  </si>
  <si>
    <t>http://pbs.twimg.com/profile_images/1066026025061093376/8duGWgws_normal.jpg</t>
  </si>
  <si>
    <t>http://pbs.twimg.com/profile_images/702724195852152832/z7yWD1ox_normal.jpg</t>
  </si>
  <si>
    <t>http://pbs.twimg.com/profile_images/1163150649757843456/hC8yiF6m_normal.jpg</t>
  </si>
  <si>
    <t>http://pbs.twimg.com/profile_images/1082202726598131712/QxtSIE4j_normal.jpg</t>
  </si>
  <si>
    <t>http://pbs.twimg.com/profile_images/1161914856540397568/K9kCQ2bm_normal.jpg</t>
  </si>
  <si>
    <t>http://pbs.twimg.com/profile_images/1142187471431786497/Oc5dFp9F_normal.jpg</t>
  </si>
  <si>
    <t>http://pbs.twimg.com/profile_images/1123133731961749504/QTJq_vne_normal.jpg</t>
  </si>
  <si>
    <t>http://pbs.twimg.com/profile_images/1125823511979864064/-EnTVxgB_normal.jpg</t>
  </si>
  <si>
    <t>http://pbs.twimg.com/profile_images/1161708651691819009/Um_Qxfwc_normal.jpg</t>
  </si>
  <si>
    <t>http://pbs.twimg.com/profile_images/683338500490571776/uAeQptim_normal.jpg</t>
  </si>
  <si>
    <t>http://pbs.twimg.com/profile_images/893781684/Picture_006_normal.jpg</t>
  </si>
  <si>
    <t>http://pbs.twimg.com/profile_images/1064498551474929664/kh6skZCT_normal.jpg</t>
  </si>
  <si>
    <t>http://pbs.twimg.com/profile_images/1103623999366545408/l8eQhuIb_normal.png</t>
  </si>
  <si>
    <t>http://pbs.twimg.com/profile_images/798165632512573442/JNgoX5uY_normal.jpg</t>
  </si>
  <si>
    <t>http://pbs.twimg.com/profile_images/772644806711398401/TUVxZLXg_normal.jpg</t>
  </si>
  <si>
    <t>http://pbs.twimg.com/profile_images/1156334911826980865/rbIyvyL__normal.jpg</t>
  </si>
  <si>
    <t>http://pbs.twimg.com/profile_images/1159491808742666242/TQtMfhje_normal.jpg</t>
  </si>
  <si>
    <t>http://pbs.twimg.com/profile_images/1162164797317664769/WTlsoaQi_normal.jpg</t>
  </si>
  <si>
    <t>http://pbs.twimg.com/profile_images/479539441229254656/aV6YXUZS_normal.jpeg</t>
  </si>
  <si>
    <t>http://pbs.twimg.com/profile_images/984163110176088065/EpM1Rs7C_normal.jpg</t>
  </si>
  <si>
    <t>http://pbs.twimg.com/profile_images/1157229006045011968/fCnXm_Ov_normal.jpg</t>
  </si>
  <si>
    <t>http://pbs.twimg.com/profile_images/859361455493320704/dpg3g0It_normal.jpg</t>
  </si>
  <si>
    <t>http://pbs.twimg.com/profile_images/570860086298300416/u5Jou2Dy_normal.png</t>
  </si>
  <si>
    <t>http://pbs.twimg.com/profile_images/1101948654653448194/Xa4RWirz_normal.png</t>
  </si>
  <si>
    <t>http://pbs.twimg.com/profile_images/701710882015809536/4cmCjDFG_normal.png</t>
  </si>
  <si>
    <t>http://pbs.twimg.com/profile_images/453944059430588416/OznK5nht_normal.jpeg</t>
  </si>
  <si>
    <t>http://pbs.twimg.com/profile_images/1113450893926699011/saE3AzQq_normal.jpg</t>
  </si>
  <si>
    <t>http://pbs.twimg.com/profile_images/1161259369650184193/ltoRfwdM_normal.jpg</t>
  </si>
  <si>
    <t>http://pbs.twimg.com/profile_images/1101340346091487232/kB520h32_normal.png</t>
  </si>
  <si>
    <t>http://pbs.twimg.com/profile_images/1143984689360883718/jsyOvBXF_normal.jpg</t>
  </si>
  <si>
    <t>http://pbs.twimg.com/profile_images/1151939390949777408/CgToyHtZ_normal.jpg</t>
  </si>
  <si>
    <t>http://pbs.twimg.com/profile_images/566250312076251136/__9DlatC_normal.jpeg</t>
  </si>
  <si>
    <t>http://pbs.twimg.com/profile_images/691242030882766848/2wlx8A0C_normal.jpg</t>
  </si>
  <si>
    <t>http://pbs.twimg.com/profile_images/742725383418728449/qhShxX6Q_normal.jpg</t>
  </si>
  <si>
    <t>http://pbs.twimg.com/profile_images/805542907264569344/lbxU_ALH_normal.jpg</t>
  </si>
  <si>
    <t>http://pbs.twimg.com/profile_images/848498657238425601/wIKPxg1p_normal.jpg</t>
  </si>
  <si>
    <t>http://pbs.twimg.com/profile_images/378800000780676446/f237307ef56d594aa0e943fe03216391_normal.jpeg</t>
  </si>
  <si>
    <t>http://pbs.twimg.com/profile_images/879672940949667840/QcP3ju7o_normal.jpg</t>
  </si>
  <si>
    <t>http://pbs.twimg.com/profile_images/1128991228710703104/HQnfvlCi_normal.jpg</t>
  </si>
  <si>
    <t>http://pbs.twimg.com/profile_images/422741932092030976/TCmZSXlT_normal.jpeg</t>
  </si>
  <si>
    <t>http://pbs.twimg.com/profile_images/1137673175074988035/a0gprLR1_normal.png</t>
  </si>
  <si>
    <t>http://pbs.twimg.com/profile_images/887260370007719936/I60TP32L_normal.jpg</t>
  </si>
  <si>
    <t>http://pbs.twimg.com/profile_images/1080789983974301696/y0C2Q8bh_normal.jpg</t>
  </si>
  <si>
    <t>http://pbs.twimg.com/profile_images/913836790561349632/tVdvJIeA_normal.jpg</t>
  </si>
  <si>
    <t>http://pbs.twimg.com/profile_images/3684356661/2a76dd69628d4b888290ac734190c7be_normal.jpeg</t>
  </si>
  <si>
    <t>http://pbs.twimg.com/profile_images/2918194631/9be6c9fdd22a099c2e529d69aafa8546_normal.jpeg</t>
  </si>
  <si>
    <t>http://pbs.twimg.com/profile_images/1108845156579622915/5yT934_F_normal.png</t>
  </si>
  <si>
    <t>http://pbs.twimg.com/profile_images/1140241911594278912/2aV2oxH7_normal.jpg</t>
  </si>
  <si>
    <t>http://pbs.twimg.com/profile_images/1107557341065605120/EtbrMVMT_normal.jpg</t>
  </si>
  <si>
    <t>http://pbs.twimg.com/profile_images/945634335918641152/e6NivzCA_normal.jpg</t>
  </si>
  <si>
    <t>http://pbs.twimg.com/profile_images/1160151741679230976/RVurGz69_normal.jpg</t>
  </si>
  <si>
    <t>http://pbs.twimg.com/profile_images/1119711368612130816/2VGXY0RK_normal.jpg</t>
  </si>
  <si>
    <t>http://pbs.twimg.com/profile_images/1132602843557441537/Kk0mW_8C_normal.jpg</t>
  </si>
  <si>
    <t>http://pbs.twimg.com/profile_images/500346237129072640/zdw-FXYl_normal.jpeg</t>
  </si>
  <si>
    <t>http://pbs.twimg.com/profile_images/464348596729442305/9-vb9iqc_normal.jpeg</t>
  </si>
  <si>
    <t>http://pbs.twimg.com/profile_images/733658106043981825/uJCejYd__normal.jpg</t>
  </si>
  <si>
    <t>http://pbs.twimg.com/profile_images/1063435487451467777/zicDG6bf_normal.jpg</t>
  </si>
  <si>
    <t>http://pbs.twimg.com/profile_images/785207304253763586/P99xvrgG_normal.jpg</t>
  </si>
  <si>
    <t>http://pbs.twimg.com/profile_images/865141192194891777/jreOf59z_normal.jpg</t>
  </si>
  <si>
    <t>http://pbs.twimg.com/profile_images/594906675913596929/g_gOYzBo_normal.jpg</t>
  </si>
  <si>
    <t>http://pbs.twimg.com/profile_images/1142866807902089216/hpV-lBLz_normal.jpg</t>
  </si>
  <si>
    <t>http://pbs.twimg.com/profile_images/847304243816026112/_MiH1OP-_normal.jpg</t>
  </si>
  <si>
    <t>http://pbs.twimg.com/profile_images/425583242222129152/lwvHk1np_normal.jpeg</t>
  </si>
  <si>
    <t>http://pbs.twimg.com/profile_images/591203243469844480/naEOaEoq_normal.jpg</t>
  </si>
  <si>
    <t>http://pbs.twimg.com/profile_images/615953611785412608/R5iajW9W_normal.jpg</t>
  </si>
  <si>
    <t>http://pbs.twimg.com/profile_images/899373833764839426/ccHkoXYV_normal.jpg</t>
  </si>
  <si>
    <t>http://pbs.twimg.com/profile_images/1115249535972855808/3ycqxGfI_normal.jpg</t>
  </si>
  <si>
    <t>http://pbs.twimg.com/profile_images/831541827396329473/XMPnBk0x_normal.jpg</t>
  </si>
  <si>
    <t>http://pbs.twimg.com/profile_images/1105682777880453121/n4FG_bZm_normal.png</t>
  </si>
  <si>
    <t>http://pbs.twimg.com/profile_images/1153899145561817089/MS3fPEfS_normal.jpg</t>
  </si>
  <si>
    <t>http://pbs.twimg.com/profile_images/1155170589314879490/WcPyTrdc_normal.jpg</t>
  </si>
  <si>
    <t>http://abs.twimg.com/sticky/default_profile_images/default_profile_normal.png</t>
  </si>
  <si>
    <t>http://pbs.twimg.com/profile_images/601303448877797376/lNwRTax5_normal.jpg</t>
  </si>
  <si>
    <t>http://pbs.twimg.com/profile_images/987786506487115777/Kf298wei_normal.jpg</t>
  </si>
  <si>
    <t>http://pbs.twimg.com/profile_images/1156374612613222400/BF5FKCdt_normal.jpg</t>
  </si>
  <si>
    <t>http://pbs.twimg.com/profile_images/614553114654314498/ukHMY-WM_normal.jpg</t>
  </si>
  <si>
    <t>https://twitter.com/#!/anastasiasmihai/status/1158151621408256000</t>
  </si>
  <si>
    <t>https://twitter.com/#!/havasjust/status/1159035974120353799</t>
  </si>
  <si>
    <t>https://twitter.com/#!/klimkowa1/status/1159063221061464064</t>
  </si>
  <si>
    <t>https://twitter.com/#!/fooding1st/status/1159063895945949184</t>
  </si>
  <si>
    <t>https://twitter.com/#!/qmulnews/status/1159074641891201025</t>
  </si>
  <si>
    <t>https://twitter.com/#!/jaffor10/status/1159085408954802187</t>
  </si>
  <si>
    <t>https://twitter.com/#!/foodanddrinktec/status/1159098138206101510</t>
  </si>
  <si>
    <t>https://twitter.com/#!/caramelparsley/status/1159100769871642624</t>
  </si>
  <si>
    <t>https://twitter.com/#!/theprobemag/status/1159120890476580865</t>
  </si>
  <si>
    <t>https://twitter.com/#!/jamesdrabble/status/1159134106220974080</t>
  </si>
  <si>
    <t>https://twitter.com/#!/lexalimentaria/status/1159140934749175808</t>
  </si>
  <si>
    <t>https://twitter.com/#!/mxoolong/status/1159142278134472704</t>
  </si>
  <si>
    <t>https://twitter.com/#!/bha___tti/status/1159159395483340800</t>
  </si>
  <si>
    <t>https://twitter.com/#!/drbelgingunay/status/1159161899633782787</t>
  </si>
  <si>
    <t>https://twitter.com/#!/smileohmmag/status/1159171856831827968</t>
  </si>
  <si>
    <t>https://twitter.com/#!/tim_mcnulty/status/1159186146557157376</t>
  </si>
  <si>
    <t>https://twitter.com/#!/cledgerwood/status/1159204162674053120</t>
  </si>
  <si>
    <t>https://twitter.com/#!/atluri31/status/1159297434113204224</t>
  </si>
  <si>
    <t>https://twitter.com/#!/zacroger1/status/985881520505319424</t>
  </si>
  <si>
    <t>https://twitter.com/#!/realbabyytif/status/1159317978720215043</t>
  </si>
  <si>
    <t>https://twitter.com/#!/sw19_womble/status/1159342690028281861</t>
  </si>
  <si>
    <t>https://twitter.com/#!/liveandll/status/1159348115582967809</t>
  </si>
  <si>
    <t>https://twitter.com/#!/oldmudgie/status/1159352616985513985</t>
  </si>
  <si>
    <t>https://twitter.com/#!/mediawisemelb/status/1159393480864456705</t>
  </si>
  <si>
    <t>https://twitter.com/#!/tessatricks/status/1159393896339841025</t>
  </si>
  <si>
    <t>https://twitter.com/#!/teethteam/status/1159420636802035712</t>
  </si>
  <si>
    <t>https://twitter.com/#!/foodmatterslive/status/1159449377666142211</t>
  </si>
  <si>
    <t>https://twitter.com/#!/burnout_pt/status/1159490864537886720</t>
  </si>
  <si>
    <t>https://twitter.com/#!/jimmbobs/status/1159506970816188420</t>
  </si>
  <si>
    <t>https://twitter.com/#!/bell_publishing/status/1159776098743476226</t>
  </si>
  <si>
    <t>https://twitter.com/#!/confectionprod/status/1159770741853884419</t>
  </si>
  <si>
    <t>https://twitter.com/#!/sweetsnsavoury/status/1159776119085834242</t>
  </si>
  <si>
    <t>https://twitter.com/#!/justint035/status/1159804753796325376</t>
  </si>
  <si>
    <t>https://twitter.com/#!/childofourtime/status/1153199254946615296</t>
  </si>
  <si>
    <t>https://twitter.com/#!/worriedmum3/status/1159806009054916608</t>
  </si>
  <si>
    <t>https://twitter.com/#!/wendyj08/status/1159866603821043712</t>
  </si>
  <si>
    <t>https://twitter.com/#!/lovatoletsitgo/status/1159868212193964032</t>
  </si>
  <si>
    <t>https://twitter.com/#!/allcorgis/status/1159874501888188416</t>
  </si>
  <si>
    <t>https://twitter.com/#!/dipbrig11/status/1159926126522904576</t>
  </si>
  <si>
    <t>https://twitter.com/#!/delta9mufc/status/1160123347121950721</t>
  </si>
  <si>
    <t>https://twitter.com/#!/ihaterocket/status/1160468388193415179</t>
  </si>
  <si>
    <t>https://twitter.com/#!/almightypod/status/1160487921763438594</t>
  </si>
  <si>
    <t>https://twitter.com/#!/drawntopixels/status/1160491894322999296</t>
  </si>
  <si>
    <t>https://twitter.com/#!/martsmarts72/status/1160580057368317952</t>
  </si>
  <si>
    <t>https://twitter.com/#!/hugorelly/status/1160607251788369920</t>
  </si>
  <si>
    <t>https://twitter.com/#!/blancogogo/status/1160619746418544640</t>
  </si>
  <si>
    <t>https://twitter.com/#!/nickthefiddler/status/1160672665822224389</t>
  </si>
  <si>
    <t>https://twitter.com/#!/edmxonds/status/1160677021795721220</t>
  </si>
  <si>
    <t>https://twitter.com/#!/tlifeuk/status/1160677151785607171</t>
  </si>
  <si>
    <t>https://twitter.com/#!/rogontheleft/status/1160727733208584195</t>
  </si>
  <si>
    <t>https://twitter.com/#!/sue834/status/1160795225356460032</t>
  </si>
  <si>
    <t>https://twitter.com/#!/sugarbeatbook/status/1160824262141317120</t>
  </si>
  <si>
    <t>https://twitter.com/#!/xtremekoool/status/1160829891387912192</t>
  </si>
  <si>
    <t>https://twitter.com/#!/mrkgyamfi/status/1160855720595734529</t>
  </si>
  <si>
    <t>https://twitter.com/#!/admbriggs/status/1146400424519512065</t>
  </si>
  <si>
    <t>https://twitter.com/#!/battleforbrexit/status/1160856054785368064</t>
  </si>
  <si>
    <t>https://twitter.com/#!/jayyangelo/status/1160855375576481792</t>
  </si>
  <si>
    <t>https://twitter.com/#!/tamalam_/status/1160857567440097280</t>
  </si>
  <si>
    <t>https://twitter.com/#!/marcin_medink/status/1160916689543974912</t>
  </si>
  <si>
    <t>https://twitter.com/#!/enjoy_diabetes/status/1161155353653981184</t>
  </si>
  <si>
    <t>https://twitter.com/#!/rourouvakautona/status/1161178152380448769</t>
  </si>
  <si>
    <t>https://twitter.com/#!/discostew66/status/1161227565798813696</t>
  </si>
  <si>
    <t>https://twitter.com/#!/terrahall/status/1161265794954588161</t>
  </si>
  <si>
    <t>https://twitter.com/#!/sammertang/status/1161316502500511744</t>
  </si>
  <si>
    <t>https://twitter.com/#!/sammertang/status/1161317758946172930</t>
  </si>
  <si>
    <t>https://twitter.com/#!/bandwaccounting/status/1161321609019502592</t>
  </si>
  <si>
    <t>https://twitter.com/#!/louhaigh/status/1147097793204490241</t>
  </si>
  <si>
    <t>https://twitter.com/#!/kevthecheff/status/1161379621448880128</t>
  </si>
  <si>
    <t>https://twitter.com/#!/healcities/status/1161393255650603008</t>
  </si>
  <si>
    <t>https://twitter.com/#!/wearepha/status/1161393277402320897</t>
  </si>
  <si>
    <t>https://twitter.com/#!/mister_hunt/status/1161412667350769664</t>
  </si>
  <si>
    <t>https://twitter.com/#!/rafiqrohizad/status/1161452234141339649</t>
  </si>
  <si>
    <t>https://twitter.com/#!/nurhananibasri/status/1161453492831047680</t>
  </si>
  <si>
    <t>https://twitter.com/#!/natalieisasleep/status/1161459075411873793</t>
  </si>
  <si>
    <t>https://twitter.com/#!/staronline/status/1161463318038495237</t>
  </si>
  <si>
    <t>https://twitter.com/#!/yaminlawut/status/1161463526801547264</t>
  </si>
  <si>
    <t>https://twitter.com/#!/syazwinashafie/status/1161463661371641859</t>
  </si>
  <si>
    <t>https://twitter.com/#!/afifishaari/status/1161468961482915840</t>
  </si>
  <si>
    <t>https://twitter.com/#!/afabllah/status/1161471119473250305</t>
  </si>
  <si>
    <t>https://twitter.com/#!/yourfavcutegirl/status/1161472062378000384</t>
  </si>
  <si>
    <t>https://twitter.com/#!/qilaaahhhq/status/1161473934216163328</t>
  </si>
  <si>
    <t>https://twitter.com/#!/ct9204/status/1161476051131871232</t>
  </si>
  <si>
    <t>https://twitter.com/#!/syawal/status/1161245860488892422</t>
  </si>
  <si>
    <t>https://twitter.com/#!/syawal/status/1161476857038090247</t>
  </si>
  <si>
    <t>https://twitter.com/#!/ronyeap/status/1161477841650900992</t>
  </si>
  <si>
    <t>https://twitter.com/#!/wilpertwitt/status/1161480046705614848</t>
  </si>
  <si>
    <t>https://twitter.com/#!/nhmajidin/status/1161481261153734657</t>
  </si>
  <si>
    <t>https://twitter.com/#!/afsafawwaz/status/1161488509225582593</t>
  </si>
  <si>
    <t>https://twitter.com/#!/ain_food/status/1161489853948813314</t>
  </si>
  <si>
    <t>https://twitter.com/#!/shoppeussb/status/1161495316845268992</t>
  </si>
  <si>
    <t>https://twitter.com/#!/atiqahhudaa/status/1161497400416120835</t>
  </si>
  <si>
    <t>https://twitter.com/#!/slikkepindd/status/1161499085205123073</t>
  </si>
  <si>
    <t>https://twitter.com/#!/shyerryneis/status/1161510046347464705</t>
  </si>
  <si>
    <t>https://twitter.com/#!/maritahennessy/status/1161340790251184128</t>
  </si>
  <si>
    <t>https://twitter.com/#!/prof_p_nowicka/status/1161513428349063169</t>
  </si>
  <si>
    <t>https://twitter.com/#!/rahah_ghazali/status/1161514930505469953</t>
  </si>
  <si>
    <t>https://twitter.com/#!/train2hogwarts/status/1161515137674690561</t>
  </si>
  <si>
    <t>https://twitter.com/#!/hugh6303/status/1161524040630251520</t>
  </si>
  <si>
    <t>https://twitter.com/#!/nurjannie/status/1161524612632629250</t>
  </si>
  <si>
    <t>https://twitter.com/#!/syafiqahatta/status/1161533111647297538</t>
  </si>
  <si>
    <t>https://twitter.com/#!/kentschools_fa/status/1161565954607894528</t>
  </si>
  <si>
    <t>https://twitter.com/#!/hullactivesch/status/1161573216336453632</t>
  </si>
  <si>
    <t>https://twitter.com/#!/suzy2504/status/1161584509969666049</t>
  </si>
  <si>
    <t>https://twitter.com/#!/borntobearboys/status/1161627421805875200</t>
  </si>
  <si>
    <t>https://twitter.com/#!/cleanlabel/status/1161638813963378690</t>
  </si>
  <si>
    <t>https://twitter.com/#!/radekrzehak/status/1161643895295397888</t>
  </si>
  <si>
    <t>https://twitter.com/#!/dmorkus/status/1161644954382405633</t>
  </si>
  <si>
    <t>https://twitter.com/#!/wjdm07/status/1161651927102324736</t>
  </si>
  <si>
    <t>https://twitter.com/#!/mialonmelissa/status/1161692708030877696</t>
  </si>
  <si>
    <t>https://twitter.com/#!/werthernieland/status/1161695387817795589</t>
  </si>
  <si>
    <t>https://twitter.com/#!/miekevanstigt/status/1161697097688735744</t>
  </si>
  <si>
    <t>https://twitter.com/#!/vachtje1/status/1161728555518234624</t>
  </si>
  <si>
    <t>https://twitter.com/#!/kay_ren74/status/1161748445159280641</t>
  </si>
  <si>
    <t>https://twitter.com/#!/steltenpower/status/1161754990639271937</t>
  </si>
  <si>
    <t>https://twitter.com/#!/kitson/status/1161755262107045890</t>
  </si>
  <si>
    <t>https://twitter.com/#!/stephenlees4/status/1161799389003812865</t>
  </si>
  <si>
    <t>https://twitter.com/#!/marionwotton/status/1161807919345623040</t>
  </si>
  <si>
    <t>https://twitter.com/#!/marionwotton/status/1161808359307132928</t>
  </si>
  <si>
    <t>https://twitter.com/#!/aspiresportsuk/status/1161910625464934403</t>
  </si>
  <si>
    <t>https://twitter.com/#!/londonpehwb/status/1161913917888704512</t>
  </si>
  <si>
    <t>https://twitter.com/#!/londonpehwb/status/1161915213257629696</t>
  </si>
  <si>
    <t>https://twitter.com/#!/food_active/status/1161917238963769344</t>
  </si>
  <si>
    <t>https://twitter.com/#!/h_swanseabay/status/1161917705433296896</t>
  </si>
  <si>
    <t>https://twitter.com/#!/ducktalesw00h00/status/1161922263182004225</t>
  </si>
  <si>
    <t>https://twitter.com/#!/2020dentistry3/status/1161927402978709504</t>
  </si>
  <si>
    <t>https://twitter.com/#!/thedanwilson/status/1161942953545351169</t>
  </si>
  <si>
    <t>https://twitter.com/#!/glbridge1/status/1161951227128832007</t>
  </si>
  <si>
    <t>https://twitter.com/#!/batder/status/1161957870323294209</t>
  </si>
  <si>
    <t>https://twitter.com/#!/mclarkhattingh/status/1161967076124160001</t>
  </si>
  <si>
    <t>https://twitter.com/#!/divinebiood/status/1161967434380660739</t>
  </si>
  <si>
    <t>https://twitter.com/#!/reclaimtaxuk/status/1161968787786215425</t>
  </si>
  <si>
    <t>https://twitter.com/#!/soleentg/status/1161969720762994688</t>
  </si>
  <si>
    <t>https://twitter.com/#!/alexandrah0lt/status/1161987661504155650</t>
  </si>
  <si>
    <t>https://twitter.com/#!/suliman_rafiq/status/1161990887917969408</t>
  </si>
  <si>
    <t>https://twitter.com/#!/expandedzpd/status/1162043141312192513</t>
  </si>
  <si>
    <t>https://twitter.com/#!/not_froggy/status/1162049356364767233</t>
  </si>
  <si>
    <t>https://twitter.com/#!/ianweiradi/status/1162052320965877763</t>
  </si>
  <si>
    <t>https://twitter.com/#!/mehrajdube/status/1162053197537693696</t>
  </si>
  <si>
    <t>https://twitter.com/#!/pankaj4570/status/1162054731503558656</t>
  </si>
  <si>
    <t>https://twitter.com/#!/knowledgebasel/status/1162060549863202816</t>
  </si>
  <si>
    <t>https://twitter.com/#!/calcivis/status/1159361115916263424</t>
  </si>
  <si>
    <t>https://twitter.com/#!/calcivis/status/1162069019509362690</t>
  </si>
  <si>
    <t>https://twitter.com/#!/outsmart_sugar/status/1162112916159528960</t>
  </si>
  <si>
    <t>https://twitter.com/#!/fizz_nz/status/1159584168180740096</t>
  </si>
  <si>
    <t>https://twitter.com/#!/fizz_nz/status/1161040931501424640</t>
  </si>
  <si>
    <t>https://twitter.com/#!/fizz_nz/status/1162129747893092352</t>
  </si>
  <si>
    <t>https://twitter.com/#!/irdeeen/status/1162188447148232704</t>
  </si>
  <si>
    <t>https://twitter.com/#!/husinwh_/status/1162192590671757312</t>
  </si>
  <si>
    <t>https://twitter.com/#!/fredericesq/status/1162208693737275395</t>
  </si>
  <si>
    <t>https://twitter.com/#!/logamakwela/status/1162238084609527808</t>
  </si>
  <si>
    <t>https://twitter.com/#!/toffeegirl/status/1162240876346658817</t>
  </si>
  <si>
    <t>https://twitter.com/#!/abdutoit/status/1162244940954394624</t>
  </si>
  <si>
    <t>https://twitter.com/#!/healthenews/status/1159071694214041600</t>
  </si>
  <si>
    <t>https://twitter.com/#!/healthenews/status/1160883634892488704</t>
  </si>
  <si>
    <t>https://twitter.com/#!/healthtian/status/1162248003572207616</t>
  </si>
  <si>
    <t>https://twitter.com/#!/thestar_rage/status/1161452167045115904</t>
  </si>
  <si>
    <t>https://twitter.com/#!/thestar_rage/status/1161457996624359425</t>
  </si>
  <si>
    <t>https://twitter.com/#!/thestar_rage/status/1161657305814859778</t>
  </si>
  <si>
    <t>https://twitter.com/#!/ianyee/status/1162255816365244417</t>
  </si>
  <si>
    <t>https://twitter.com/#!/sugarsmartncl/status/1162257189697777664</t>
  </si>
  <si>
    <t>https://twitter.com/#!/nayerraapd/status/1162260567307911169</t>
  </si>
  <si>
    <t>https://twitter.com/#!/dphru_sa/status/1162265121021812737</t>
  </si>
  <si>
    <t>https://twitter.com/#!/esmesstuff/status/1162360384344473600</t>
  </si>
  <si>
    <t>https://twitter.com/#!/r_osirideain/status/1162379962206343168</t>
  </si>
  <si>
    <t>https://twitter.com/#!/mcindewartam/status/1162381148967903232</t>
  </si>
  <si>
    <t>https://twitter.com/#!/kpennpenn/status/1162383591508197378</t>
  </si>
  <si>
    <t>https://twitter.com/#!/davesargent/status/1162387334962307073</t>
  </si>
  <si>
    <t>https://twitter.com/#!/oha_updates/status/1162391565375102976</t>
  </si>
  <si>
    <t>https://twitter.com/#!/jphysical/status/1162405976449978374</t>
  </si>
  <si>
    <t>https://twitter.com/#!/cati_king/status/1162408581330874368</t>
  </si>
  <si>
    <t>https://twitter.com/#!/gulpnow/status/1161916007415525376</t>
  </si>
  <si>
    <t>https://twitter.com/#!/gulpnow/status/1161916658031702016</t>
  </si>
  <si>
    <t>https://twitter.com/#!/debsjkay/status/1161991220035497984</t>
  </si>
  <si>
    <t>https://twitter.com/#!/debsjkay/status/1162481674501967873</t>
  </si>
  <si>
    <t>https://twitter.com/#!/aussugartax/status/1162199038155866113</t>
  </si>
  <si>
    <t>https://twitter.com/#!/matt_hopcraft/status/1162444658183512065</t>
  </si>
  <si>
    <t>https://twitter.com/#!/matt_hopcraft/status/1162450716025167873</t>
  </si>
  <si>
    <t>https://twitter.com/#!/matt_hopcraft/status/1162513976703381504</t>
  </si>
  <si>
    <t>https://twitter.com/#!/aussugartax/status/1162199518546296841</t>
  </si>
  <si>
    <t>https://twitter.com/#!/aussugartax/status/1162200621828567040</t>
  </si>
  <si>
    <t>https://twitter.com/#!/aussugartax/status/1162202325164814337</t>
  </si>
  <si>
    <t>https://twitter.com/#!/marymaryregan/status/1162611805031718912</t>
  </si>
  <si>
    <t>https://twitter.com/#!/197winstonsmith/status/1162407684991307778</t>
  </si>
  <si>
    <t>https://twitter.com/#!/197winstonsmith/status/1162651087809257472</t>
  </si>
  <si>
    <t>https://twitter.com/#!/sheikh_anvakh/status/1162733068123344896</t>
  </si>
  <si>
    <t>https://twitter.com/#!/tijdvooreten/status/1139115851658010624</t>
  </si>
  <si>
    <t>https://twitter.com/#!/matthijs85/status/1161694850498125827</t>
  </si>
  <si>
    <t>https://twitter.com/#!/tijdvooreten/status/1161690090919403520</t>
  </si>
  <si>
    <t>https://twitter.com/#!/tijdvooreten/status/1161705520501334017</t>
  </si>
  <si>
    <t>https://twitter.com/#!/baumfran/status/1161819498795560960</t>
  </si>
  <si>
    <t>https://twitter.com/#!/tijdvooreten/status/1161892244066045952</t>
  </si>
  <si>
    <t>https://twitter.com/#!/tijdvooreten/status/1161748709778083841</t>
  </si>
  <si>
    <t>https://twitter.com/#!/tijdvooreten/status/1161913211576303616</t>
  </si>
  <si>
    <t>https://twitter.com/#!/tijdvooreten/status/1161923576875933696</t>
  </si>
  <si>
    <t>https://twitter.com/#!/tijdvooreten/status/1161927798434480128</t>
  </si>
  <si>
    <t>https://twitter.com/#!/tijdvooreten/status/1161940090714824705</t>
  </si>
  <si>
    <t>https://twitter.com/#!/tijdvooreten/status/1162364970513948672</t>
  </si>
  <si>
    <t>https://twitter.com/#!/tijdvooreten/status/1161724792879419392</t>
  </si>
  <si>
    <t>https://twitter.com/#!/tijdvooreten/status/1161753679545942023</t>
  </si>
  <si>
    <t>https://twitter.com/#!/tijdvooreten/status/1162737524596510720</t>
  </si>
  <si>
    <t>https://twitter.com/#!/db41073/status/1162774830908936192</t>
  </si>
  <si>
    <t>https://twitter.com/#!/thesteils/status/1162782731354484736</t>
  </si>
  <si>
    <t>https://twitter.com/#!/haymansafc/status/1162837756168437760</t>
  </si>
  <si>
    <t>https://twitter.com/#!/14obrien14/status/1162840899375816705</t>
  </si>
  <si>
    <t>https://twitter.com/#!/abhigarg_/status/1162940754911625217</t>
  </si>
  <si>
    <t>https://twitter.com/#!/silcastelletti/status/1163007349017260033</t>
  </si>
  <si>
    <t>https://twitter.com/#!/imhere_m8/status/1163023756148785152</t>
  </si>
  <si>
    <t>https://twitter.com/#!/isleofwrite/status/1163053343637495811</t>
  </si>
  <si>
    <t>https://twitter.com/#!/sboscott/status/1163226191198937088</t>
  </si>
  <si>
    <t>https://twitter.com/#!/adhila101/status/1163274979879923713</t>
  </si>
  <si>
    <t>https://twitter.com/#!/dentalhealthorg/status/1159021374268157952</t>
  </si>
  <si>
    <t>https://twitter.com/#!/actiononsugar/status/1159025478122070017</t>
  </si>
  <si>
    <t>https://twitter.com/#!/qmulbartsthelon/status/1159074606671638531</t>
  </si>
  <si>
    <t>https://twitter.com/#!/actiononsalt/status/1159101264577384448</t>
  </si>
  <si>
    <t>https://twitter.com/#!/actiononsugar/status/1159091937984602112</t>
  </si>
  <si>
    <t>https://twitter.com/#!/holly_gabe/status/1159374414468833281</t>
  </si>
  <si>
    <t>https://twitter.com/#!/actiononsalt/status/1159388821068406791</t>
  </si>
  <si>
    <t>https://twitter.com/#!/sputniknewsuk/status/1159398932411310081</t>
  </si>
  <si>
    <t>https://twitter.com/#!/actiononsugar/status/1159374958361006082</t>
  </si>
  <si>
    <t>https://twitter.com/#!/actiononsugar/status/1163349575882674178</t>
  </si>
  <si>
    <t>https://twitter.com/#!/agnesayton/status/1163351645113192448</t>
  </si>
  <si>
    <t>https://twitter.com/#!/cruk_policy/status/1162383465087721472</t>
  </si>
  <si>
    <t>https://twitter.com/#!/etain6/status/1163351721650851840</t>
  </si>
  <si>
    <t>https://twitter.com/#!/sabinebonneck/status/1163359448066342912</t>
  </si>
  <si>
    <t>https://twitter.com/#!/louisestephen9/status/1161226424889405440</t>
  </si>
  <si>
    <t>https://twitter.com/#!/greedspam/status/1161549513145929730</t>
  </si>
  <si>
    <t>https://twitter.com/#!/greedspam/status/1162108917670961152</t>
  </si>
  <si>
    <t>https://twitter.com/#!/greedspam/status/1163409950313521153</t>
  </si>
  <si>
    <t>https://twitter.com/#!/rcperri/status/1163417550463651845</t>
  </si>
  <si>
    <t>https://twitter.com/#!/eastgatebiotech/status/1163417717027852288</t>
  </si>
  <si>
    <t>https://twitter.com/#!/helenclarknz/status/1157135457764818944</t>
  </si>
  <si>
    <t>https://twitter.com/#!/plvrmap/status/1163429371719217157</t>
  </si>
  <si>
    <t>https://twitter.com/#!/lndnsmileclinic/status/1163490869930070020</t>
  </si>
  <si>
    <t>https://twitter.com/#!/scotthardinguk/status/1163524794840682499</t>
  </si>
  <si>
    <t>https://twitter.com/#!/afpe_pe/status/1161565705101291520</t>
  </si>
  <si>
    <t>https://twitter.com/#!/eileen_marchant/status/1163651913835065351</t>
  </si>
  <si>
    <t>https://twitter.com/#!/griffithnursing/status/1163657904097861633</t>
  </si>
  <si>
    <t>https://twitter.com/#!/keatingpatrick/status/1163684120901431296</t>
  </si>
  <si>
    <t>https://twitter.com/#!/alanpwhite2/status/1163695164357062661</t>
  </si>
  <si>
    <t>https://twitter.com/#!/krifra/status/1163699022189584384</t>
  </si>
  <si>
    <t>https://twitter.com/#!/foodsecurity_za/status/1161902893240373248</t>
  </si>
  <si>
    <t>https://twitter.com/#!/sophuwc/status/1163704696420339712</t>
  </si>
  <si>
    <t>https://twitter.com/#!/pmpmagtoday/status/1163736583331352577</t>
  </si>
  <si>
    <t>https://twitter.com/#!/drefleming7/status/1163962095727198208</t>
  </si>
  <si>
    <t>1158151621408256000</t>
  </si>
  <si>
    <t>1159035974120353799</t>
  </si>
  <si>
    <t>1159063221061464064</t>
  </si>
  <si>
    <t>1159063895945949184</t>
  </si>
  <si>
    <t>1159074641891201025</t>
  </si>
  <si>
    <t>1159085408954802187</t>
  </si>
  <si>
    <t>1159098138206101510</t>
  </si>
  <si>
    <t>1159100769871642624</t>
  </si>
  <si>
    <t>1159120890476580865</t>
  </si>
  <si>
    <t>1159134106220974080</t>
  </si>
  <si>
    <t>1159140934749175808</t>
  </si>
  <si>
    <t>1159142278134472704</t>
  </si>
  <si>
    <t>1159159395483340800</t>
  </si>
  <si>
    <t>1159161899633782787</t>
  </si>
  <si>
    <t>1159171856831827968</t>
  </si>
  <si>
    <t>1159186146557157376</t>
  </si>
  <si>
    <t>1159204162674053120</t>
  </si>
  <si>
    <t>1159297434113204224</t>
  </si>
  <si>
    <t>985881520505319424</t>
  </si>
  <si>
    <t>1159317978720215043</t>
  </si>
  <si>
    <t>1159342690028281861</t>
  </si>
  <si>
    <t>1159348115582967809</t>
  </si>
  <si>
    <t>1159352616985513985</t>
  </si>
  <si>
    <t>1159393480864456705</t>
  </si>
  <si>
    <t>1159393896339841025</t>
  </si>
  <si>
    <t>1159420636802035712</t>
  </si>
  <si>
    <t>1159449377666142211</t>
  </si>
  <si>
    <t>1159490864537886720</t>
  </si>
  <si>
    <t>1159506970816188420</t>
  </si>
  <si>
    <t>1159776098743476226</t>
  </si>
  <si>
    <t>1159770741853884419</t>
  </si>
  <si>
    <t>1159776119085834242</t>
  </si>
  <si>
    <t>1159804753796325376</t>
  </si>
  <si>
    <t>1153199254946615296</t>
  </si>
  <si>
    <t>1159806009054916608</t>
  </si>
  <si>
    <t>1159866603821043712</t>
  </si>
  <si>
    <t>1159868212193964032</t>
  </si>
  <si>
    <t>1159874501888188416</t>
  </si>
  <si>
    <t>1159926126522904576</t>
  </si>
  <si>
    <t>1160123347121950721</t>
  </si>
  <si>
    <t>1160468388193415179</t>
  </si>
  <si>
    <t>1160487921763438594</t>
  </si>
  <si>
    <t>1160491894322999296</t>
  </si>
  <si>
    <t>1160580057368317952</t>
  </si>
  <si>
    <t>1160607251788369920</t>
  </si>
  <si>
    <t>1160619746418544640</t>
  </si>
  <si>
    <t>1160672665822224389</t>
  </si>
  <si>
    <t>1160677021795721220</t>
  </si>
  <si>
    <t>1160677151785607171</t>
  </si>
  <si>
    <t>1160727733208584195</t>
  </si>
  <si>
    <t>1160795225356460032</t>
  </si>
  <si>
    <t>1160824262141317120</t>
  </si>
  <si>
    <t>1160829891387912192</t>
  </si>
  <si>
    <t>1160855720595734529</t>
  </si>
  <si>
    <t>1146400424519512065</t>
  </si>
  <si>
    <t>1160856054785368064</t>
  </si>
  <si>
    <t>1160855375576481792</t>
  </si>
  <si>
    <t>1160857567440097280</t>
  </si>
  <si>
    <t>1160916689543974912</t>
  </si>
  <si>
    <t>1161155353653981184</t>
  </si>
  <si>
    <t>1161178152380448769</t>
  </si>
  <si>
    <t>1161227565798813696</t>
  </si>
  <si>
    <t>1161265794954588161</t>
  </si>
  <si>
    <t>1161316502500511744</t>
  </si>
  <si>
    <t>1161317758946172930</t>
  </si>
  <si>
    <t>1161321609019502592</t>
  </si>
  <si>
    <t>1147097793204490241</t>
  </si>
  <si>
    <t>1161379621448880128</t>
  </si>
  <si>
    <t>1161393255650603008</t>
  </si>
  <si>
    <t>1161393277402320897</t>
  </si>
  <si>
    <t>1161412667350769664</t>
  </si>
  <si>
    <t>1161452234141339649</t>
  </si>
  <si>
    <t>1161453492831047680</t>
  </si>
  <si>
    <t>1161459075411873793</t>
  </si>
  <si>
    <t>1161463318038495237</t>
  </si>
  <si>
    <t>1161463526801547264</t>
  </si>
  <si>
    <t>1161463661371641859</t>
  </si>
  <si>
    <t>1161468961482915840</t>
  </si>
  <si>
    <t>1161471119473250305</t>
  </si>
  <si>
    <t>1161472062378000384</t>
  </si>
  <si>
    <t>1161473934216163328</t>
  </si>
  <si>
    <t>1161476051131871232</t>
  </si>
  <si>
    <t>1161245860488892422</t>
  </si>
  <si>
    <t>1161476857038090247</t>
  </si>
  <si>
    <t>1161477841650900992</t>
  </si>
  <si>
    <t>1161480046705614848</t>
  </si>
  <si>
    <t>1161481261153734657</t>
  </si>
  <si>
    <t>1161488509225582593</t>
  </si>
  <si>
    <t>1161489853948813314</t>
  </si>
  <si>
    <t>1161495316845268992</t>
  </si>
  <si>
    <t>1161497400416120835</t>
  </si>
  <si>
    <t>1161499085205123073</t>
  </si>
  <si>
    <t>1161510046347464705</t>
  </si>
  <si>
    <t>1161340790251184128</t>
  </si>
  <si>
    <t>1161513428349063169</t>
  </si>
  <si>
    <t>1161514930505469953</t>
  </si>
  <si>
    <t>1161515137674690561</t>
  </si>
  <si>
    <t>1161524040630251520</t>
  </si>
  <si>
    <t>1161524612632629250</t>
  </si>
  <si>
    <t>1161533111647297538</t>
  </si>
  <si>
    <t>1161565954607894528</t>
  </si>
  <si>
    <t>1161573216336453632</t>
  </si>
  <si>
    <t>1161584509969666049</t>
  </si>
  <si>
    <t>1161627421805875200</t>
  </si>
  <si>
    <t>1161638813963378690</t>
  </si>
  <si>
    <t>1161643895295397888</t>
  </si>
  <si>
    <t>1161644954382405633</t>
  </si>
  <si>
    <t>1161651927102324736</t>
  </si>
  <si>
    <t>1161692708030877696</t>
  </si>
  <si>
    <t>1161695387817795589</t>
  </si>
  <si>
    <t>1161697097688735744</t>
  </si>
  <si>
    <t>1161728555518234624</t>
  </si>
  <si>
    <t>1161748445159280641</t>
  </si>
  <si>
    <t>1161754990639271937</t>
  </si>
  <si>
    <t>1161755262107045890</t>
  </si>
  <si>
    <t>1161799389003812865</t>
  </si>
  <si>
    <t>1161807919345623040</t>
  </si>
  <si>
    <t>1161808359307132928</t>
  </si>
  <si>
    <t>1161910625464934403</t>
  </si>
  <si>
    <t>1161913917888704512</t>
  </si>
  <si>
    <t>1161915213257629696</t>
  </si>
  <si>
    <t>1161917238963769344</t>
  </si>
  <si>
    <t>1161917705433296896</t>
  </si>
  <si>
    <t>1161922263182004225</t>
  </si>
  <si>
    <t>1161927402978709504</t>
  </si>
  <si>
    <t>1161942953545351169</t>
  </si>
  <si>
    <t>1161951227128832007</t>
  </si>
  <si>
    <t>1161957870323294209</t>
  </si>
  <si>
    <t>1161967076124160001</t>
  </si>
  <si>
    <t>1161967434380660739</t>
  </si>
  <si>
    <t>1161968787786215425</t>
  </si>
  <si>
    <t>1161969720762994688</t>
  </si>
  <si>
    <t>1161987661504155650</t>
  </si>
  <si>
    <t>1161990887917969408</t>
  </si>
  <si>
    <t>1162043141312192513</t>
  </si>
  <si>
    <t>1162049356364767233</t>
  </si>
  <si>
    <t>1162052320965877763</t>
  </si>
  <si>
    <t>1162053197537693696</t>
  </si>
  <si>
    <t>1162054731503558656</t>
  </si>
  <si>
    <t>1162060549863202816</t>
  </si>
  <si>
    <t>1159361115916263424</t>
  </si>
  <si>
    <t>1162069019509362690</t>
  </si>
  <si>
    <t>1162112916159528960</t>
  </si>
  <si>
    <t>1159584168180740096</t>
  </si>
  <si>
    <t>1161040931501424640</t>
  </si>
  <si>
    <t>1162129747893092352</t>
  </si>
  <si>
    <t>1162188447148232704</t>
  </si>
  <si>
    <t>1162192590671757312</t>
  </si>
  <si>
    <t>1162208693737275395</t>
  </si>
  <si>
    <t>1162238084609527808</t>
  </si>
  <si>
    <t>1162240876346658817</t>
  </si>
  <si>
    <t>1162244940954394624</t>
  </si>
  <si>
    <t>1159071694214041600</t>
  </si>
  <si>
    <t>1160883634892488704</t>
  </si>
  <si>
    <t>1162248003572207616</t>
  </si>
  <si>
    <t>1161452167045115904</t>
  </si>
  <si>
    <t>1161457996624359425</t>
  </si>
  <si>
    <t>1161657305814859778</t>
  </si>
  <si>
    <t>1162255816365244417</t>
  </si>
  <si>
    <t>1162257189697777664</t>
  </si>
  <si>
    <t>1162260567307911169</t>
  </si>
  <si>
    <t>1162265121021812737</t>
  </si>
  <si>
    <t>1162360384344473600</t>
  </si>
  <si>
    <t>1162379962206343168</t>
  </si>
  <si>
    <t>1162381148967903232</t>
  </si>
  <si>
    <t>1162383591508197378</t>
  </si>
  <si>
    <t>1162387334962307073</t>
  </si>
  <si>
    <t>1162391565375102976</t>
  </si>
  <si>
    <t>1162405976449978374</t>
  </si>
  <si>
    <t>1162408581330874368</t>
  </si>
  <si>
    <t>1161916007415525376</t>
  </si>
  <si>
    <t>1161916658031702016</t>
  </si>
  <si>
    <t>1161991220035497984</t>
  </si>
  <si>
    <t>1162481674501967873</t>
  </si>
  <si>
    <t>1162199038155866113</t>
  </si>
  <si>
    <t>1162444658183512065</t>
  </si>
  <si>
    <t>1162450716025167873</t>
  </si>
  <si>
    <t>1162513976703381504</t>
  </si>
  <si>
    <t>1162199518546296841</t>
  </si>
  <si>
    <t>1162200621828567040</t>
  </si>
  <si>
    <t>1162202325164814337</t>
  </si>
  <si>
    <t>1162611805031718912</t>
  </si>
  <si>
    <t>1162407684991307778</t>
  </si>
  <si>
    <t>1162651087809257472</t>
  </si>
  <si>
    <t>1162733068123344896</t>
  </si>
  <si>
    <t>1139115851658010624</t>
  </si>
  <si>
    <t>1161694850498125827</t>
  </si>
  <si>
    <t>1161690090919403520</t>
  </si>
  <si>
    <t>1161705520501334017</t>
  </si>
  <si>
    <t>1161819498795560960</t>
  </si>
  <si>
    <t>1161892244066045952</t>
  </si>
  <si>
    <t>1161748709778083841</t>
  </si>
  <si>
    <t>1161913211576303616</t>
  </si>
  <si>
    <t>1161923576875933696</t>
  </si>
  <si>
    <t>1161927798434480128</t>
  </si>
  <si>
    <t>1161940090714824705</t>
  </si>
  <si>
    <t>1162364970513948672</t>
  </si>
  <si>
    <t>1161724792879419392</t>
  </si>
  <si>
    <t>1161753679545942023</t>
  </si>
  <si>
    <t>1162737524596510720</t>
  </si>
  <si>
    <t>1162774830908936192</t>
  </si>
  <si>
    <t>1162782731354484736</t>
  </si>
  <si>
    <t>1162837756168437760</t>
  </si>
  <si>
    <t>1162840899375816705</t>
  </si>
  <si>
    <t>1162940754911625217</t>
  </si>
  <si>
    <t>1163007349017260033</t>
  </si>
  <si>
    <t>1163023756148785152</t>
  </si>
  <si>
    <t>1163053343637495811</t>
  </si>
  <si>
    <t>1163226191198937088</t>
  </si>
  <si>
    <t>1163274979879923713</t>
  </si>
  <si>
    <t>1159021374268157952</t>
  </si>
  <si>
    <t>1159025478122070017</t>
  </si>
  <si>
    <t>1159074606671638531</t>
  </si>
  <si>
    <t>1159101264577384448</t>
  </si>
  <si>
    <t>1159091937984602112</t>
  </si>
  <si>
    <t>1159374414468833281</t>
  </si>
  <si>
    <t>1159388821068406791</t>
  </si>
  <si>
    <t>1159398932411310081</t>
  </si>
  <si>
    <t>1159374958361006082</t>
  </si>
  <si>
    <t>1163349575882674178</t>
  </si>
  <si>
    <t>1163351645113192448</t>
  </si>
  <si>
    <t>1162383465087721472</t>
  </si>
  <si>
    <t>1163351721650851840</t>
  </si>
  <si>
    <t>1163359448066342912</t>
  </si>
  <si>
    <t>1161226424889405440</t>
  </si>
  <si>
    <t>1161549513145929730</t>
  </si>
  <si>
    <t>1162108917670961152</t>
  </si>
  <si>
    <t>1163409950313521153</t>
  </si>
  <si>
    <t>1163417550463651845</t>
  </si>
  <si>
    <t>1163417717027852288</t>
  </si>
  <si>
    <t>1157135457764818944</t>
  </si>
  <si>
    <t>1163429371719217157</t>
  </si>
  <si>
    <t>1163490869930070020</t>
  </si>
  <si>
    <t>1163524794840682499</t>
  </si>
  <si>
    <t>1161565705101291520</t>
  </si>
  <si>
    <t>1163651913835065351</t>
  </si>
  <si>
    <t>1163657904097861633</t>
  </si>
  <si>
    <t>1163684120901431296</t>
  </si>
  <si>
    <t>1163695164357062661</t>
  </si>
  <si>
    <t>1163699022189584384</t>
  </si>
  <si>
    <t>1161902893240373248</t>
  </si>
  <si>
    <t>1163704696420339712</t>
  </si>
  <si>
    <t>1163736583331352577</t>
  </si>
  <si>
    <t>1163962095727198208</t>
  </si>
  <si>
    <t>1158068243027943425</t>
  </si>
  <si>
    <t>1159058578721914881</t>
  </si>
  <si>
    <t>1159185405377490947</t>
  </si>
  <si>
    <t>1159338325318209536</t>
  </si>
  <si>
    <t>1156830407586803712</t>
  </si>
  <si>
    <t>1159701351590432770</t>
  </si>
  <si>
    <t>1160619346839973888</t>
  </si>
  <si>
    <t>1160454312411226112</t>
  </si>
  <si>
    <t>1160910841430061056</t>
  </si>
  <si>
    <t>1155490070889033729</t>
  </si>
  <si>
    <t>1161521404157800448</t>
  </si>
  <si>
    <t>1161799384021028864</t>
  </si>
  <si>
    <t>1161804673734438914</t>
  </si>
  <si>
    <t>1162378487363248128</t>
  </si>
  <si>
    <t>1161798669575655424</t>
  </si>
  <si>
    <t>1162487312728637440</t>
  </si>
  <si>
    <t>1135553266476040192</t>
  </si>
  <si>
    <t>1161418960316850180</t>
  </si>
  <si>
    <t>1155992586126909442</t>
  </si>
  <si>
    <t>1160731249792581633</t>
  </si>
  <si>
    <t>1161912286170288128</t>
  </si>
  <si>
    <t>1159757885301243904</t>
  </si>
  <si>
    <t>1157158063058538496</t>
  </si>
  <si>
    <t>1160865540799377409</t>
  </si>
  <si>
    <t>1162359633304047618</t>
  </si>
  <si>
    <t>1162839247616954368</t>
  </si>
  <si>
    <t>1162988841189466117</t>
  </si>
  <si>
    <t>1163197995673894918</t>
  </si>
  <si>
    <t>1161749427234791435</t>
  </si>
  <si>
    <t>1163286246862422016</t>
  </si>
  <si>
    <t>1163961524844662784</t>
  </si>
  <si>
    <t>222583346</t>
  </si>
  <si>
    <t/>
  </si>
  <si>
    <t>2723583623</t>
  </si>
  <si>
    <t>25980607</t>
  </si>
  <si>
    <t>12991842</t>
  </si>
  <si>
    <t>1085400406098919425</t>
  </si>
  <si>
    <t>4626811575</t>
  </si>
  <si>
    <t>375830508</t>
  </si>
  <si>
    <t>1044872853823393792</t>
  </si>
  <si>
    <t>582721240</t>
  </si>
  <si>
    <t>1006143522184007680</t>
  </si>
  <si>
    <t>215898559</t>
  </si>
  <si>
    <t>19899606</t>
  </si>
  <si>
    <t>630739147</t>
  </si>
  <si>
    <t>29947296</t>
  </si>
  <si>
    <t>44104868</t>
  </si>
  <si>
    <t>48650755</t>
  </si>
  <si>
    <t>24520892</t>
  </si>
  <si>
    <t>18676177</t>
  </si>
  <si>
    <t>335837996</t>
  </si>
  <si>
    <t>322697372</t>
  </si>
  <si>
    <t>32339805</t>
  </si>
  <si>
    <t>563019405</t>
  </si>
  <si>
    <t>425893710</t>
  </si>
  <si>
    <t>492056381</t>
  </si>
  <si>
    <t>36646877</t>
  </si>
  <si>
    <t>92753720</t>
  </si>
  <si>
    <t>271986064</t>
  </si>
  <si>
    <t>1922910416</t>
  </si>
  <si>
    <t>965574689321095168</t>
  </si>
  <si>
    <t>207739658</t>
  </si>
  <si>
    <t>1598763572</t>
  </si>
  <si>
    <t>4175759465</t>
  </si>
  <si>
    <t>1006810586</t>
  </si>
  <si>
    <t>3347020744</t>
  </si>
  <si>
    <t>en</t>
  </si>
  <si>
    <t>und</t>
  </si>
  <si>
    <t>pt</t>
  </si>
  <si>
    <t>fr</t>
  </si>
  <si>
    <t>pl</t>
  </si>
  <si>
    <t>nl</t>
  </si>
  <si>
    <t>de</t>
  </si>
  <si>
    <t>1159139054857965568</t>
  </si>
  <si>
    <t>1159291624528207873</t>
  </si>
  <si>
    <t>1159443259736952833</t>
  </si>
  <si>
    <t>1159066007056654336</t>
  </si>
  <si>
    <t>1145335675018809344</t>
  </si>
  <si>
    <t>1160797381857828864</t>
  </si>
  <si>
    <t>1159282589255000065</t>
  </si>
  <si>
    <t>1161961733994377216</t>
  </si>
  <si>
    <t>1162116718702940160</t>
  </si>
  <si>
    <t>1161799131590905857</t>
  </si>
  <si>
    <t>1161800961108533249</t>
  </si>
  <si>
    <t>1161804413356261376</t>
  </si>
  <si>
    <t>1162734977584230400</t>
  </si>
  <si>
    <t>1162820178113155072</t>
  </si>
  <si>
    <t>1163696101855092736</t>
  </si>
  <si>
    <t>Twitter Web App</t>
  </si>
  <si>
    <t>Twitter for Android</t>
  </si>
  <si>
    <t>TweetDeck</t>
  </si>
  <si>
    <t>Buffer</t>
  </si>
  <si>
    <t>IFTTT</t>
  </si>
  <si>
    <t>Twitter for iPhone</t>
  </si>
  <si>
    <t>Hootsuite Inc.</t>
  </si>
  <si>
    <t>Twitter for iPad</t>
  </si>
  <si>
    <t>Twitter Web Client</t>
  </si>
  <si>
    <t>Cloudhopper</t>
  </si>
  <si>
    <t>SocialBee.io v2</t>
  </si>
  <si>
    <t>LinkedIn</t>
  </si>
  <si>
    <t>Retweet</t>
  </si>
  <si>
    <t>-0.328914,52.535472 
-0.328914,52.631065 
-0.202402,52.631065 
-0.202402,52.535472</t>
  </si>
  <si>
    <t>-2.779296,53.4102828 
-2.680364,53.4102828 
-2.680364,53.484131 
-2.779296,53.484131</t>
  </si>
  <si>
    <t>144.593741856,-38.433859306 
145.512528832,-38.433859306 
145.512528832,-37.5112737225 
144.593741856,-37.5112737225</t>
  </si>
  <si>
    <t>4.7288999,52.2782266 
5.0792072,52.2782266 
5.0792072,52.4312289 
4.7288999,52.4312289</t>
  </si>
  <si>
    <t>-3.568747,50.693458 
-3.461006,50.693458 
-3.461006,50.7484216 
-3.568747,50.7484216</t>
  </si>
  <si>
    <t>United Kingdom</t>
  </si>
  <si>
    <t>Australia</t>
  </si>
  <si>
    <t>The Netherlands</t>
  </si>
  <si>
    <t>GB</t>
  </si>
  <si>
    <t>AU</t>
  </si>
  <si>
    <t>NL</t>
  </si>
  <si>
    <t>Peterborough, England</t>
  </si>
  <si>
    <t>Saint Helens, England</t>
  </si>
  <si>
    <t>Melbourne, Victoria</t>
  </si>
  <si>
    <t>Amsterdam, The Netherlands</t>
  </si>
  <si>
    <t>Exeter, England</t>
  </si>
  <si>
    <t>20a8ff1b92480026</t>
  </si>
  <si>
    <t>71c8eb57c400c9b6</t>
  </si>
  <si>
    <t>01864a8a64df9dc4</t>
  </si>
  <si>
    <t>99cdab25eddd6bce</t>
  </si>
  <si>
    <t>3a8a2c667faaf9ba</t>
  </si>
  <si>
    <t>Peterborough</t>
  </si>
  <si>
    <t>Saint Helens</t>
  </si>
  <si>
    <t>Melbourne</t>
  </si>
  <si>
    <t>Amsterdam</t>
  </si>
  <si>
    <t>Exeter</t>
  </si>
  <si>
    <t>city</t>
  </si>
  <si>
    <t>https://api.twitter.com/1.1/geo/id/20a8ff1b92480026.json</t>
  </si>
  <si>
    <t>https://api.twitter.com/1.1/geo/id/71c8eb57c400c9b6.json</t>
  </si>
  <si>
    <t>https://api.twitter.com/1.1/geo/id/01864a8a64df9dc4.json</t>
  </si>
  <si>
    <t>https://api.twitter.com/1.1/geo/id/99cdab25eddd6bce.json</t>
  </si>
  <si>
    <t>https://api.twitter.com/1.1/geo/id/3a8a2c667faaf9ba.json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</si>
  <si>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</si>
  <si>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</si>
  <si>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</si>
  <si>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</si>
  <si>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</si>
  <si>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</si>
  <si>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</si>
  <si>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</si>
  <si>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</si>
  <si>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</si>
  <si>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</si>
  <si>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</si>
  <si>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</si>
  <si>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</si>
  <si>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</si>
  <si>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</si>
  <si>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</si>
  <si>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</si>
  <si>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</si>
  <si>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</si>
  <si>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</si>
  <si>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Anastasia Susie Mihailidou FAHA FCSANZ</t>
  </si>
  <si>
    <t>A/Prof Jodie Ingles</t>
  </si>
  <si>
    <t>Prof Chris Semsarian</t>
  </si>
  <si>
    <t>SABOURETCardiologist</t>
  </si>
  <si>
    <t>Hany Ragy</t>
  </si>
  <si>
    <t>HAVASJust::</t>
  </si>
  <si>
    <t>Monika Klimek</t>
  </si>
  <si>
    <t>Główny Inspektorat Sanitarny</t>
  </si>
  <si>
    <t>daniel sliz</t>
  </si>
  <si>
    <t>Lifestyle Medicine</t>
  </si>
  <si>
    <t>FoodIngredients1st</t>
  </si>
  <si>
    <t>Public Health England</t>
  </si>
  <si>
    <t>QMUL News</t>
  </si>
  <si>
    <t>Action On Sugar</t>
  </si>
  <si>
    <t>Queen Mary University of London</t>
  </si>
  <si>
    <t>Barts and The London, Queen Mary</t>
  </si>
  <si>
    <t>Mohammed Abduljalil</t>
  </si>
  <si>
    <t>Action on Salt</t>
  </si>
  <si>
    <t>OralHealthFoundation</t>
  </si>
  <si>
    <t>Food &amp; Drink Tech</t>
  </si>
  <si>
    <t>Caramel &amp; Parsley</t>
  </si>
  <si>
    <t>The Probe</t>
  </si>
  <si>
    <t>James PositiveImpact</t>
  </si>
  <si>
    <t>Lex Alimentaria</t>
  </si>
  <si>
    <t>Oolong</t>
  </si>
  <si>
    <t>Sprite</t>
  </si>
  <si>
    <t>_xD83D__xDCAB_</t>
  </si>
  <si>
    <t>WestboroDentalCentre</t>
  </si>
  <si>
    <t>Smile - Oral Health Matters</t>
  </si>
  <si>
    <t>Tim McNulty Esq.</t>
  </si>
  <si>
    <t>LedgyCruik</t>
  </si>
  <si>
    <t>Abhilasha Atluri</t>
  </si>
  <si>
    <t>Mr. Zac _xD83D__xDC53_</t>
  </si>
  <si>
    <t>Tif</t>
  </si>
  <si>
    <t>sw19womble #MilitantCentrist #EFTA #EEA</t>
  </si>
  <si>
    <t>Onward</t>
  </si>
  <si>
    <t>Sam Hooper</t>
  </si>
  <si>
    <t>RyanW</t>
  </si>
  <si>
    <t>Pub Curmudgeon _xD83C__xDF7B_</t>
  </si>
  <si>
    <t>mediawisemelbourne</t>
  </si>
  <si>
    <t>Coca-Cola Australia Company</t>
  </si>
  <si>
    <t>Tessa Tricks</t>
  </si>
  <si>
    <t>Teeth Team</t>
  </si>
  <si>
    <t>Food Matters Live</t>
  </si>
  <si>
    <t>Sérgio ▭ ||||||| ▭ Oliveira</t>
  </si>
  <si>
    <t>James Butterworth</t>
  </si>
  <si>
    <t>BLOODSTOCK FESTIVAL</t>
  </si>
  <si>
    <t>Bloodstockvicky</t>
  </si>
  <si>
    <t>Bell Publishing</t>
  </si>
  <si>
    <t>Confectionery Prod.</t>
  </si>
  <si>
    <t>Sweets &amp; Savoury</t>
  </si>
  <si>
    <t>Justin Thomas</t>
  </si>
  <si>
    <t>IFPRI</t>
  </si>
  <si>
    <t>Corinna Hawkes</t>
  </si>
  <si>
    <t>Child of Our Time</t>
  </si>
  <si>
    <t>Resister Worried mum3</t>
  </si>
  <si>
    <t>wendyj08 _xD83C__xDF39__xD83C__xDF39_#IStandwithCorbyn</t>
  </si>
  <si>
    <t>Boris Johnson</t>
  </si>
  <si>
    <t>Louise Haigh MP</t>
  </si>
  <si>
    <t>Danielle_xD83C__xDF19_</t>
  </si>
  <si>
    <t>Allyson Baughman</t>
  </si>
  <si>
    <t>Greer Grant</t>
  </si>
  <si>
    <t>Matt #JC4PM2019</t>
  </si>
  <si>
    <t>MsBee</t>
  </si>
  <si>
    <t>Peter O'Donnell #FBPE #ThankYouNHS</t>
  </si>
  <si>
    <t>Marquess of Pease Pudding _xD83C__xDF39_#GTTO #JC4PM2019</t>
  </si>
  <si>
    <t>Martin Brennan</t>
  </si>
  <si>
    <t>Hugh Terry</t>
  </si>
  <si>
    <t>GoGo</t>
  </si>
  <si>
    <t>Æscwine</t>
  </si>
  <si>
    <t>Nicholas Warner</t>
  </si>
  <si>
    <t>Niamh Edmonds_xD83C__xDF39_</t>
  </si>
  <si>
    <t>TLife UK</t>
  </si>
  <si>
    <t>Rog On The Left _xD83E__xDD40_</t>
  </si>
  <si>
    <t>Adam #Remainalliance #FBPE _xD83C__xDDEA__xD83C__xDDFA__xD83C__xDDEC__xD83C__xDDE7__xD83C__xDDF5__xD83C__xDDF9__xD83D__xDD36_</t>
  </si>
  <si>
    <t>sue gray 2 mobile acc _xD83D__xDC9A__xD83C__xDF39__xD83D__xDC9A_NHS ❤️✊_xD83C__xDFFC__xD83C__xDF39_</t>
  </si>
  <si>
    <t>sugarbeat</t>
  </si>
  <si>
    <t>Installments FC _xD83D__xDC51_</t>
  </si>
  <si>
    <t>ANGELO</t>
  </si>
  <si>
    <t>Adam Briggs</t>
  </si>
  <si>
    <t>• Bollocks To Brussels | FBPB _xD83C__xDDEC__xD83C__xDDE7_</t>
  </si>
  <si>
    <t>tam zoldyck</t>
  </si>
  <si>
    <t>Marcin Balcerzak</t>
  </si>
  <si>
    <t>Krzysztof Landa</t>
  </si>
  <si>
    <t>Enjoy Diabetes</t>
  </si>
  <si>
    <t>FIZZ</t>
  </si>
  <si>
    <t>Daiana Buresova</t>
  </si>
  <si>
    <t>DiscoStew</t>
  </si>
  <si>
    <t>Louise Stephen</t>
  </si>
  <si>
    <t>Terra Hall</t>
  </si>
  <si>
    <t>Donna Bullock</t>
  </si>
  <si>
    <t>Sammer Tang</t>
  </si>
  <si>
    <t>Team</t>
  </si>
  <si>
    <t>Kevin Duignan #EL4C #GTTO</t>
  </si>
  <si>
    <t>HEAL Cities Campaign</t>
  </si>
  <si>
    <t>Iceland Review</t>
  </si>
  <si>
    <t>PHAdvocates</t>
  </si>
  <si>
    <t>Al Hunt</t>
  </si>
  <si>
    <t>raf</t>
  </si>
  <si>
    <t>R.AGE</t>
  </si>
  <si>
    <t>Nurhanani</t>
  </si>
  <si>
    <t>Natalie Hussain</t>
  </si>
  <si>
    <t>The Star</t>
  </si>
  <si>
    <t>Yamin Lawut | يمين لاوت _xD83C__xDDF2__xD83C__xDDFE_</t>
  </si>
  <si>
    <t>❤</t>
  </si>
  <si>
    <t>Afifi Hasan</t>
  </si>
  <si>
    <t>Amirul</t>
  </si>
  <si>
    <t>hi</t>
  </si>
  <si>
    <t>Nurul Fatin Aqilah</t>
  </si>
  <si>
    <t>syawal™ シ</t>
  </si>
  <si>
    <t>Foon Fong Loh</t>
  </si>
  <si>
    <t>Limited Edition</t>
  </si>
  <si>
    <t>WillPer</t>
  </si>
  <si>
    <t>Marita Hennessy</t>
  </si>
  <si>
    <t>n</t>
  </si>
  <si>
    <t>Uncle Wez</t>
  </si>
  <si>
    <t>wan don't pick up the phone</t>
  </si>
  <si>
    <t>USSB Shoppe</t>
  </si>
  <si>
    <t>hudaachan</t>
  </si>
  <si>
    <t>aisya</t>
  </si>
  <si>
    <t>Shyerryneis Ezra</t>
  </si>
  <si>
    <t>Paulina Nowicka</t>
  </si>
  <si>
    <t>Rahah Ghazali _xD83C__xDDF2__xD83C__xDDFE__xD83D__xDCAF_</t>
  </si>
  <si>
    <t>Deeoracle</t>
  </si>
  <si>
    <t>Hugh McGivern</t>
  </si>
  <si>
    <t>David Jones</t>
  </si>
  <si>
    <t>David Vance</t>
  </si>
  <si>
    <t>rainychina</t>
  </si>
  <si>
    <t>Syafiqa Rasyid</t>
  </si>
  <si>
    <t>Kent Schools FA</t>
  </si>
  <si>
    <t>Association for PE</t>
  </si>
  <si>
    <t>Hull Active Schools</t>
  </si>
  <si>
    <t>Suzanne Kyra Brooks</t>
  </si>
  <si>
    <t>Kate Abbott</t>
  </si>
  <si>
    <t>Toy Story 4</t>
  </si>
  <si>
    <t>Cineworld Cinemas</t>
  </si>
  <si>
    <t>Ulrick &amp; Short Ltd</t>
  </si>
  <si>
    <t>Radek Rzehak</t>
  </si>
  <si>
    <t>Drew Morkus</t>
  </si>
  <si>
    <t>Nine Percent.</t>
  </si>
  <si>
    <t>Dr Melissa Mialon</t>
  </si>
  <si>
    <t>Rob Baan</t>
  </si>
  <si>
    <t>Matthijs Pontier _xD83C__xDDEA__xD83C__xDDFA__xD83D__xDC9C__xD83C__xDFF4_‍☠️</t>
  </si>
  <si>
    <t>Doris Voss</t>
  </si>
  <si>
    <t>Werther Nieland</t>
  </si>
  <si>
    <t>Mieke van Stigt</t>
  </si>
  <si>
    <t>Vachtje</t>
  </si>
  <si>
    <t>Min. van Tegenspraak</t>
  </si>
  <si>
    <t>Nestlé</t>
  </si>
  <si>
    <t>Coca-Cola</t>
  </si>
  <si>
    <t>HBSC Study</t>
  </si>
  <si>
    <t>World Health Organization (WHO)</t>
  </si>
  <si>
    <t>WHO/Europe</t>
  </si>
  <si>
    <t>Boyd Swinburn</t>
  </si>
  <si>
    <t>Dr kayren</t>
  </si>
  <si>
    <t>Ruud Steltenpool _xD83E__xDD14__xD83D__xDD17__xD83D__xDCCA_,_xD83D__xDCBE__xD83C__xDF33_,_xD83D__xDEB2__xD83C__xDF0D_…</t>
  </si>
  <si>
    <t>Josh Weinberger</t>
  </si>
  <si>
    <t>Marc Benioff</t>
  </si>
  <si>
    <t>The Economist</t>
  </si>
  <si>
    <t>Dr Strangelees</t>
  </si>
  <si>
    <t>Marion Wotton</t>
  </si>
  <si>
    <t>Adam Liaw</t>
  </si>
  <si>
    <t>Aspire Sports</t>
  </si>
  <si>
    <t>LondonSEPriPEHWB</t>
  </si>
  <si>
    <t>IGD Healthy Eating</t>
  </si>
  <si>
    <t>IGD Comms Team</t>
  </si>
  <si>
    <t>Food Active</t>
  </si>
  <si>
    <t>FDS</t>
  </si>
  <si>
    <t>#GiveUpLovingPop</t>
  </si>
  <si>
    <t>Bae Abertawe Iach/Healthy Swansea Bay</t>
  </si>
  <si>
    <t>M</t>
  </si>
  <si>
    <t>2020Dentistry.com</t>
  </si>
  <si>
    <t>Dan Wilson</t>
  </si>
  <si>
    <t>Gemma Bridge</t>
  </si>
  <si>
    <t>STEVE DCFC EYRE</t>
  </si>
  <si>
    <t>Marianne Clark</t>
  </si>
  <si>
    <t>chou.</t>
  </si>
  <si>
    <t>Reclaim Tax UK</t>
  </si>
  <si>
    <t>Soleen</t>
  </si>
  <si>
    <t>Alex Holt</t>
  </si>
  <si>
    <t>Suliman</t>
  </si>
  <si>
    <t>CantShillWontShill</t>
  </si>
  <si>
    <t>Froggy</t>
  </si>
  <si>
    <t>Ian weir</t>
  </si>
  <si>
    <t>Miller &amp; Carter</t>
  </si>
  <si>
    <t>Mehraj Dube</t>
  </si>
  <si>
    <t>Pankaj Kumar singh</t>
  </si>
  <si>
    <t>Knowledgebase.land</t>
  </si>
  <si>
    <t>#IamUWC</t>
  </si>
  <si>
    <t>Food Security SA</t>
  </si>
  <si>
    <t>CALCIVIS</t>
  </si>
  <si>
    <t>Outsmart Sugar</t>
  </si>
  <si>
    <t>astrid</t>
  </si>
  <si>
    <t>husin</t>
  </si>
  <si>
    <t>Frederic Schultz Esq</t>
  </si>
  <si>
    <t>MoloG!!</t>
  </si>
  <si>
    <t>Claire</t>
  </si>
  <si>
    <t>LBC</t>
  </si>
  <si>
    <t>Steve Allen</t>
  </si>
  <si>
    <t>Andries  du Toit</t>
  </si>
  <si>
    <t>Health-e News</t>
  </si>
  <si>
    <t>Healthtian</t>
  </si>
  <si>
    <t>Ian Yee</t>
  </si>
  <si>
    <t>Sugar Smart Newcastle</t>
  </si>
  <si>
    <t>Nayerra</t>
  </si>
  <si>
    <t>Danielle Gallegos, FDAA</t>
  </si>
  <si>
    <t>Wendy Watson</t>
  </si>
  <si>
    <t>MRC-Wits Developmental Pathways 4 Health Research</t>
  </si>
  <si>
    <t>Esme's Stuff</t>
  </si>
  <si>
    <t>Robert</t>
  </si>
  <si>
    <t>IRN-BRU</t>
  </si>
  <si>
    <t>Tam McIndewar</t>
  </si>
  <si>
    <t>Karen Penn</t>
  </si>
  <si>
    <t>CRUK Policy</t>
  </si>
  <si>
    <t>Brett’s Comb Over</t>
  </si>
  <si>
    <t>Tesco</t>
  </si>
  <si>
    <t>Obesity Health Alliance</t>
  </si>
  <si>
    <t>JdlR</t>
  </si>
  <si>
    <t>KingCati</t>
  </si>
  <si>
    <t>Jamie Oliver</t>
  </si>
  <si>
    <t>Debs</t>
  </si>
  <si>
    <t>Aus For a Sugar Tax</t>
  </si>
  <si>
    <t>_xD835__xDE14__xD835__xDE22__xD835__xDE35__xD835__xDE35_ _xD835__xDE0F__xD835__xDE30__xD835__xDE31__xD835__xDE24__xD835__xDE33__xD835__xDE22__xD835__xDE27__xD835__xDE35_</t>
  </si>
  <si>
    <t>Mary Regan</t>
  </si>
  <si>
    <t>The Netherlands is racist as fuck</t>
  </si>
  <si>
    <t>Nestlé Deutschland</t>
  </si>
  <si>
    <t>Julia Klöckner</t>
  </si>
  <si>
    <t>BMEL</t>
  </si>
  <si>
    <t>Sheikh Anvakh - #FOEU ❌❎</t>
  </si>
  <si>
    <t>Lidl GB</t>
  </si>
  <si>
    <t>Aldi Stores UK</t>
  </si>
  <si>
    <t>Morrisons</t>
  </si>
  <si>
    <t>ParentChain #BREXIT</t>
  </si>
  <si>
    <t>JeanGenie</t>
  </si>
  <si>
    <t>Robert Lustig MD</t>
  </si>
  <si>
    <t>Rezo</t>
  </si>
  <si>
    <t>Renate Künast</t>
  </si>
  <si>
    <t>Fran Baum</t>
  </si>
  <si>
    <t>Matt Fisher</t>
  </si>
  <si>
    <t>Julia Anaf</t>
  </si>
  <si>
    <t>Simon Capewell</t>
  </si>
  <si>
    <t>Marion Nestle</t>
  </si>
  <si>
    <t>Ruth Bonita</t>
  </si>
  <si>
    <t>Unni Gopinathan</t>
  </si>
  <si>
    <t>Phillip Baker</t>
  </si>
  <si>
    <t>kent buse</t>
  </si>
  <si>
    <t>Wageningen U&amp;R</t>
  </si>
  <si>
    <t>Jeroen Candel</t>
  </si>
  <si>
    <t>The Lancet Public Health</t>
  </si>
  <si>
    <t>Wilma Waterlander</t>
  </si>
  <si>
    <t>jacob seidell</t>
  </si>
  <si>
    <t>Ben Tiggelaar</t>
  </si>
  <si>
    <t>Yoni Freedhoff, MD</t>
  </si>
  <si>
    <t>INFORMAS</t>
  </si>
  <si>
    <t>JOGG</t>
  </si>
  <si>
    <t>Alles is Gezondheid</t>
  </si>
  <si>
    <t>MinVWS</t>
  </si>
  <si>
    <t>Dr Gurpinder Lalli</t>
  </si>
  <si>
    <t>Big Dave</t>
  </si>
  <si>
    <t>Tom Martin</t>
  </si>
  <si>
    <t>Gary Hayman</t>
  </si>
  <si>
    <t>knighty</t>
  </si>
  <si>
    <t>Abhinav Garg</t>
  </si>
  <si>
    <t>Silvia Castelletti</t>
  </si>
  <si>
    <t>Sil Castel</t>
  </si>
  <si>
    <t>Dr Francine Marques</t>
  </si>
  <si>
    <t>International Society of Hypertension</t>
  </si>
  <si>
    <t>High Blood Pressure Research Council of Australia</t>
  </si>
  <si>
    <t>Karol Watson</t>
  </si>
  <si>
    <t>Swapnil Hiremath, MD, MPH</t>
  </si>
  <si>
    <t>Brandi Wynne, MS PhD FAHA</t>
  </si>
  <si>
    <t>Prof Alta Schutte</t>
  </si>
  <si>
    <t>SFHTA</t>
  </si>
  <si>
    <t>Pathak</t>
  </si>
  <si>
    <t>Bogdan Enache</t>
  </si>
  <si>
    <t>Hugo</t>
  </si>
  <si>
    <t>Cowesgirl</t>
  </si>
  <si>
    <t>The Sacred Isle (Folklore and Short Stories) IOW</t>
  </si>
  <si>
    <t>Sean Boscott</t>
  </si>
  <si>
    <t>talkRADIO</t>
  </si>
  <si>
    <t>Mike Graham _xD83C__xDF7E_</t>
  </si>
  <si>
    <t>Adhila101</t>
  </si>
  <si>
    <t>SECTION27</t>
  </si>
  <si>
    <t>Holly Gabriel ANutr</t>
  </si>
  <si>
    <t>Sputnik UK</t>
  </si>
  <si>
    <t>Agnes Ayton</t>
  </si>
  <si>
    <t>Etain Kett</t>
  </si>
  <si>
    <t>Sabine Bonneck</t>
  </si>
  <si>
    <t>Ärzte Zeitung</t>
  </si>
  <si>
    <t>GreedSpam</t>
  </si>
  <si>
    <t>Department of Health and Social Care</t>
  </si>
  <si>
    <t>Steven Edginton</t>
  </si>
  <si>
    <t>Health Nerd</t>
  </si>
  <si>
    <t>Rose C. Perri</t>
  </si>
  <si>
    <t>Helen Clark</t>
  </si>
  <si>
    <t>EastGate Biotech</t>
  </si>
  <si>
    <t>PLVRMAP</t>
  </si>
  <si>
    <t>London Smile Clinic</t>
  </si>
  <si>
    <t>GDPUK.com</t>
  </si>
  <si>
    <t>Scott Harding</t>
  </si>
  <si>
    <t>Official Supermalt</t>
  </si>
  <si>
    <t>Eileen Marchant MBE</t>
  </si>
  <si>
    <t>Griffith University Nursing &amp; Midwifery</t>
  </si>
  <si>
    <t>Dana McCauley</t>
  </si>
  <si>
    <t>Cllr Patrick Keating Esq. _xD83D__xDD36_</t>
  </si>
  <si>
    <t>Otto English</t>
  </si>
  <si>
    <t>Alan White Esq._xD83D__xDD36__xD83C__xDDEA__xD83C__xDDFA_</t>
  </si>
  <si>
    <t>Kris Frazer</t>
  </si>
  <si>
    <t>SOPH UWC</t>
  </si>
  <si>
    <t>PMP Magazine • Politics Means Politics™</t>
  </si>
  <si>
    <t>Dr. EFleming</t>
  </si>
  <si>
    <t>Senior Hospital Scientist, Head, C&amp;HR Laboratory, Honorary Senior Lecturer; #WiHypertenRes Cttee, #JACCCaseReports Editorial Board, thoughts my own ☕️_xD83D__xDC36__xD83C__xDF66_ lover</t>
  </si>
  <si>
    <t>Head, Clinical Cardiac Genetics Group | @nhmrc Career Development Fellow | Cardiac Genetic Counsellor | @Sydney_Uni | @CentenaryInst</t>
  </si>
  <si>
    <t>TeamCardio | genetic heart disease | sudden death | cardiologist | Editor-in-Chief @Circ_Gen | @Sydney_Uni | @CentenaryInst | @NHMRC | MBBS PhD MPH | AM</t>
  </si>
  <si>
    <t>President of the Scientific Committee  of CNCF. Senior Research Fellow at the ACTION-Group. General Secretary of CNCF. Copresident Amicale Paris et Région.</t>
  </si>
  <si>
    <t>Cardiologist, National Heart Institute, Egypt</t>
  </si>
  <si>
    <t>We are an award-winning healthcare communications agency. We work with the brightest &amp; best to create powerful conversations that improve health &amp; change lives.</t>
  </si>
  <si>
    <t>MD/PhD student. Internal medicine, diabetes, endocinology.</t>
  </si>
  <si>
    <t>Główny Inspektorat Sanitarny | Chief Sanitary Inspectorate #edukacja #profilaktyka #ostrzeżenia #bezpieczeństwo #nadzór</t>
  </si>
  <si>
    <t>European Lifestyle Medicine Organization (ELMO) focuses on Research, Prevention &amp; Treatment of Chronic and Lifestyle-related Diseases. https://t.co/WjN0c1HM2r</t>
  </si>
  <si>
    <t>#FoodIngredientsFirst is the leading international publisher on food #ingredients. 
Stay up to date with our newsletters: https://t.co/m32QmlAuzA</t>
  </si>
  <si>
    <t>Official feed of Public Health England (PHE) providing regular news updates on the work of the organisation.</t>
  </si>
  <si>
    <t>News &amp; expert analysis from Queen Mary University of London, one of the UK's leading research universities. 
Follow @QMUL. Email: press@qmul.ac.uk.</t>
  </si>
  <si>
    <t>Excess sugar is linked to obesity, type 2 diabetes &amp; tooth decay. It is time we all take action! NGO.</t>
  </si>
  <si>
    <t>Queen Mary University of London is one of the UK's leading research universities, committed to achieving the previously unthinkable. News &amp; analysis: @QMULnews</t>
  </si>
  <si>
    <t>The latest news and updates from Queen Mary University of London, Barts and The London School of Medicine and Dentistry. Tweets by Comms Manager Joel.</t>
  </si>
  <si>
    <t>Working to lower population salt intake to 6g a day #EatLessSalt</t>
  </si>
  <si>
    <t>We're the Oral Health Foundation, an independent charity dedicated to improving oral health - in the UK and around the world.</t>
  </si>
  <si>
    <t>A real-time news source featuring the best in technical and business news across Europe.</t>
  </si>
  <si>
    <t>Tweets about a journey to a simpler lifestyle. Health, organic gardening, our environment and home.</t>
  </si>
  <si>
    <t>Britain's leading monthly magazine for all members of the dental team. In association with #Smile #BDNJ #CPD4DCPs #TheDentalAwards #TheProbeWebinars</t>
  </si>
  <si>
    <t>Personal Training is my passion! From a young age my ambition was to help people achieve their health&amp;fitness goals.Owner, Positive Impact Fitness, Beaconsfield</t>
  </si>
  <si>
    <t>EU &amp; Italian Food Law. 
Legali specialisti in Legislazione Alimentare.</t>
  </si>
  <si>
    <t>#ActuallyAutistic science teacher, writer, etc. 
I use lists because I follow too many people.
Podcast reviews at @OolongListens.
Them/they.</t>
  </si>
  <si>
    <t>Just a splash makes Twitter more Twittery!</t>
  </si>
  <si>
    <t>In a catastrophic battle between inherited opinion and intellectual rebellion.</t>
  </si>
  <si>
    <t>Westboro Dental Centre is a progressive and family-oriented dental care facility.</t>
  </si>
  <si>
    <t>The only UK mag for dental hygienists/therapists containing news and views from the experts #TheProbe #BDNJ #CPD4DCPs #TheDentalAwards #TheProbeWebinars</t>
  </si>
  <si>
    <t>Socialist. Atheist. Pessimist. Seldom missed _xD83C__xDDEA__xD83C__xDDFA_</t>
  </si>
  <si>
    <t>38 year old married guy working &amp; living in Renfrew</t>
  </si>
  <si>
    <t>American University '21. Eternally optimistic. The world is my stage. _xD83D__xDE08_</t>
  </si>
  <si>
    <t>A sugar daddy _xD83D__xDD25_ 
Also does cumtributes I have a huge thick 10 inches BBC strong cock cut with no extra skin and also a virgin_xD83D__xDD25_ full of milk shots</t>
  </si>
  <si>
    <t>19 and ready for a real daddy! I accept PayPal and Venmo only and I DO NOT SEND GIFT CARDS!!</t>
  </si>
  <si>
    <t>it/me fluffy plushy ghosty cat thing.
socially liberal fiscally sensible.
everyone just chill and eat a sandwich type chaotic neutral</t>
  </si>
  <si>
    <t>Renewing the centre-right for the next generation. #Onward #FutureThinking</t>
  </si>
  <si>
    <t>Law student. Writer. Brit in USA. Focus on free speech, identity politics &amp; democracy in the globalized age. Pro-Brexit. Bylines @con4lib &amp; @CSquireMagazine</t>
  </si>
  <si>
    <t>Celebrating traditional British beer, breweries, pubs, pub cats and classic rock jukeboxes. Dislikes banning things, especially smoking in pubs.</t>
  </si>
  <si>
    <t>We are a PR consultancy with a passion for #bikes #socialjustice #ageing #tourism #gender #homelessness #arts #disability We think, plan &amp; deliver strategically</t>
  </si>
  <si>
    <t>Bringing you the latest news and stories from Coca-Cola Australia. For consumer care, please call 1800 025 123</t>
  </si>
  <si>
    <t>No deft punner. Plant lover. Offal enthusiast. Creative Partner @HubbubUK @EatClubOrg. Anth of Food MA.</t>
  </si>
  <si>
    <t>Teeth Team is a children’s education initiative where we strive to educate children about oral health. #DCby1 #teethteam</t>
  </si>
  <si>
    <t>Food Matters Live is a B2B event exploring the relationship between food, health &amp; nutrition.  19 – 20 Nov 2019, ExCeL London.</t>
  </si>
  <si>
    <t>well im human and a cool one at that!</t>
  </si>
  <si>
    <t>The UKs premier metal festival returns 9-12th August 2018 #BOA18 Visit https://t.co/srkJpRlCpm for info, tickets and more!</t>
  </si>
  <si>
    <t>I love heavy metal and I lift it ! I book the bands for the UK's Bloodstock heavy metal festival ... @bloodstockfest follow my Instagram @bloodstockbabe</t>
  </si>
  <si>
    <t>Our B2B magazines include: CanTech Int'l, Dairy Industries Int'l, Food &amp; Drink Technology, Confectionery Production &amp; Sweets &amp; Savoury Snacks World.</t>
  </si>
  <si>
    <t>Confectionery Production magazine has covered global confectionery markets since 1934, plus snacks and bakery 
Editor: Neill Barston nbarston@bellpublishing.com</t>
  </si>
  <si>
    <t>Welcome to our Sweets &amp; Savoury Snacks World Twitter page- Editor: nbarston@bellpublishing.com https://t.co/0whCuzm6gl</t>
  </si>
  <si>
    <t>#EmergencyCarePractitioner working in #PublicHealth, #HealthManagement, #HealthPolicy, #HealthSystems, #TravelMedicine &amp; #PortHealth @UJAlumni @UNSWAlumni</t>
  </si>
  <si>
    <t>The International Food Policy Research Institute seeks sustainable solutions for ending hunger and poverty.</t>
  </si>
  <si>
    <t>Dedicated to finding solutions for better diets, everywhere. Director @FoodPolicyCity; VC London Child Obesity Taskforce; Distinguished Fellow @georgeinstitute</t>
  </si>
  <si>
    <t>Twitter account for ESRC International Centre for Lifecourse Studies UCL blog on health/happiness of UK children. https://t.co/yzHRrSkCUk</t>
  </si>
  <si>
    <t>Women's rights, not men's feelz. Women's sport is for women. Don't make children medical experiments.</t>
  </si>
  <si>
    <t>#JC4PM2019, Socialist, Labour, Scouser, Programmer, LFC, Leonard Cohen, #WASPI #JFT96 #neverbuythesun, #GTTO, Cats, #IStandwithChrisWilliamson #Jezwecan</t>
  </si>
  <si>
    <t>Prime Minister of the United Kingdom and @Conservatives leader. MP for Uxbridge and South Ruislip.</t>
  </si>
  <si>
    <t>Labour MP for Sheffield Heeley and Shadow Policing &amp; Crime Minister. For casework please email Louise.Haigh.MP@parliament.uk</t>
  </si>
  <si>
    <t>Disney✨ #EmptyTheTanks voice for the voiceless ⚓️ Nikon D5300 _xD83D__xDCF8_ Talia, Meeko and Shiloh❤️_xD83D__xDC30__xD83D__xDC36__xD83D__xDC39_</t>
  </si>
  <si>
    <t>first gen. college. improving lives through public policy, impacting social/economic determinants of health, &amp; smart communication. Tweets are my own.</t>
  </si>
  <si>
    <t>Woman, not CIS. Misanthropic #globetard. #BFC  Opinionated. Outspoken. Occasionally amusing. Life is short &amp; so am I. #Politics #FreeSpeech</t>
  </si>
  <si>
    <t>lover of life, Tamara and chloe xx my dogs , Manchester united , Political discourse , Gaming , UFC, Weed .
Hates.. Tories , Gammons , Racists , Greed</t>
  </si>
  <si>
    <t>"The secret of change is to focus all of your energy, not on fighting the old, but on building the new" Socrates</t>
  </si>
  <si>
    <t>UX designer and researcher, socialist, feminist, activist, member of the Labour Party, Momentum and Unite. For the Many ✊_xD83C__xDF39_#HUGO4MP ✊_xD83C__xDF39_#JC4PM2019 ✊_xD83C__xDF39_</t>
  </si>
  <si>
    <t>Hey _xD83C__xDDEA__xD83C__xDDFA__xD83E__xDD13__xD83C__xDDEC__xD83C__xDDE7__xD83C__xDF88_</t>
  </si>
  <si>
    <t>Actor, voice artist, freelance broadcaster. Music mad, sports fan.
Atheist humanist. Peace and Love!
#StopBrexit #SaveOurNHS ❤_xD83C__xDF97__xD83C__xDF08__xD83C__xDFB6_ https://t.co/FP3XscwC5u</t>
  </si>
  <si>
    <t>Wenchful wine woman. Horny little sweat licking monster. Hotness in heels. Pleasure planner extraordinaire. #BusWanker #PartyNaked I've seen one before thanks..</t>
  </si>
  <si>
    <t>VA and UK. seemingly always away from one of my homes.</t>
  </si>
  <si>
    <t>Brexitannia; the empire that stole the muslim hand me down Koh i Noor and Star of Africa diamonds and pleads Brexit because of too many foreigners.</t>
  </si>
  <si>
    <t>Tattoos, tea, nffc &amp; rock n' roll</t>
  </si>
  <si>
    <t>Promotion of trans/queer/fluid info, issues and events in the UK, plus broad appeal news and current affairs</t>
  </si>
  <si>
    <t>Leftie &amp; Humanist. 
Can't stand Brexit, and wish Corbyn would retire.
Links and Retweets are not necessarily endorsements.</t>
  </si>
  <si>
    <t>I'm a British author working out of Portugal. oh... and I hate Brexit. I’m not elite, just informed.</t>
  </si>
  <si>
    <t>life long ARSENAL fan. Believes in a fairer society. Wants to keep the ban on Hunting animals.tougher sentences for animal cruelty!</t>
  </si>
  <si>
    <t>Controlling Type 2 diabetes through cycling!</t>
  </si>
  <si>
    <t>❌FB, WhatsApp, IG ❌ChiNa electronics, net works, migrants, Apps, banking, products _xD83D__xDE47_‍♀️Visit my blog better than following_xD83D__xDE47_‍♀️_xD83C__xDDFA__xD83C__xDDF8_MAGA_xD83C__xDDFA__xD83C__xDDF8_</t>
  </si>
  <si>
    <t>British-born Ghanaian King _xD83E__xDD19__xD83C__xDFFE_ // God First! Jeremiah 29:11 // Arsenal ❤️_xD83D__xDE2A_ // Food Enthusiast ❤️</t>
  </si>
  <si>
    <t>כל התהילה שייכת לך</t>
  </si>
  <si>
    <t>Public health StR based @HealthFdn. Visitor @Oxford_NDPH. Past @HarknessFellows with @DartmouthInst. Health/public health policy + some other stuff. Views own.</t>
  </si>
  <si>
    <t>Love Europe. Loathe the EU. We voted to LEAVE. Thats the end of it. FBPEs are blocked on sight. #FuckTheUnliberalDemocunts _xD83D__xDD36__xD83E__xDD2E__xD83D__xDEAB_ FBPE - Full Brexit Prompt Exit</t>
  </si>
  <si>
    <t>Singer • Level 20 • PSN: tamalam_</t>
  </si>
  <si>
    <t>Nie ma nic bardziej praktycznego niż dobra teoria.</t>
  </si>
  <si>
    <t>Filmmaker who wants to get the word out about the link between sugary drinks and Type 2 diabetes.</t>
  </si>
  <si>
    <t>Public advocacy group to minimise NZers sugar consumption. Fighting for healthier people free from diabetes, unhealthy weight gain and dental caries.</t>
  </si>
  <si>
    <t>Proud Rewan, Feminist, HIIT &amp; HIRT fanatic, BS intolerant, ❤️JDJ fan_xD83D__xDE0A__xD83D__xDE0E_avid reader, global health law practitioner, dabbler in climate change litigation</t>
  </si>
  <si>
    <t>Real food, LCHF, Paleo advocate. Interested in nutritional biochemistry, history of nutrition, dietary guidelines. T/RT not endorsement or medical advice</t>
  </si>
  <si>
    <t>Author of 'Eating Ourselves Sick'. I tweet on topics from my book. Also on instagram @louisestephen9</t>
  </si>
  <si>
    <t>Herbivore. Cat enthusiast. World adventurer. Recovering reporter. Children's health advocate. @ColumbiaJourn alum. Born in #Tampa, made in #NYC, based in #LA.</t>
  </si>
  <si>
    <t>Democratic Candidate for the PA 195th Legislative District. Civil servant fighting for working familes, neighborhoods of choice and funding for PHL schools</t>
  </si>
  <si>
    <t>Specialty Registrar in Public Health @SwindonCouncil, Paramedic, Nurse, Non-Medical Prescriber &amp; #PublicHealth Lead @ParamedicsUK</t>
  </si>
  <si>
    <t>We're not just your average bean counters! We offer a more dynamic approach to business advice, #accountancy, management #accounts, #TaxReturns &amp; #bookkeeping.</t>
  </si>
  <si>
    <t>Dad of 2 lovely girls. Happy _xD83D__xDE0A_ person. Chef.
Never give in to hate. Love life. Read and learn. 
Dyslexia is a pain on twitter. #jc4pm #labour19 #acorn</t>
  </si>
  <si>
    <t>Helping Civic Leaders Create Healthy Communities</t>
  </si>
  <si>
    <t>Iceland Review Online (official account). The longest running magazine presenting Iceland, since 1963. Visit our website for the latest news from Iceland.</t>
  </si>
  <si>
    <t>Public Health Advocates believes everyone has the right to be healthy and that good public policy gives people that right. https://t.co/cOn0m3qiJZ</t>
  </si>
  <si>
    <t>RN MN MSc. Trying to make sense of the world using empirical research. Tweets/retweets are not endorsements. Lists are blocked.</t>
  </si>
  <si>
    <t>future security tech analyst</t>
  </si>
  <si>
    <t>Award-winning investigative journalism and documentary production team. Find out more at https://t.co/Hsw4PSN7AV.</t>
  </si>
  <si>
    <t>truely Malaysian _xD83C__xDDF2__xD83C__xDDFE_</t>
  </si>
  <si>
    <t>⭐️Noob journalist at @thestar_rage _xD83C__xDDF2__xD83C__xDDFE_ _xD83D__xDE4B__xD83C__xDFFE_‍♀️Representation matters✨</t>
  </si>
  <si>
    <t>News updates from Malaysia's top English-language daily and website</t>
  </si>
  <si>
    <t>Certified _xD83C__xDDEC__xD83C__xDDE7_-_xD83C__xDDF2__xD83C__xDDFE__xD83C__xDDE7__xD83C__xDDF3__xD83C__xDDF8__xD83C__xDDEC__xD83C__xDDF2__xD83C__xDDE8_ (descriptivist &amp; pan-Malayist) translator, seeks technicolour thrilling fiction, social prodder. Hopes to write own column.</t>
  </si>
  <si>
    <t>ig : @syazwina_shafie.                                                      May Allah ease everything for Syazwina</t>
  </si>
  <si>
    <t>Psychology with Education (+bangtan)</t>
  </si>
  <si>
    <t>Don't do the dramas
Don't start a fight you cannot win
I'm start anew</t>
  </si>
  <si>
    <t>“Everything should be made as simple as possible, but no simpler.” - Albert Einstein.  
RT or Like ≠ endorsement.</t>
  </si>
  <si>
    <t>Interested in health policies, systems and #access2meds. Over 25 years of journalistic experience. WHO Journalism Fellowship recipient.</t>
  </si>
  <si>
    <t>Voracious appetite for knowledge. Always hungry.....for knowledge. Crazy about Social Media Marketing and the Hospitality Industry.</t>
  </si>
  <si>
    <t>PhD Scholar. Tweets on #Obesity #InfantFeeding #CDoH #COI #BehaviouralScience #ImpSci #KnowledgeTranslation #MensHealth #PublicHealth #SDoH #EndWeightStigma</t>
  </si>
  <si>
    <t>detik tidak pernah melangkah mundur
tapi kertas putih itu selalu ada // Don’t stop when you are tired. Stop when you are done // RT&amp;❤️aren't always endorsements</t>
  </si>
  <si>
    <t>My tweets are my opinion. My opinions have no right or wrong answers. My retweets are not an endorsement. Ignore if there is any grammar mistakes.</t>
  </si>
  <si>
    <t>USSB Shoppe
Uniutama Solution Sdn Bhd</t>
  </si>
  <si>
    <t> 頑張れ !</t>
  </si>
  <si>
    <t>expect 3-5 days to reply</t>
  </si>
  <si>
    <t>Life may not be the party we hoped for, but while we're here we should dance.</t>
  </si>
  <si>
    <t>Prof in Food Studies, Nutrition and Dietetics at Uppsala Univ. Reg. Dietician with 20 yrs experience in clinical obesity research in children. Views are my own.</t>
  </si>
  <si>
    <t>"Do not let the hatred of a people prevent you from being just." (Holy Qur’an 5:8)</t>
  </si>
  <si>
    <t>berani, bukan sempurna /for retweet-worthy stuff, follow @d_inthecave</t>
  </si>
  <si>
    <t>Proud owner of Lossiemouth House with @Ali340 giving a 1st Class Scottish Hospitality to our guests</t>
  </si>
  <si>
    <t>I am a passionate Brexit supporter. I like Europe but dislike the EU. I want the UK to be a free sovereign nation. Pro UK, Pro USA I follow back</t>
  </si>
  <si>
    <t>“I used to be disgusted but now I try to be amused..”. Red Shoes.</t>
  </si>
  <si>
    <t>@rasyidkasman's wife ❤️ Dini Zulqarnain's Ummi | Prudential takaful agent | IGshop: darinsophia &amp; faraalipbutter_syafiqa | Sometimes blogging _xD83D__xDC47_</t>
  </si>
  <si>
    <t>Offering the young players of Kent special &amp; unique experiences since 1921. 40+ comps for schools &amp; districts. 25k+ players. County teams U11-18.</t>
  </si>
  <si>
    <t>Association for Physical Education (afPE). Official subject association for PE in the UK. Supporting the workforce in PE, School Sport &amp; Physical Activity</t>
  </si>
  <si>
    <t>Events and competitions managed by the Hull Active Schools Group including School Games and traditional school sport association activities</t>
  </si>
  <si>
    <t>Physical Education specialist / practitioner / Open Water Swimmer _xD83C__xDFCA_‍♀️</t>
  </si>
  <si>
    <t>#digitalmum (@suffolksocial), teacher and OL living in Suffolk; raising my 4 boys to be lovely gentlemen.</t>
  </si>
  <si>
    <t>#ToyStory4 is in theaters now. Get your tickets: https://t.co/Py10MoEbva</t>
  </si>
  <si>
    <t>Need help? Tweet us! We're here from 9am until 9pm - or contact us here: https://t.co/YHRHwnDdYL
P.S. #NoSpoilers _xD83E__xDD10_</t>
  </si>
  <si>
    <t>Specialists in Consumer Friendly and Clean Label ingredients for food manufacturers. For more information see our website or feel free to get in touch.</t>
  </si>
  <si>
    <t>@UNICEF Deputy Representative, #Malaysia @myUNICEF</t>
  </si>
  <si>
    <t>Cooler than Freddie Jackson sippin a milkshake in a snow storm.</t>
  </si>
  <si>
    <t>heh. Nothing special.</t>
  </si>
  <si>
    <t>Food engineer | PhD nutrition | Corporate Determinants of Health _xD83D__xDCB0_ #foodpolitics @_INFORMAS |
@FAPESP Research Fellow @NUPENS_USP |
_xD83C__xDDF2__xD83C__xDDFA__xD83C__xDDEB__xD83C__xDDF7_ | 
Breastfeeding</t>
  </si>
  <si>
    <t>Let’s change the way we look at fresh food and health | @KoppertCress suburban/metropolitan farmer. What is the WHY of Horticulture: Health &amp; Happiness.</t>
  </si>
  <si>
    <t>Zetel in AB @WaterschapAGV | Co-founder / Director https://t.co/KPDUSWLuHg | Bestuur @PP_Amsterdam, @MeerDemocratie @StDrugsbeleid | LR @Piratenpartij | @DrugsInDebat</t>
  </si>
  <si>
    <t>Lobbyist for good ideas. Sometimes I repeat questions. Someone has to do it. _xD83D__xDE1C_ (An obesogenic environment cannot be solved with compromises!)</t>
  </si>
  <si>
    <t>Holandês (Groningen). Professor (= teacher) história, tipógrafo e fotógrafo. Dutchman, living in Brazil. History- music- and typography lover /photographer</t>
  </si>
  <si>
    <t>Socioloog, pedagoog, schrijfster (Alles over pesten, 2014) en columniste. Autisme als bron van inspiratie en uitputting. Heeft vaak een mening.</t>
  </si>
  <si>
    <t>Fulltime Mom, Lots of interests</t>
  </si>
  <si>
    <t>Ministerie van #Tegenspraak is belangrijk omdat het anders ontbreekt. Ministry of ContraDiction : Doris, Lars, Mieke &amp; Wouter</t>
  </si>
  <si>
    <t>Enhancing quality of life and contributing to a healthier future.</t>
  </si>
  <si>
    <t>Spreading optimism, one bottle at a time, or maybe two bottles to share.</t>
  </si>
  <si>
    <t>The Health Behaviour in School-aged Children study investigates the health and well-being of young people in Europe and North America.</t>
  </si>
  <si>
    <t>We are the #UnitedNations’ health agency. We are committed to achieve better health for everyone, everywhere - #HealthForAll</t>
  </si>
  <si>
    <t>The WHO Regional Office for Europe is one of 6 WHO regional offices around the world. It collaborates with a range of public health stakeholders in the Region.</t>
  </si>
  <si>
    <t>Prof of Population Nutrition &amp; Global Health, University of Auckland; Honorary Professor, Global Obesity Centre, Deakin University</t>
  </si>
  <si>
    <t>MB BCH BAO (Gal, Ireland)
Fully interested in music but medicine still the full time job. tied up with life and family.</t>
  </si>
  <si>
    <t>For insight &amp; to express
LINKing structure &amp; happy users flow
#open #data #viz #play #maker #lean #design #web #hack #green #edu #library #tech #nudge #science</t>
  </si>
  <si>
    <t>Writer, editor, thinker, ruminator</t>
  </si>
  <si>
    <t>ceo@salesforce.com</t>
  </si>
  <si>
    <t>News and analysis with a global perspective. Subscribe here: https://t.co/owztJzwlmm</t>
  </si>
  <si>
    <t>Libertarian, small-state conservative. Roadie. ADI. Ferroequinologist. Cricketer. Shooter. Bookworm. Film buff. Hogarthian rake. Psychedelic warlord.......</t>
  </si>
  <si>
    <t>Family Mobility Consultant, HK with @ParentalChoice | Photographer | Mum | of the 48% | #CitizenoftheWorld _xD83C__xDF0F_</t>
  </si>
  <si>
    <t>Cooks food. Writes books. Columnist for @GoodFoodAU and @SundayLifeAU. Makes TV shows, too. @UNICEFAustralia and @Adelaide_FC Ambassador.</t>
  </si>
  <si>
    <t>Engaging children and young people in physical activity and sport since 2005!</t>
  </si>
  <si>
    <t>Primary Schools' PE &amp; PSHE Professional CPD Service for London and South East Region. Formerly BPSSCDA.Primary Education news updates.Opinions given are our own</t>
  </si>
  <si>
    <t>Collaborating with organisations throughout the food and grocery industry on education and research initiatives that encourage healthier eating across the UK</t>
  </si>
  <si>
    <t>The food and grocery industry experts. For press enquiries, contact us at press@igd.com</t>
  </si>
  <si>
    <t>_xD83D__xDCE3_Food Active is a programme of work advocating for measures &amp; action to promote healthy weight, regionally and nationally.</t>
  </si>
  <si>
    <t>The Faculty of Dental Surgery at the Royal College of Surgeons is a professional body representing specialist dentists.</t>
  </si>
  <si>
    <t>#GiveUpLovingPop and #KindToTeeth are campaigns set up by @food_active to help schools and local communities to cut back on sugary drinks.</t>
  </si>
  <si>
    <t>Gweithio i annog ffordd iach o fyw ac i wella lles yng NPT ac Abertawe
Working to encourage healthy lifestyles &amp; improve wellbeing in NPT &amp; Swansea</t>
  </si>
  <si>
    <t>“Sometimes it is the people no one can imagine anything of who do the things no one can imagine” #ConsumerRights #NetNeutrality #DataProtection</t>
  </si>
  <si>
    <t>@2020Dentistry3 official Twitter account 
 https://t.co/WLspLVDaUs
 #SharedLearning</t>
  </si>
  <si>
    <t>Education &amp; School Sport Lead, YSF • PE &amp; Sport Premium National Advisor • All Party Parliamentary Group for a Fit &amp; Healthy Childhood • School Governor</t>
  </si>
  <si>
    <t>PhD student @leedsbeckett | #publichealth #advocacy #communication | Athlete @leedswalk | Freelance writer @leedsliving @LeedsFoodGuide</t>
  </si>
  <si>
    <t>Derby County Fan till I die,Qualified FA Coach. Qualified FA Referee Aspiring author, love football love music,  keen Photographer.Carer to  wonderful Tracey</t>
  </si>
  <si>
    <t>UNICEF Representative, Malaysia</t>
  </si>
  <si>
    <t>_xD83E__xDD8B_ hello everybody my name is chou dot • INFP/J • youtaite, artist, everything and journalist irl • will do anything to protect @trashcanhime _xD83E__xDD8B_</t>
  </si>
  <si>
    <t>Specialists in R&amp;D #Tax Relief. We claim #money for your #business. Contact us today 01743 298980. company updates and exciting things happening within the area</t>
  </si>
  <si>
    <t>Public health &amp; nutrition student #Healthforall #NCDFree</t>
  </si>
  <si>
    <t>Nutritionist (ANutr). Mum to two rascals. Food lover, pants runner (although I try...). Work @food_active / @gulpNOW. Live in N. Wales. Tweets own views.</t>
  </si>
  <si>
    <t>Public Health. All views are my own #MoreInCommon</t>
  </si>
  <si>
    <t>Former leftist, open minded truth seeker</t>
  </si>
  <si>
    <t>Freedom
Individual Rights
#Zionist_xD83D__xDD2F_
Shitposter
Liars get blocked
https://t.co/FvpczAgriE</t>
  </si>
  <si>
    <t>Co-Founder of @thinkdriving School &amp; @ThinkScalextric Events</t>
  </si>
  <si>
    <t>Beef is a labour of love at Miller &amp; Carter steakhouses. We put everything into pursuing the perfect cut, from the field to the butcher's block to the grill.</t>
  </si>
  <si>
    <t>Award winning broadcaster, aspiring manager. Small timer trying to crack big attitudes.Tweets are personal and not endorsements.</t>
  </si>
  <si>
    <t>Journalist at 
Zee news, अंग्रेजी में लिखता हूं, हिंदी में बोलता हूं
Tweets are in personal capacity, Freelance movie critic</t>
  </si>
  <si>
    <t>Comprehensive website and Twitter feed curated by Phuhlisani NPC to deepen the conversation about land issues in South Africa. No simplifed single stories here</t>
  </si>
  <si>
    <t>Official Twitter account for the University of the Western Cape - A place of quality, a place to grow.</t>
  </si>
  <si>
    <t>An initiative of @dstgovza - @nrf_news, undertaking research to achieve a sustainable food system &amp; realise food security &amp; nutrition for all. RTs ≠ endorsement</t>
  </si>
  <si>
    <t>Visualising active demineralisation, enabling preventive dentistry. The Calcivis device is CE marked and therefore only licensed for use within EU/EEA</t>
  </si>
  <si>
    <t>Do you find sugar simply irresistible? It's not your fault! Stop thinking like a kid in a candy store &amp; learn how to retrain your brain to kick the sugar habit.</t>
  </si>
  <si>
    <t>lowkey</t>
  </si>
  <si>
    <t>How I wish I don't care about the world, but ignorance drives me crazy. So here I am.</t>
  </si>
  <si>
    <t>#FRED4PREZ! SAVING WORLD TOGETHER! #VICTIMLESSCRIMES ARE #UNCONSTITUTIONAL! #FREETHESLAVES! #DRUG #PROHIBITION KILLS! #NOMOREWAR! #SAVEOURTROOPS:#BRINGTHEMHOME!</t>
  </si>
  <si>
    <t>We should not ever limit ourselves, no matter how much we're being externally defined | No reconciliation without truth, reparation and redress.</t>
  </si>
  <si>
    <t>(STH, Upper Bullens )blue nose nurse. Married to my husband.Mum to my son. from West Derby</t>
  </si>
  <si>
    <t>Leading Britain's Conversation. Call now on 0345 60 60 973.</t>
  </si>
  <si>
    <t>LBC's early morning tweeter, Member of The Inner Magic Circle, fitness guru and showbiz 'leg end'. My views, such as they may be, are my own.</t>
  </si>
  <si>
    <t>Researcher, Writer, Curmudgeon. Low dunce-tolerance. Works at https://t.co/EMH5r6o6Yt at UWC. This precious planet. Can use Traktor, prefers Live.</t>
  </si>
  <si>
    <t>South Africa's award-winning print &amp; TV health news agency with a 20-year track record. Home to OurHealth citizen journalism programme.</t>
  </si>
  <si>
    <t>Africa's largest health site with millions of audience per month. We focus on #health #healthcare &amp; more. A @kraftysprouts Brand. Contributors are welcomed</t>
  </si>
  <si>
    <t>Journalist.</t>
  </si>
  <si>
    <t>Sugar Smart Newcastle is a partnership of organisations and individuals to campaign for the reduction in sugar consumption in the city.</t>
  </si>
  <si>
    <t>Foodie, nutritionist, volunteer, advocate, concerned about the planet and the people on it</t>
  </si>
  <si>
    <t>@MRCza @WitsUniversity Developmental Pathways 4 Health Research Unit #BirthToTwentyPlus #HeLTISA &amp; other cohorts Multidisciplinary life course epidemiology team</t>
  </si>
  <si>
    <t>I'm just a mature student doing some stuff, and some shameless blog promotion. Likes reading stuff, eating stuff, making stuff, Korean stuff.</t>
  </si>
  <si>
    <t>Get Some IRN In You.</t>
  </si>
  <si>
    <t>I am 44 years of age and work full time as Admin Assistant, had Breast Cancer yearly five years and now hopefully getting on with my life.</t>
  </si>
  <si>
    <t>Cancer Research UK policy team. Active in Westminster, Brussels, the devolved nations and locally. Tweeting 9am to 6pm, Monday - Friday.</t>
  </si>
  <si>
    <t>#Pompey’s Northern Blues Membership Secretary. Rainhill United Affiliation &amp; Fixtures Secretary. #iamPrimordial</t>
  </si>
  <si>
    <t>Welcome to the official Tesco Twitter! Follow us for all the latest little helps. Got a query? We're here to help customers 7am-11pm weekdays, 7am-9pm weekends.</t>
  </si>
  <si>
    <t>A coalition of 40+ organisations working together to reduce overweight &amp; obesity</t>
  </si>
  <si>
    <t>Teacher of Physical Education, Rehab &amp; Performance Coach. Proud father of 3 _xD83D__xDE09_</t>
  </si>
  <si>
    <t>Dont Cry Two Tears in a Bucket... Fuck It</t>
  </si>
  <si>
    <t>The latest from my HQ and me. Pre-order my Penguin Modern Cookery Classics, here: https://t.co/8M4HfAqyLR</t>
  </si>
  <si>
    <t>Consultant in Public Health-Freelance. systems thinker, passions:social justice, health inequalities,housing,food,poverty, education as determinants of health</t>
  </si>
  <si>
    <t>A tax on sugar is the best and simplest solution for reducing the cost sugar puts on us. Australia needs a #sugartax</t>
  </si>
  <si>
    <t>A/Prof public health dentistry. Healthy food advocate. @VicHealth Champion. @MasterChefAU 2015 Top 6. Views my own. #dental #sugartax _xD83C__xDDE6__xD83C__xDDFA_</t>
  </si>
  <si>
    <t>I'm passionate about my role as a Cancer Research UK Ambassador &amp; Fundraiser because five generations of my family have been affected by cancer.</t>
  </si>
  <si>
    <t>JE GAAT ER NU ACHTER KOMEN OF JE ANNE FRANK BIJ JE ZOU LATEN ONDERDUIKEN</t>
  </si>
  <si>
    <t>Hier twittert das Nestlé Deutschland-Team. Sprich mit uns über #Nachhaltigkeit, #Lebensqualität und erfahre alles Neue von Nestlé.</t>
  </si>
  <si>
    <t>Bundesministerin für Ernährung und Landwirtschaft, Landesvorsitzende der CDU Rheinland-Pfalz, stellv. CDU-Bundesvorsitzende</t>
  </si>
  <si>
    <t>Aktuelles aus dem Bundesministerium für #Ernährung und #Landwirtschaft (BMEL).</t>
  </si>
  <si>
    <t>Ruler of the Catliphate of Honqtuhp Phurbaal, Imam of Al-Aqsaminstah-Kahrpet, Putting the freshness back into Islam's 986th holiest site. Leader of HizzBollocks</t>
  </si>
  <si>
    <t>Welcome to Lidl GB's official Twitter! We're here Mon–Fri 9-5, Sat-Sun 10-6 for our #Lidlers.  https://t.co/VJKMwY9TDN</t>
  </si>
  <si>
    <t>The Official Aldi UK Twitter Page. Follow us for Everyday Amazing products, competitions, recipes and customer services enquiries. https://t.co/RjUQ8f5b75</t>
  </si>
  <si>
    <t>From #MarketStreet to Twitter. Follow us for fresh food ideas, recipes and great Market Street offers.</t>
  </si>
  <si>
    <t>Brexit, Tories, UKIP views welcomed!! NO LEFT WINGERS - I am not interested in your views!!</t>
  </si>
  <si>
    <t>Physician, Author of Fat Chance, Hacking of the American Mind: The Science Behind the Corporate Takeover of Our Bodies and Brains
https://t.co/4dIULs2KgD</t>
  </si>
  <si>
    <t>Macht Party mit euch auf Youtube</t>
  </si>
  <si>
    <t>Feministin, Foodie, Gärtnerin. Anwältin, Sozialarbeiterin, MdB. Verbraucherministerin.a.D , Kämpfe für das Recht + RechtaufNahrung #darumGrün</t>
  </si>
  <si>
    <t>Director Southgate Institute, Flinders Uni Author of The New Public Health (2016) and Governing for Health (Jan 2019) #G4H Fan of #GoldenRetrievers</t>
  </si>
  <si>
    <t>Research Fellow: health impacts of transnational corporations. Long-term advocate for assisted-dying law reform and for a protective secular state. Views my own</t>
  </si>
  <si>
    <t>Family man, gardener, European.
#PublicHealth prof &amp; #prevention researcher.
Advocating healthy #food &amp; #tobacco policies everywhere.  
Tweets mine, RTs not.</t>
  </si>
  <si>
    <t>Paulette Goddard Professor of Nutrition, Food Studies, &amp; Public Health, New York University, Emerita, and author of books about food politics.</t>
  </si>
  <si>
    <t>Independent global public health practitioner and advocate for NCDs being higher on the global agenda</t>
  </si>
  <si>
    <t>2018/19 Norwegian Harkness Fellow &amp; Fulbright Visiting Scholar @ https://t.co/9DqxtbzBHt | Univ. of Oslo &amp; Norwegian Institute of Public Health</t>
  </si>
  <si>
    <t>Research Fellow @DeakinIPAN, Melbourne working on #foodsystems #foodpolitics #nutrition #globalhealth #governance_xD83C__xDF4E_ @GNReport expert group member _xD83C__xDF0F_</t>
  </si>
  <si>
    <t>Policy analyst, strategist, writer &amp; social justice advocate.  Chief, Strategic Policy Directions, UNAIDS. Global Health 50/50 enthusiast. All views personal.</t>
  </si>
  <si>
    <t>Provides education and generates knowledge with a focus on healthy food and living environment. To explore the potential of nature to improve the #QualityofLife</t>
  </si>
  <si>
    <t>Assistant professor public policy @WURgovernance | Food &amp; agricultural policy | Food security | Policy integration | EU politics | Tweets in _xD83C__xDDEC__xD83C__xDDE7_ &amp; _xD83C__xDDF3__xD83C__xDDF1_</t>
  </si>
  <si>
    <t>The #LancetPublicHealth is an #OpenAccess journal publishing research and opinion contributing to advancing #publichealth  and policy making</t>
  </si>
  <si>
    <t>PhD in Health Sciences. Food Policy. Food pricing. Food Systems. #Lancet Commission on #Obesity Fellow. Back in the Netherlands after 6 years NZ.</t>
  </si>
  <si>
    <t>twittert op persoonlijke titel over wetenschap &amp; maatschappij; voeding; obesitas; gezondheid; onderzoek; duurzaamheid; columnist; Parool; VU; vrije universiteit</t>
  </si>
  <si>
    <t>Writer, Speaker, Behavioral Scientist. Leadership &amp; Change.</t>
  </si>
  <si>
    <t>Associate Prof. @UOttawa/Dad/Author of The Diet Fix/Co-owner Bariatric Med. Inst/No Pharma COIs/No Manels/By Jewish private school standards, remotely cool once</t>
  </si>
  <si>
    <t>International Network for Food and Obesity / Non-communicable Diseases Research, Monitoring and Action Support</t>
  </si>
  <si>
    <t>Samen voor een gezonde generatie in een gezonde omgeving. Inspiratie opdoen: http://bit.ly/2swalHG</t>
  </si>
  <si>
    <t>Met zoveel mogelijk partners zet Alles is Gezondheid zich in voor een Nederland waarin iedereen gezond en gelukkig is. Doe je mee?</t>
  </si>
  <si>
    <t>Ministerie van Volksgezondheid, Welzijn &amp; Sport. Webcare: 09:00-17:00 http://www.facebook.com/minvws + https://www.linkedin.com/company/ministerie-van-vws/</t>
  </si>
  <si>
    <t>Senior Lecturer in Education | Sociology of Education | Food Studies | School Meals | Ethnographer #inequality #WLV #UoL Husband &amp; Father of 2 _xD83D__xDC69_‍_xD83D__xDC69_‍_xD83D__xDC66_‍_xD83D__xDC66_</t>
  </si>
  <si>
    <t>just a normal guy who thinks laterally and with common sense... and i may offend you with the truth</t>
  </si>
  <si>
    <t>34 years old and tend to be a bit grumpy. Interested in politics, motoring, UK Travel and a disgruntled Sunderland supporter.</t>
  </si>
  <si>
    <t>#pufc</t>
  </si>
  <si>
    <t>Ex professional footballer - Founder men’s retail platforms _xD83D__xDCC8_@weekendking_  _xD83D__xDCC8_@trackzy__    Co owner _xD83C__xDDEC__xD83C__xDDE7_label _xD83D__xDCF2_ @wavye_official _xD83D__xDCE7_info@weekendking.co.uk</t>
  </si>
  <si>
    <t>You will see tweets on #marketing #psychology #brandbuilding #digitalmarketing #health #entrepreneurship</t>
  </si>
  <si>
    <t>MD Cardiologist, Inherited Cardiac Disorders&amp; #CMR, @escardio Social Media Editor, #EJPC editorial board member, #EAPC_ESC Membership Committee Chairperson</t>
  </si>
  <si>
    <t>@HeartAus Fellow &amp; head of #Hypertension Lab at @Monash_Science. #Gutmicrobes, Healthy life &amp; puppy lover. #Cancer survivor &amp; ambassador for Chemo and Beauty</t>
  </si>
  <si>
    <t>Official Twitter feed for the International Society of Hypertension</t>
  </si>
  <si>
    <t>The High Blood Pressure Research Council of Australia (HBPRCA) is a dynamic group whose members are at the forefront of the blood pressure world.</t>
  </si>
  <si>
    <t>Nephrologist, Mumbai|Boston now Ottawa. #NephJC cofounder. Work at @ottawarenal &amp; @uottawamed &amp; @ottawamedicine Opinions personal etc/No pharma conflicts</t>
  </si>
  <si>
    <t>Asst Prof/Scientist/cardiorenal phys&amp;pharm/#FAHA/@EmoryNephrology/@KidneyInCVD/@HyperAHA/#hypertension/#HYPHIP/@ASPET/#travel /☕️/#foodie</t>
  </si>
  <si>
    <t>President, International Society of Hypertension, Working in South Africa and on Global Health. Coffee lover, mom of two. Views are my own.</t>
  </si>
  <si>
    <t>Prof. MD. PhD.Pharmacology/ Cardiologist. Innovative Medicine, Device Drug Development, Digital Medicine, Patient education, Clinique Pasteur</t>
  </si>
  <si>
    <t>Curious. EPcurious. | Cardiologist @hopitalMonaco | Cardiovascular outcomes @LSEHealthPolicy 2018-20</t>
  </si>
  <si>
    <t>Don't tread on me _xD83D__xDC0D_ Classic Liberal &amp; Patriot _xD83C__xDDF5__xD83C__xDDF9_| Discipline equals Freedom _xD83E__xDD85_</t>
  </si>
  <si>
    <t>Island dweller, #copywriter, nutrition nerd. Loves commas, cooking, and the coast _xD83C__xDF0A_</t>
  </si>
  <si>
    <t>An adventure where we uncover the secrets, stories, music, folklore and the spirits of our sacred island. YouTube: https://t.co/2cCdvs9n1l</t>
  </si>
  <si>
    <t>Horticulturalist, Florist &amp; Myrmecologist by trade! UK's largest supplier of native and tropical ants. #peace #gay #ant</t>
  </si>
  <si>
    <t>Follow the world's most exciting speech station for the best debate, disagreement, news, views and analysis.</t>
  </si>
  <si>
    <t>The Independent Republic of Mike Graham 10am-1pm @TalkRADIO - all views definitely my own. Check out the most balanced show on the radio.</t>
  </si>
  <si>
    <t>Say Bismillah :-)</t>
  </si>
  <si>
    <t>Better health and education in South Africa. Research, advocacy, the law. We tweet what we like. Hate speech will be blocked. RT does not equal agree.</t>
  </si>
  <si>
    <t>Public Health Nutritionist   _xD83C__xDF4F__xD83C__xDF4E__xD83C__xDF50__xD83C__xDF70__xD83C__xDF69__xD83E__xDD66__xD83E__xDD55__xD83C__xDF36_️_xD83C__xDF4D_</t>
  </si>
  <si>
    <t>Sputnik news agency &amp; radio. Latest news, stories and voices from http://sputniknews.com/</t>
  </si>
  <si>
    <t>Consultant psychiatrist - eating disorders. Chair of the Eating Disorder Faculty, Treasurer of EPSIG at RCPsych HSL @ University of Oxford</t>
  </si>
  <si>
    <t>Public Affairs &amp; Comms. Oral/General Health Promotion. Chair, Mouth Head &amp; Neck Cancer Awareness Ireland. Love the Arts. Opinions are personal.</t>
  </si>
  <si>
    <t>Observer of the global food system. Critical and independent.</t>
  </si>
  <si>
    <t>Ärzte Zeitung - News für Ärzte und Gesundheitsprofis</t>
  </si>
  <si>
    <t>Guerrilla Muppet Opinionater, What is the root of it all? Sw-ee-tt-oo-th, Flatout to the Horizon. Existient. Alt-Wrong Financial Perception.</t>
  </si>
  <si>
    <t>We support ministers in leading the nation’s health and social care to help people live more independent, healthier lives for longer.</t>
  </si>
  <si>
    <t>Freelance journalist and digital guru. Director of Politics UK YouTube channel. Views my own.</t>
  </si>
  <si>
    <t>Epidemiologist. Blogger. Writer (Guardian, Observer etc). PhDing at @UoW Host of @senscipod Email gidmk.healthnerd@gmail.com he/him</t>
  </si>
  <si>
    <t>President @EastGateBiotech (BB: ETBI). We work on innovative pharmaceutical, nutraceutical food supplements &amp; consumer health products. Global Ambassador UWAD.</t>
  </si>
  <si>
    <t>I'm former Prime Minister of #NewZealand &amp; former @UNDP Administrator: passionate about human &amp; sustainable #development world-wide.</t>
  </si>
  <si>
    <t>EastGate Biotech Inc. (BB: ETBI) develops, formulates and commercializes innovative pharmaceutical, nutraceutical food supplements &amp; consumer health products.</t>
  </si>
  <si>
    <t>All things EASTGATE BIOTECH, news &amp; developments. INSUGIN. Latest News Releases. Liquid insulin mouth rinse. Omni Surgery + Anti-Aging Centre</t>
  </si>
  <si>
    <t>Centre of excellence for dentistry in London. Providing Cosmetic &amp; General Dentistry, Orthodontics, Implants and Dentures at exceptionally high standards.</t>
  </si>
  <si>
    <t>Online Community for UK dentists, best known for forum, blogs &amp; news, founded online in 1997. 1000s of UK dentists visit every day #dental #GDPUKblog #GDPUKnews</t>
  </si>
  <si>
    <t>Sports Performance Coach, Serial Retweeter, Liverpool FC supporter and overall Bloody Good Chap</t>
  </si>
  <si>
    <t>Welcome to our official Twitter account | Follow us for the latest from the UK's No1 malt drink | Facebook: http://bit.ly/2BvHrhw | Instagram: Supermalt_ |</t>
  </si>
  <si>
    <t>Former Chair of the Association for Physical Education and lead consultant in the National College for Professional Learning.</t>
  </si>
  <si>
    <t>Griffith University School of Nursing and Midwifery. 
Ranked 1 in QLD for Nursing, Ranked 1 in Australia for Midwifery, and world-renowned research.</t>
  </si>
  <si>
    <t>Food trend &amp; innovation slave. World’s okayest mom. Keynote speaker. WXN Top 100 2017 -Trailblazers and Trendsetters category. New Venture Creation Lead @UofG</t>
  </si>
  <si>
    <t>EU/UK Government Affairs at Japanese car maker | N Somerset Cllr Blagdon Churchill | LibDem Prospective Parliamentary Candidate Weston s Mare | Opinions own etc</t>
  </si>
  <si>
    <t>Semi-professional irritant. Freelance writer. Contact: theottoenglish@gmail.com</t>
  </si>
  <si>
    <t>I own and operate a driving School in Weston Super Mare. I’ve joined the Liberal Democrat Party to help make a difference. There has to be a better way?</t>
  </si>
  <si>
    <t>UWC's School of Public Health focuses on health policy &amp; systems, social determinants of health and building a district-based public health system.</t>
  </si>
  <si>
    <t>Editorially independent • Fact-based articles &amp; quality opinions • We fact-check claims &amp; investigate stories • Editions: Tue/Thu/W-E • @PMPcast @PMP_Polls</t>
  </si>
  <si>
    <t>Sydney, New South Wales</t>
  </si>
  <si>
    <t>Sydney, Australia</t>
  </si>
  <si>
    <t>University of Sydney</t>
  </si>
  <si>
    <t>Paris, France</t>
  </si>
  <si>
    <t>egypt</t>
  </si>
  <si>
    <t>London</t>
  </si>
  <si>
    <t>Lublin, Lubelskie, Poland</t>
  </si>
  <si>
    <t>Polska,Warszawa</t>
  </si>
  <si>
    <t>Warsaw, POLAND</t>
  </si>
  <si>
    <t>Geneva, Switzerland</t>
  </si>
  <si>
    <t>Arnhem, Nederland</t>
  </si>
  <si>
    <t>London, England</t>
  </si>
  <si>
    <t>London, UK</t>
  </si>
  <si>
    <t>Ghana</t>
  </si>
  <si>
    <t>London, Barts &amp; The London</t>
  </si>
  <si>
    <t>2 East Union Street, Rugby, UK</t>
  </si>
  <si>
    <t>Vancouver, BC</t>
  </si>
  <si>
    <t>Tonbridge, Kent</t>
  </si>
  <si>
    <t>Beaconsfield, UK</t>
  </si>
  <si>
    <t>Italia</t>
  </si>
  <si>
    <t>Edinburgh, Scotland</t>
  </si>
  <si>
    <t>Atlanta GA</t>
  </si>
  <si>
    <t>566 Byron Avenue, Ottawa ON</t>
  </si>
  <si>
    <t>Peel, Isle of Man/Liverpool</t>
  </si>
  <si>
    <t>Renfrew, Scotland</t>
  </si>
  <si>
    <t>Hyderabad, Telengana</t>
  </si>
  <si>
    <t xml:space="preserve">Inside Your Pussy Bitch </t>
  </si>
  <si>
    <t>Atascocita, TX</t>
  </si>
  <si>
    <t>SW Nineteen UK/Canada Pacific NW</t>
  </si>
  <si>
    <t>UK</t>
  </si>
  <si>
    <t>Washington, DC</t>
  </si>
  <si>
    <t>Stockport, Cheshire</t>
  </si>
  <si>
    <t>Melbourne, Australia</t>
  </si>
  <si>
    <t>Hull, England</t>
  </si>
  <si>
    <t>Huddersfield</t>
  </si>
  <si>
    <t>Catton Park, Derbyshire</t>
  </si>
  <si>
    <t>Gravesend, Kent UK</t>
  </si>
  <si>
    <t>Gravesend, UK</t>
  </si>
  <si>
    <t>Gravesend</t>
  </si>
  <si>
    <t>Vereeniging</t>
  </si>
  <si>
    <t>Liverpool</t>
  </si>
  <si>
    <t>South Wales/DisneyWorld</t>
  </si>
  <si>
    <t>Blackpool, England</t>
  </si>
  <si>
    <t>Windsor, South East</t>
  </si>
  <si>
    <t>S E London</t>
  </si>
  <si>
    <t>Rochdale, Greater Manchester</t>
  </si>
  <si>
    <t>In the North</t>
  </si>
  <si>
    <t>Aldbrickham _xD83C__xDF0D_</t>
  </si>
  <si>
    <t>US and UK</t>
  </si>
  <si>
    <t>Earth.</t>
  </si>
  <si>
    <t>Nottingham - Cambridge</t>
  </si>
  <si>
    <t>Oporto, Portugal</t>
  </si>
  <si>
    <t>spxkenmusic@gmail.com</t>
  </si>
  <si>
    <t>Oxford, England</t>
  </si>
  <si>
    <t>LEAVE THE EU</t>
  </si>
  <si>
    <t>Everywhere that you ain’t</t>
  </si>
  <si>
    <t>Warszawa, Mazowieckie</t>
  </si>
  <si>
    <t>United States</t>
  </si>
  <si>
    <t>Auckland, NZ</t>
  </si>
  <si>
    <t>Suva, Fiji</t>
  </si>
  <si>
    <t>Los Angeles</t>
  </si>
  <si>
    <t>Bradford-on-Avon, England</t>
  </si>
  <si>
    <t>Herriard, Hampshire &amp; Egham, Surrey</t>
  </si>
  <si>
    <t>Reykjavík, Iceland</t>
  </si>
  <si>
    <t>Davis/Oakland/So Cal/Stockton</t>
  </si>
  <si>
    <t>Vancouver, British Columbia</t>
  </si>
  <si>
    <t>221B Baker Street</t>
  </si>
  <si>
    <t>ÜT: 3.140724,101.669432</t>
  </si>
  <si>
    <t>Malaysia</t>
  </si>
  <si>
    <t>Kuala Lumpur City</t>
  </si>
  <si>
    <t>Kuala Lumpur, Malaysia</t>
  </si>
  <si>
    <t>Where fatalism is inexistant</t>
  </si>
  <si>
    <t>Ethelyon</t>
  </si>
  <si>
    <t>Petaling Jaya</t>
  </si>
  <si>
    <t>Cork/Galway, Ireland</t>
  </si>
  <si>
    <t>KL</t>
  </si>
  <si>
    <t>Kuala Lumpur, Wilayah Persekut</t>
  </si>
  <si>
    <t>Borneo</t>
  </si>
  <si>
    <t>Stockholm, Sverige</t>
  </si>
  <si>
    <t>Kuala Lumpur, Malaysia _xD83C__xDDF2__xD83C__xDDFE_</t>
  </si>
  <si>
    <t>Lossiemouth, Scotland</t>
  </si>
  <si>
    <t>Southampton/ Isle of Wight</t>
  </si>
  <si>
    <t>Inner Mongolia, China</t>
  </si>
  <si>
    <t>Kuala Lumpur</t>
  </si>
  <si>
    <t>Kent- England</t>
  </si>
  <si>
    <t>Worldwide</t>
  </si>
  <si>
    <t>Hull</t>
  </si>
  <si>
    <t>Sutton, London</t>
  </si>
  <si>
    <t>Sudbury, East</t>
  </si>
  <si>
    <t>Walthamstow, Greater London</t>
  </si>
  <si>
    <t>Medellín, Colombia</t>
  </si>
  <si>
    <t>Monster</t>
  </si>
  <si>
    <t>Amsterdam, The Netherlands, geboren in Neumünster, Schleswig Holstein.</t>
  </si>
  <si>
    <t>Noord-Holland</t>
  </si>
  <si>
    <t>Nederland</t>
  </si>
  <si>
    <t>Vevey, Switzerland</t>
  </si>
  <si>
    <t>Atlanta, GA</t>
  </si>
  <si>
    <t>WHO cross-national study</t>
  </si>
  <si>
    <t>Copenhagen</t>
  </si>
  <si>
    <t>Twente, _xD83C__xDDEA__xD83C__xDDFA_</t>
  </si>
  <si>
    <t>New York, NY</t>
  </si>
  <si>
    <t>All tweets are my own!</t>
  </si>
  <si>
    <t>Surrey, England</t>
  </si>
  <si>
    <t>HK _xD83C__xDDED__xD83C__xDDF0_, UK _xD83C__xDDEC__xD83C__xDDE7_, Aus _xD83C__xDDE6__xD83C__xDDFA_</t>
  </si>
  <si>
    <t>West Midlands, UK</t>
  </si>
  <si>
    <t>Bromley, S.E.London</t>
  </si>
  <si>
    <t>Letchmore Heath, UK</t>
  </si>
  <si>
    <t>Swansea &amp; Neath Port Talbot</t>
  </si>
  <si>
    <t>Leeds, England</t>
  </si>
  <si>
    <t>they/he/she・any pronouns</t>
  </si>
  <si>
    <t>Shrewsbury, England</t>
  </si>
  <si>
    <t>Wales, United Kingdom</t>
  </si>
  <si>
    <t>Luton, England</t>
  </si>
  <si>
    <t>North West, England</t>
  </si>
  <si>
    <t>hampshire</t>
  </si>
  <si>
    <t>Delhi, India</t>
  </si>
  <si>
    <t>New Delhi, India</t>
  </si>
  <si>
    <t>Cape Town, South Africa</t>
  </si>
  <si>
    <t>Bellville, South Africa</t>
  </si>
  <si>
    <t>sabah</t>
  </si>
  <si>
    <t>CALIFORNIA, USA</t>
  </si>
  <si>
    <t>Cape Town</t>
  </si>
  <si>
    <t>My gaff</t>
  </si>
  <si>
    <t>South Africa</t>
  </si>
  <si>
    <t>Nigeria</t>
  </si>
  <si>
    <t>iPhone: 3.164398,101.690895</t>
  </si>
  <si>
    <t>Newcastle Upon Tyne, England</t>
  </si>
  <si>
    <t>Brisbane, Queensland</t>
  </si>
  <si>
    <t>Sydney</t>
  </si>
  <si>
    <t>Soweto, South Africa https://goo.gl/maps/Pv11P7ytGs12</t>
  </si>
  <si>
    <t>West Midlands, England</t>
  </si>
  <si>
    <t>Scotland, United Kingdom</t>
  </si>
  <si>
    <t>Rainhill, Merseyside, UK</t>
  </si>
  <si>
    <t>Switzerland</t>
  </si>
  <si>
    <t>London &amp; Essex</t>
  </si>
  <si>
    <t>North west, uk</t>
  </si>
  <si>
    <t>_xD835__xDE14__xD835__xDE26__xD835__xDE2D__xD835__xDE23__xD835__xDE30__xD835__xDE36__xD835__xDE33__xD835__xDE2F__xD835__xDE26_, _xD835__xDE1D__xD835__xDE2A__xD835__xDE24__xD835__xDE35__xD835__xDE30__xD835__xDE33__xD835__xDE2A__xD835__xDE22_</t>
  </si>
  <si>
    <t>Frankfurt am Main</t>
  </si>
  <si>
    <t>Bonn / Berlin</t>
  </si>
  <si>
    <t>The Holy City of Qatfuhr</t>
  </si>
  <si>
    <t>England, United Kingdom</t>
  </si>
  <si>
    <t>bramcote nottingham</t>
  </si>
  <si>
    <t>San Francisco, California</t>
  </si>
  <si>
    <t>Aachen</t>
  </si>
  <si>
    <t>Berlin</t>
  </si>
  <si>
    <t>Adelaide Australia</t>
  </si>
  <si>
    <t>Adelaide South Australia</t>
  </si>
  <si>
    <t>University of Liverpool</t>
  </si>
  <si>
    <t>New York</t>
  </si>
  <si>
    <t>New Zealand</t>
  </si>
  <si>
    <t>Oslo, Norway</t>
  </si>
  <si>
    <t>Cambridge/Geneva</t>
  </si>
  <si>
    <t>Wageningen, The Netherlands</t>
  </si>
  <si>
    <t>Wageningen</t>
  </si>
  <si>
    <t>amsterdam, netherlands</t>
  </si>
  <si>
    <t>Ottawa, Ontario</t>
  </si>
  <si>
    <t>global</t>
  </si>
  <si>
    <t>Jongeren Op Gezond Gewicht</t>
  </si>
  <si>
    <t>Den Haag</t>
  </si>
  <si>
    <t>Edinburgh</t>
  </si>
  <si>
    <t xml:space="preserve">England </t>
  </si>
  <si>
    <t>Milan, IT</t>
  </si>
  <si>
    <t>Professor of Cardiology UCLA</t>
  </si>
  <si>
    <t>Ottawa, Canada</t>
  </si>
  <si>
    <t>Paris, Ile-de-France</t>
  </si>
  <si>
    <t>Toulouse, France.</t>
  </si>
  <si>
    <t>Monaco / Romania</t>
  </si>
  <si>
    <t>Barreiro, Portugal</t>
  </si>
  <si>
    <t>Cowes, Isle of Wight</t>
  </si>
  <si>
    <t>Isle of Wight</t>
  </si>
  <si>
    <t>Great Britain</t>
  </si>
  <si>
    <t>TalkRADIO</t>
  </si>
  <si>
    <t>Durban</t>
  </si>
  <si>
    <t>Dublin City, Ireland</t>
  </si>
  <si>
    <t>Köln, Deutschland</t>
  </si>
  <si>
    <t>Neu-Isenburg, Hessen</t>
  </si>
  <si>
    <t>Cerebral Construct, Greenbit-on-Clay, Here</t>
  </si>
  <si>
    <t>England</t>
  </si>
  <si>
    <t>⬇️ My YouTube Channel  ⬇️</t>
  </si>
  <si>
    <t>Global</t>
  </si>
  <si>
    <t>Canada</t>
  </si>
  <si>
    <t>London W1W 5DW</t>
  </si>
  <si>
    <t>Manchester</t>
  </si>
  <si>
    <t>#liveup</t>
  </si>
  <si>
    <t>SE QLD, Australia</t>
  </si>
  <si>
    <t>Toronto</t>
  </si>
  <si>
    <t>North Somerset, UK</t>
  </si>
  <si>
    <t>Lewisham</t>
  </si>
  <si>
    <t>Weston-super-Mare, England</t>
  </si>
  <si>
    <t>"REAL STORIES WHEN IT'S READY"</t>
  </si>
  <si>
    <t>https://t.co/zTLQ7WF61w</t>
  </si>
  <si>
    <t>https://t.co/tQ8VVsf0cK</t>
  </si>
  <si>
    <t>https://t.co/VO8iuTJUqs</t>
  </si>
  <si>
    <t>https://t.co/yxyS9rMbbR</t>
  </si>
  <si>
    <t>http://www.linkedin.com/pub/daniel-%C5%9Bli%C5%BC/31/555/737</t>
  </si>
  <si>
    <t>https://t.co/6NwE2Vd3vS</t>
  </si>
  <si>
    <t>https://t.co/2Ndy1lkIE7</t>
  </si>
  <si>
    <t>http://t.co/EGbWiRctsB</t>
  </si>
  <si>
    <t>https://t.co/CTumq12zbw</t>
  </si>
  <si>
    <t>https://t.co/SmjbQw5INP</t>
  </si>
  <si>
    <t>http://t.co/j4bAAx8SEW</t>
  </si>
  <si>
    <t>http://t.co/1Tmkt00YW0</t>
  </si>
  <si>
    <t>http://t.co/3ZRj7hag0Q</t>
  </si>
  <si>
    <t>https://t.co/xhosgyUSD3</t>
  </si>
  <si>
    <t>https://t.co/r06eUSMUDh</t>
  </si>
  <si>
    <t>http://t.co/VPVirfT6LL</t>
  </si>
  <si>
    <t>http://www.the-probe.co.uk</t>
  </si>
  <si>
    <t>https://t.co/Oqk2hdhQpS</t>
  </si>
  <si>
    <t>https://t.co/Xj3eP8c1hT</t>
  </si>
  <si>
    <t>http://oolong.co.uk</t>
  </si>
  <si>
    <t>https://t.co/aUbtYqlG3Y</t>
  </si>
  <si>
    <t>https://t.co/LwtT9WrMr1</t>
  </si>
  <si>
    <t>https://t.co/QUF9EEIgDC</t>
  </si>
  <si>
    <t>https://t.co/gMvQWb00lG</t>
  </si>
  <si>
    <t>https://t.co/OJ338SKDgf</t>
  </si>
  <si>
    <t>http://www.ukonward.com</t>
  </si>
  <si>
    <t>http://semipartisansam.com</t>
  </si>
  <si>
    <t>https://t.co/sKymyu3WSy</t>
  </si>
  <si>
    <t>http://t.co/FdUAjSjOV7</t>
  </si>
  <si>
    <t>https://t.co/Ac1IVrQutI</t>
  </si>
  <si>
    <t>https://t.co/dmvm9F3dIj</t>
  </si>
  <si>
    <t>http://t.co/kcrDbwLDCn</t>
  </si>
  <si>
    <t>https://t.co/zrUPgzUdpx</t>
  </si>
  <si>
    <t>https://t.co/srkJpRlCpm</t>
  </si>
  <si>
    <t>http://t.co/eAVgUdyxVe</t>
  </si>
  <si>
    <t>http://www.confectioneryproduction.com</t>
  </si>
  <si>
    <t>https://t.co/7QUMDn2964</t>
  </si>
  <si>
    <t>http://t.co/KoZlxQTSX8</t>
  </si>
  <si>
    <t>https://t.co/Z1ySgrjXMg</t>
  </si>
  <si>
    <t>http://conservatives.com/join</t>
  </si>
  <si>
    <t>http://www.louisehaigh.org.uk</t>
  </si>
  <si>
    <t>https://twitter.com/deezergermany/status/642295520703172608</t>
  </si>
  <si>
    <t>http://drawntopixels.co.uk</t>
  </si>
  <si>
    <t>http://www.linkedin.com/in/hrterry/</t>
  </si>
  <si>
    <t>https://www.facebook.com/tlifeuk/</t>
  </si>
  <si>
    <t>https://t.co/Hwl1dT3F3G</t>
  </si>
  <si>
    <t>http://tinyurl.com/SugarBeatBook</t>
  </si>
  <si>
    <t>http://passerbybloggingfun.blogspot.com</t>
  </si>
  <si>
    <t>https://t.co/hxYu7veG8m</t>
  </si>
  <si>
    <t>http://Banislam.co.uk</t>
  </si>
  <si>
    <t>http://t.co/gKJmFQJgIr</t>
  </si>
  <si>
    <t>https://t.co/Dt6dw0ZJpd</t>
  </si>
  <si>
    <t>https://t.co/k9ZTkQhryp</t>
  </si>
  <si>
    <t>https://t.co/Hawm3XVIH5</t>
  </si>
  <si>
    <t>https://t.co/e1TkqtywUM</t>
  </si>
  <si>
    <t>https://t.co/4nuq9WaRWn</t>
  </si>
  <si>
    <t>https://t.co/Pt4LI0zHZ6</t>
  </si>
  <si>
    <t>http://t.co/CXajiqN8K4</t>
  </si>
  <si>
    <t>http://t.co/xXNszOYudl</t>
  </si>
  <si>
    <t>https://t.co/qQoTEUjvXA</t>
  </si>
  <si>
    <t>https://t.co/Hsw4PSN7AV</t>
  </si>
  <si>
    <t>http://natalieisasleep.com</t>
  </si>
  <si>
    <t>https://t.co/6UzRrP4Yrf</t>
  </si>
  <si>
    <t>https://t.co/30zgBAYAeV</t>
  </si>
  <si>
    <t>https://t.co/P06UiRTjNK</t>
  </si>
  <si>
    <t>https://t.co/Djdmmm8k51</t>
  </si>
  <si>
    <t>https://t.co/xPMiEqyfAg</t>
  </si>
  <si>
    <t>https://t.co/kWaB6f0af4</t>
  </si>
  <si>
    <t>https://t.co/uvaXTYpnNw</t>
  </si>
  <si>
    <t>https://t.co/269tqOwjdE</t>
  </si>
  <si>
    <t>https://t.co/q9eL1kNvXD</t>
  </si>
  <si>
    <t>http://ksfa.org.uk</t>
  </si>
  <si>
    <t>http://www.afpe.org.uk</t>
  </si>
  <si>
    <t>http://www.hullactiveschools.co.uk</t>
  </si>
  <si>
    <t>http://www.suttonssp.co.uk</t>
  </si>
  <si>
    <t>http://www.medium.com/@wellmindedmum</t>
  </si>
  <si>
    <t>https://t.co/fya87OA2Qp</t>
  </si>
  <si>
    <t>http://t.co/XWgb0eYmw9</t>
  </si>
  <si>
    <t>https://t.co/3v0aaEpZAc</t>
  </si>
  <si>
    <t>https://t.co/UDfrwAO8V5</t>
  </si>
  <si>
    <t>https://t.co/Y71JACcu4X</t>
  </si>
  <si>
    <t>https://t.co/0nWmnygiqk</t>
  </si>
  <si>
    <t>https://t.co/dMMyW7fPMW</t>
  </si>
  <si>
    <t>http://t.co/14O7hLGMW5</t>
  </si>
  <si>
    <t>https://t.co/jQGmd5MXqC</t>
  </si>
  <si>
    <t>https://t.co/rhw0TDkVr3</t>
  </si>
  <si>
    <t>https://t.co/JYU4cXjRst</t>
  </si>
  <si>
    <t>http://t.co/T9gdbhn9UD</t>
  </si>
  <si>
    <t>https://t.co/wVulKuROWG</t>
  </si>
  <si>
    <t>https://t.co/sSuSwsuxdN</t>
  </si>
  <si>
    <t>https://t.co/CqjNV1DJYr</t>
  </si>
  <si>
    <t>https://t.co/pFg0Q7uHtR</t>
  </si>
  <si>
    <t>https://t.co/pN0OAmG4SP</t>
  </si>
  <si>
    <t>http://www.stephenlees.org</t>
  </si>
  <si>
    <t>https://t.co/nvSYoZWenJ</t>
  </si>
  <si>
    <t>http://www.aspire-sports.co.uk</t>
  </si>
  <si>
    <t>https://t.co/dw02fXTbBE</t>
  </si>
  <si>
    <t>https://t.co/9BCwNJAKoz</t>
  </si>
  <si>
    <t>https://t.co/XKtKUCjjC7</t>
  </si>
  <si>
    <t>https://t.co/AqF1Pkemmg</t>
  </si>
  <si>
    <t>http://t.co/9zLMqAxfvs</t>
  </si>
  <si>
    <t>http://www.giveuplovingpop.org.uk</t>
  </si>
  <si>
    <t>https://t.co/tMIhAR4k6Y</t>
  </si>
  <si>
    <t>https://t.co/WLspLVDaUs</t>
  </si>
  <si>
    <t>https://t.co/1mWBFe189u</t>
  </si>
  <si>
    <t>https://t.co/VPvXccMiYW</t>
  </si>
  <si>
    <t>http://www.reclaimtaxuk.co.uk</t>
  </si>
  <si>
    <t>http://www.thinkdrivingschool.co.uk/areas/ian-weir.html</t>
  </si>
  <si>
    <t>https://t.co/a1ks81NOeS</t>
  </si>
  <si>
    <t>http://linkedin.com/in/mehrajdube</t>
  </si>
  <si>
    <t>https://t.co/XAfagPhi6D</t>
  </si>
  <si>
    <t>http://www.uwc.ac.za</t>
  </si>
  <si>
    <t>https://t.co/zzWkiY21ic</t>
  </si>
  <si>
    <t>http://www.calcivis.com</t>
  </si>
  <si>
    <t>http://www.outsmartsugarnow.com</t>
  </si>
  <si>
    <t>https://t.co/jUBQLyX48J</t>
  </si>
  <si>
    <t>https://t.co/7QfhOCKZlC</t>
  </si>
  <si>
    <t>http://t.co/X0wOXL6lvC</t>
  </si>
  <si>
    <t>http://www.steveallenshow.com</t>
  </si>
  <si>
    <t>https://t.co/gaX8nd1U1N</t>
  </si>
  <si>
    <t>https://t.co/a19Y8rOFAD</t>
  </si>
  <si>
    <t>https://t.co/TUp1FJER3Q</t>
  </si>
  <si>
    <t>https://t.co/N5mAy6Oijz</t>
  </si>
  <si>
    <t>https://t.co/trMCQ4qEIz</t>
  </si>
  <si>
    <t>https://t.co/xQt0GGdoZR</t>
  </si>
  <si>
    <t>https://instagram.com/irnbru</t>
  </si>
  <si>
    <t>https://t.co/G2ldJQVIBM</t>
  </si>
  <si>
    <t>https://t.co/UALf8qlJRz</t>
  </si>
  <si>
    <t>https://t.co/2mZuYUJHio</t>
  </si>
  <si>
    <t>https://t.co/2VF7QtY9p8</t>
  </si>
  <si>
    <t>https://t.co/Yv2w3H0oqe</t>
  </si>
  <si>
    <t>https://t.co/sOLmyuUTlD</t>
  </si>
  <si>
    <t>http://www.nestle.de</t>
  </si>
  <si>
    <t>https://t.co/2Wvo3GPwFF</t>
  </si>
  <si>
    <t>https://t.co/sD9GThwtrM</t>
  </si>
  <si>
    <t>http://t.co/szzaIR4m9b</t>
  </si>
  <si>
    <t>https://t.co/V7Zr8kKxzS</t>
  </si>
  <si>
    <t>https://t.co/IpF8wtcXzC</t>
  </si>
  <si>
    <t>https://t.co/50AqUzI4q3</t>
  </si>
  <si>
    <t>https://t.co/45RbLES6uK</t>
  </si>
  <si>
    <t>https://t.co/GM5eRBZVmn</t>
  </si>
  <si>
    <t>https://t.co/TW1ODYqdVz</t>
  </si>
  <si>
    <t>http://t.co/S5VSa8Ew6m</t>
  </si>
  <si>
    <t>https://t.co/Lkkx961qLa</t>
  </si>
  <si>
    <t>https://t.co/toSvWuWYmA</t>
  </si>
  <si>
    <t>https://t.co/W5d18PIoTn</t>
  </si>
  <si>
    <t>https://t.co/5ay4Z9GUcU</t>
  </si>
  <si>
    <t>https://nl.linkedin.com/pub/jeroen-candel/29/652/82</t>
  </si>
  <si>
    <t>https://t.co/7invhcoFJn</t>
  </si>
  <si>
    <t>https://t.co/Dwbr8ywUdz</t>
  </si>
  <si>
    <t>https://t.co/S0MoijkSzx</t>
  </si>
  <si>
    <t>http://t.co/Hg9S9itGrZ</t>
  </si>
  <si>
    <t>https://t.co/CBk4vPMWA0</t>
  </si>
  <si>
    <t>http://t.co/Ei7Ay0vRAh</t>
  </si>
  <si>
    <t>http://jogg.nl</t>
  </si>
  <si>
    <t>http://t.co/tayEdmz1qa</t>
  </si>
  <si>
    <t>http://rijksoverheid.nl/ministeries/vws</t>
  </si>
  <si>
    <t>https://t.co/3qT3cH4LYq</t>
  </si>
  <si>
    <t>https://t.co/TtYBoyVfjC</t>
  </si>
  <si>
    <t>https://t.co/qiBw6Gn5z0</t>
  </si>
  <si>
    <t>http://t.co/ftFOtnLqUV</t>
  </si>
  <si>
    <t>https://t.co/KoQTui90ZC</t>
  </si>
  <si>
    <t>https://t.co/RRgvv0T9Aq</t>
  </si>
  <si>
    <t>http://t.co/jMrTLd88eB</t>
  </si>
  <si>
    <t>https://scholar.google.de/scholar?as_ylo=2014&amp;q=pathak+atul&amp;hl=de&amp;as_sdt=0,5</t>
  </si>
  <si>
    <t>https://t.co/bEG9enM2xJ</t>
  </si>
  <si>
    <t>https://t.co/YVPZJePBZf</t>
  </si>
  <si>
    <t>https://t.co/Rk3OpHarf6</t>
  </si>
  <si>
    <t>https://t.co/qN4BCdv12J</t>
  </si>
  <si>
    <t>http://www.talkradio.co.uk/live</t>
  </si>
  <si>
    <t>https://t.co/01iz0MDMS9</t>
  </si>
  <si>
    <t>http://sputniknews.com/</t>
  </si>
  <si>
    <t>https://t.co/p2MBeaaUYq</t>
  </si>
  <si>
    <t>http://www.aerztezeitung.de</t>
  </si>
  <si>
    <t>https://t.co/huTVx4GqfA</t>
  </si>
  <si>
    <t>https://www.youtube.com/c/politicsuk</t>
  </si>
  <si>
    <t>https://medium.com/@gidmk</t>
  </si>
  <si>
    <t>https://t.co/cLJe4XS3wn</t>
  </si>
  <si>
    <t>https://t.co/EsTrSJfv0c</t>
  </si>
  <si>
    <t>http://t.co/wrzqjseDAt</t>
  </si>
  <si>
    <t>http://t.co/mw0aw0cgkJ</t>
  </si>
  <si>
    <t>http://t.co/Ex9ZkZ8tTb</t>
  </si>
  <si>
    <t>https://t.co/nrKxVuWfgJ</t>
  </si>
  <si>
    <t>http://www.supermalt.com</t>
  </si>
  <si>
    <t>https://t.co/zUdHeluvdt</t>
  </si>
  <si>
    <t>https://t.co/qqZn6Tqgsh</t>
  </si>
  <si>
    <t>https://t.co/aygIVQiXDI</t>
  </si>
  <si>
    <t>https://t.co/FByvCqYypv</t>
  </si>
  <si>
    <t>https://t.co/q5H8mRyOaP</t>
  </si>
  <si>
    <t>https://t.co/4HaKWsCO7U</t>
  </si>
  <si>
    <t>https://t.co/gIMNZ4Xssa</t>
  </si>
  <si>
    <t>Pacific Time (US &amp; Canada)</t>
  </si>
  <si>
    <t>https://pbs.twimg.com/profile_banners/4700114665/1537862830</t>
  </si>
  <si>
    <t>https://pbs.twimg.com/profile_banners/315057334/1397433665</t>
  </si>
  <si>
    <t>https://pbs.twimg.com/profile_banners/315024285/1563589302</t>
  </si>
  <si>
    <t>https://pbs.twimg.com/profile_banners/1510470294/1524320220</t>
  </si>
  <si>
    <t>https://pbs.twimg.com/profile_banners/462818774/1553014721</t>
  </si>
  <si>
    <t>https://pbs.twimg.com/profile_banners/550156790/1550347194</t>
  </si>
  <si>
    <t>https://pbs.twimg.com/profile_banners/4881853245/1548186260</t>
  </si>
  <si>
    <t>https://pbs.twimg.com/profile_banners/710019200719450112/1550151304</t>
  </si>
  <si>
    <t>https://pbs.twimg.com/profile_banners/41822696/1564043062</t>
  </si>
  <si>
    <t>https://pbs.twimg.com/profile_banners/2375343258/1556812884</t>
  </si>
  <si>
    <t>https://pbs.twimg.com/profile_banners/1647456630/1463753075</t>
  </si>
  <si>
    <t>https://pbs.twimg.com/profile_banners/19401276/1565801414</t>
  </si>
  <si>
    <t>https://pbs.twimg.com/profile_banners/27204101/1402477275</t>
  </si>
  <si>
    <t>https://pbs.twimg.com/profile_banners/885760813285462016/1502002080</t>
  </si>
  <si>
    <t>https://pbs.twimg.com/profile_banners/74728012/1565862098</t>
  </si>
  <si>
    <t>https://pbs.twimg.com/profile_banners/57911224/1480582124</t>
  </si>
  <si>
    <t>https://pbs.twimg.com/profile_banners/49936945/1462362204</t>
  </si>
  <si>
    <t>https://pbs.twimg.com/profile_banners/409859480/1509622182</t>
  </si>
  <si>
    <t>https://pbs.twimg.com/profile_banners/248392236/1439875982</t>
  </si>
  <si>
    <t>https://pbs.twimg.com/profile_banners/1031528454/1392805047</t>
  </si>
  <si>
    <t>https://pbs.twimg.com/profile_banners/53032206/1540236375</t>
  </si>
  <si>
    <t>https://pbs.twimg.com/profile_banners/90665957/1551362486</t>
  </si>
  <si>
    <t>https://pbs.twimg.com/profile_banners/780823986611494912/1558970917</t>
  </si>
  <si>
    <t>https://pbs.twimg.com/profile_banners/461621596/1532697428</t>
  </si>
  <si>
    <t>https://pbs.twimg.com/profile_banners/1055207416659369984/1542838336</t>
  </si>
  <si>
    <t>https://pbs.twimg.com/profile_banners/25980607/1565632044</t>
  </si>
  <si>
    <t>https://pbs.twimg.com/profile_banners/21340686/1525380167</t>
  </si>
  <si>
    <t>https://pbs.twimg.com/profile_banners/4243814472/1531819162</t>
  </si>
  <si>
    <t>https://pbs.twimg.com/profile_banners/737774128380272641/1565072670</t>
  </si>
  <si>
    <t>https://pbs.twimg.com/profile_banners/1593300036/1513032594</t>
  </si>
  <si>
    <t>https://pbs.twimg.com/profile_banners/913018418839900160/1523782195</t>
  </si>
  <si>
    <t>https://pbs.twimg.com/profile_banners/12991842/1531803324</t>
  </si>
  <si>
    <t>https://pbs.twimg.com/profile_banners/226767939/1556475219</t>
  </si>
  <si>
    <t>https://pbs.twimg.com/profile_banners/923521177/1470890022</t>
  </si>
  <si>
    <t>https://pbs.twimg.com/profile_banners/319477370/1380840531</t>
  </si>
  <si>
    <t>https://pbs.twimg.com/profile_banners/1085400406098919425/1551735215</t>
  </si>
  <si>
    <t>https://pbs.twimg.com/profile_banners/214091935/1403118219</t>
  </si>
  <si>
    <t>https://pbs.twimg.com/profile_banners/838765322761039873/1489687078</t>
  </si>
  <si>
    <t>https://pbs.twimg.com/profile_banners/1735079407/1553619926</t>
  </si>
  <si>
    <t>https://pbs.twimg.com/profile_banners/101805057/1557567427</t>
  </si>
  <si>
    <t>https://pbs.twimg.com/profile_banners/38930686/1531981604</t>
  </si>
  <si>
    <t>https://pbs.twimg.com/profile_banners/4626811575/1536034414</t>
  </si>
  <si>
    <t>https://pbs.twimg.com/profile_banners/348377300/1418310339</t>
  </si>
  <si>
    <t>https://pbs.twimg.com/profile_banners/2283548605/1462438543</t>
  </si>
  <si>
    <t>https://pbs.twimg.com/profile_banners/558592551/1529687294</t>
  </si>
  <si>
    <t>https://pbs.twimg.com/profile_banners/37926315/1426519117</t>
  </si>
  <si>
    <t>https://pbs.twimg.com/profile_banners/375830508/1558246902</t>
  </si>
  <si>
    <t>https://pbs.twimg.com/profile_banners/2841966747/1415618242</t>
  </si>
  <si>
    <t>https://pbs.twimg.com/profile_banners/983243742034280449/1543313900</t>
  </si>
  <si>
    <t>https://pbs.twimg.com/profile_banners/21195986/1524919208</t>
  </si>
  <si>
    <t>https://pbs.twimg.com/profile_banners/3131144855/1565026741</t>
  </si>
  <si>
    <t>https://pbs.twimg.com/profile_banners/143508762/1552146278</t>
  </si>
  <si>
    <t>https://pbs.twimg.com/profile_banners/105523412/1547572533</t>
  </si>
  <si>
    <t>https://pbs.twimg.com/profile_banners/1514101699/1559493585</t>
  </si>
  <si>
    <t>https://pbs.twimg.com/profile_banners/255178477/1352760130</t>
  </si>
  <si>
    <t>https://pbs.twimg.com/profile_banners/1514835529/1530374825</t>
  </si>
  <si>
    <t>https://pbs.twimg.com/profile_banners/165106191/1471712065</t>
  </si>
  <si>
    <t>https://pbs.twimg.com/profile_banners/7976132/1401280420</t>
  </si>
  <si>
    <t>https://pbs.twimg.com/profile_banners/2177995087/1520683980</t>
  </si>
  <si>
    <t>https://pbs.twimg.com/profile_banners/216346234/1565342804</t>
  </si>
  <si>
    <t>https://pbs.twimg.com/profile_banners/2850386698/1558353586</t>
  </si>
  <si>
    <t>https://pbs.twimg.com/profile_banners/1044872853823393792/1563848947</t>
  </si>
  <si>
    <t>https://pbs.twimg.com/profile_banners/60270639/1553188466</t>
  </si>
  <si>
    <t>https://pbs.twimg.com/profile_banners/3046615419/1562795820</t>
  </si>
  <si>
    <t>https://pbs.twimg.com/profile_banners/4101330261/1524587174</t>
  </si>
  <si>
    <t>https://pbs.twimg.com/profile_banners/864086989/1464104830</t>
  </si>
  <si>
    <t>https://pbs.twimg.com/profile_banners/582721240/1566236806</t>
  </si>
  <si>
    <t>https://pbs.twimg.com/profile_banners/264418876/1470214940</t>
  </si>
  <si>
    <t>https://pbs.twimg.com/profile_banners/2723995041/1406294420</t>
  </si>
  <si>
    <t>https://pbs.twimg.com/profile_banners/631932457/1552315750</t>
  </si>
  <si>
    <t>https://pbs.twimg.com/profile_banners/498290974/1483390673</t>
  </si>
  <si>
    <t>https://pbs.twimg.com/profile_banners/735315552/1522927515</t>
  </si>
  <si>
    <t>https://pbs.twimg.com/profile_banners/351836064/1478108018</t>
  </si>
  <si>
    <t>https://pbs.twimg.com/profile_banners/1046326453795803136/1557156586</t>
  </si>
  <si>
    <t>https://pbs.twimg.com/profile_banners/452152873/1559964105</t>
  </si>
  <si>
    <t>https://pbs.twimg.com/profile_banners/3438087160/1553795328</t>
  </si>
  <si>
    <t>https://pbs.twimg.com/profile_banners/1006143522184007680/1545594571</t>
  </si>
  <si>
    <t>https://pbs.twimg.com/profile_banners/1156334121926287360/1564529672</t>
  </si>
  <si>
    <t>https://pbs.twimg.com/profile_banners/418476335/1530607978</t>
  </si>
  <si>
    <t>https://pbs.twimg.com/profile_banners/780353487192240128/1508296094</t>
  </si>
  <si>
    <t>https://pbs.twimg.com/profile_banners/46675294/1546886796</t>
  </si>
  <si>
    <t>https://pbs.twimg.com/profile_banners/3347224120/1461818149</t>
  </si>
  <si>
    <t>https://pbs.twimg.com/profile_banners/1205868217/1455655472</t>
  </si>
  <si>
    <t>https://pbs.twimg.com/profile_banners/624054003/1529660931</t>
  </si>
  <si>
    <t>https://pbs.twimg.com/profile_banners/2547505012/1564383042</t>
  </si>
  <si>
    <t>https://pbs.twimg.com/profile_banners/276631250/1559137436</t>
  </si>
  <si>
    <t>https://pbs.twimg.com/profile_banners/117612526/1532543978</t>
  </si>
  <si>
    <t>https://pbs.twimg.com/profile_banners/32808034/1488034114</t>
  </si>
  <si>
    <t>https://pbs.twimg.com/profile_banners/791416038/1564381627</t>
  </si>
  <si>
    <t>https://pbs.twimg.com/profile_banners/16272266/1550225293</t>
  </si>
  <si>
    <t>https://pbs.twimg.com/profile_banners/709781079356350464/1471437389</t>
  </si>
  <si>
    <t>https://pbs.twimg.com/profile_banners/22594051/1544435605</t>
  </si>
  <si>
    <t>https://pbs.twimg.com/profile_banners/1024368853315276800/1560587189</t>
  </si>
  <si>
    <t>https://pbs.twimg.com/profile_banners/373908356/1471733571</t>
  </si>
  <si>
    <t>https://pbs.twimg.com/profile_banners/793245649/1536407848</t>
  </si>
  <si>
    <t>https://pbs.twimg.com/profile_banners/1490134590/1562254420</t>
  </si>
  <si>
    <t>https://pbs.twimg.com/profile_banners/3145772682/1556010923</t>
  </si>
  <si>
    <t>https://pbs.twimg.com/profile_banners/1124137566226149376/1560065272</t>
  </si>
  <si>
    <t>https://pbs.twimg.com/profile_banners/215898559/1550225419</t>
  </si>
  <si>
    <t>https://pbs.twimg.com/profile_banners/18557588/1482277345</t>
  </si>
  <si>
    <t>https://pbs.twimg.com/profile_banners/436998967/1534501154</t>
  </si>
  <si>
    <t>https://pbs.twimg.com/profile_banners/95241305/1553274373</t>
  </si>
  <si>
    <t>https://pbs.twimg.com/profile_banners/984468184383172608/1565536687</t>
  </si>
  <si>
    <t>https://pbs.twimg.com/profile_banners/1015211553686106118/1561806813</t>
  </si>
  <si>
    <t>https://pbs.twimg.com/profile_banners/382591504/1562844333</t>
  </si>
  <si>
    <t>https://pbs.twimg.com/profile_banners/946865012278042624/1559853208</t>
  </si>
  <si>
    <t>https://pbs.twimg.com/profile_banners/216598922/1563514909</t>
  </si>
  <si>
    <t>https://pbs.twimg.com/profile_banners/1036935542456426496/1560248240</t>
  </si>
  <si>
    <t>https://pbs.twimg.com/profile_banners/625240433/1565163562</t>
  </si>
  <si>
    <t>https://pbs.twimg.com/profile_banners/23521289/1551813316</t>
  </si>
  <si>
    <t>https://pbs.twimg.com/profile_banners/1125937411/1504073996</t>
  </si>
  <si>
    <t>https://pbs.twimg.com/profile_banners/19899606/1552130358</t>
  </si>
  <si>
    <t>https://pbs.twimg.com/profile_banners/1350834649/1530360741</t>
  </si>
  <si>
    <t>https://pbs.twimg.com/profile_banners/2999681014/1561225470</t>
  </si>
  <si>
    <t>https://pbs.twimg.com/profile_banners/190589939/1564067897</t>
  </si>
  <si>
    <t>https://pbs.twimg.com/profile_banners/1670328920/1537172692</t>
  </si>
  <si>
    <t>https://pbs.twimg.com/profile_banners/165411703/1565643349</t>
  </si>
  <si>
    <t>https://pbs.twimg.com/profile_banners/2577600820/1553538987</t>
  </si>
  <si>
    <t>https://pbs.twimg.com/profile_banners/883434812266094592/1561124963</t>
  </si>
  <si>
    <t>https://pbs.twimg.com/profile_banners/17679727/1563621222</t>
  </si>
  <si>
    <t>https://pbs.twimg.com/profile_banners/256446577/1533199545</t>
  </si>
  <si>
    <t>https://pbs.twimg.com/profile_banners/267813215/1546168738</t>
  </si>
  <si>
    <t>https://pbs.twimg.com/profile_banners/226315839/1541874526</t>
  </si>
  <si>
    <t>https://pbs.twimg.com/profile_banners/985660935879573504/1525877025</t>
  </si>
  <si>
    <t>https://pbs.twimg.com/profile_banners/2150636546/1564434577</t>
  </si>
  <si>
    <t>https://pbs.twimg.com/profile_banners/98612568/1464287933</t>
  </si>
  <si>
    <t>https://pbs.twimg.com/profile_banners/32339805/1557931318</t>
  </si>
  <si>
    <t>https://pbs.twimg.com/profile_banners/730915863755362304/1463102121</t>
  </si>
  <si>
    <t>https://pbs.twimg.com/profile_banners/245950423/1540325671</t>
  </si>
  <si>
    <t>https://pbs.twimg.com/profile_banners/263306370/1452284426</t>
  </si>
  <si>
    <t>https://pbs.twimg.com/profile_banners/3100430457/1426892413</t>
  </si>
  <si>
    <t>https://pbs.twimg.com/profile_banners/23085995/1493799727</t>
  </si>
  <si>
    <t>https://pbs.twimg.com/profile_banners/26787673/1562779745</t>
  </si>
  <si>
    <t>https://pbs.twimg.com/profile_banners/347761231/1402305938</t>
  </si>
  <si>
    <t>https://pbs.twimg.com/profile_banners/14499829/1562330540</t>
  </si>
  <si>
    <t>https://pbs.twimg.com/profile_banners/125403342/1525161231</t>
  </si>
  <si>
    <t>https://pbs.twimg.com/profile_banners/366050017/1385120170</t>
  </si>
  <si>
    <t>https://pbs.twimg.com/profile_banners/76693160/1407181812</t>
  </si>
  <si>
    <t>https://pbs.twimg.com/profile_banners/22330739/1565315775</t>
  </si>
  <si>
    <t>https://pbs.twimg.com/profile_banners/5988062/1565862131</t>
  </si>
  <si>
    <t>https://pbs.twimg.com/profile_banners/630739147/1535953028</t>
  </si>
  <si>
    <t>https://pbs.twimg.com/profile_banners/44104868/1484348516</t>
  </si>
  <si>
    <t>https://pbs.twimg.com/profile_banners/29947296/1489125817</t>
  </si>
  <si>
    <t>https://pbs.twimg.com/profile_banners/203002866/1435229656</t>
  </si>
  <si>
    <t>https://pbs.twimg.com/profile_banners/795638669931642881/1560503010</t>
  </si>
  <si>
    <t>https://pbs.twimg.com/profile_banners/816637918563487744/1484055395</t>
  </si>
  <si>
    <t>https://pbs.twimg.com/profile_banners/1911063608/1541763366</t>
  </si>
  <si>
    <t>https://pbs.twimg.com/profile_banners/3378992014/1437141027</t>
  </si>
  <si>
    <t>https://pbs.twimg.com/profile_banners/2723664758/1549636831</t>
  </si>
  <si>
    <t>https://pbs.twimg.com/profile_banners/3422048337/1562924650</t>
  </si>
  <si>
    <t>https://pbs.twimg.com/profile_banners/131074139/1565293926</t>
  </si>
  <si>
    <t>https://pbs.twimg.com/profile_banners/3026284011/1495283573</t>
  </si>
  <si>
    <t>https://pbs.twimg.com/profile_banners/51156376/1500748169</t>
  </si>
  <si>
    <t>https://pbs.twimg.com/profile_banners/875156299/1514573237</t>
  </si>
  <si>
    <t>https://pbs.twimg.com/profile_banners/2511873890/1456382569</t>
  </si>
  <si>
    <t>https://pbs.twimg.com/profile_banners/793758979516014596/1566151700</t>
  </si>
  <si>
    <t>https://pbs.twimg.com/profile_banners/969203534515359744/1546852639</t>
  </si>
  <si>
    <t>https://pbs.twimg.com/profile_banners/1082687846/1562704760</t>
  </si>
  <si>
    <t>https://pbs.twimg.com/profile_banners/348393508/1556910989</t>
  </si>
  <si>
    <t>https://pbs.twimg.com/profile_banners/1098040444687142912/1565874278</t>
  </si>
  <si>
    <t>https://pbs.twimg.com/profile_banners/561536064/1523567825</t>
  </si>
  <si>
    <t>https://pbs.twimg.com/profile_banners/48650755/1556042413</t>
  </si>
  <si>
    <t>https://pbs.twimg.com/profile_banners/162654472/1538310864</t>
  </si>
  <si>
    <t>https://pbs.twimg.com/profile_banners/163808650/1556632585</t>
  </si>
  <si>
    <t>https://pbs.twimg.com/profile_banners/3292606791/1540999998</t>
  </si>
  <si>
    <t>https://pbs.twimg.com/profile_banners/3748246575/1555603738</t>
  </si>
  <si>
    <t>https://pbs.twimg.com/profile_banners/772643502333145088/1523364108</t>
  </si>
  <si>
    <t>https://pbs.twimg.com/profile_banners/3191754102/1565280653</t>
  </si>
  <si>
    <t>https://pbs.twimg.com/profile_banners/1079614518261477376/1559802902</t>
  </si>
  <si>
    <t>https://pbs.twimg.com/profile_banners/21281763/1398720129</t>
  </si>
  <si>
    <t>https://pbs.twimg.com/profile_banners/101545378/1456170897</t>
  </si>
  <si>
    <t>https://pbs.twimg.com/profile_banners/19370557/1553121755</t>
  </si>
  <si>
    <t>https://pbs.twimg.com/profile_banners/20973388/1446461681</t>
  </si>
  <si>
    <t>https://pbs.twimg.com/profile_banners/110648922/1555496733</t>
  </si>
  <si>
    <t>https://pbs.twimg.com/profile_banners/173829764/1562912761</t>
  </si>
  <si>
    <t>https://pbs.twimg.com/profile_banners/1097428548464402433/1551560037</t>
  </si>
  <si>
    <t>https://pbs.twimg.com/profile_banners/1075719496550309888/1546594422</t>
  </si>
  <si>
    <t>https://pbs.twimg.com/profile_banners/242168525/1377605652</t>
  </si>
  <si>
    <t>https://pbs.twimg.com/profile_banners/1042664946167959552/1551416192</t>
  </si>
  <si>
    <t>https://pbs.twimg.com/profile_banners/1137825687056932865/1560347726</t>
  </si>
  <si>
    <t>https://pbs.twimg.com/profile_banners/24520892/1561969872</t>
  </si>
  <si>
    <t>https://pbs.twimg.com/profile_banners/1000675416359698432/1561809697</t>
  </si>
  <si>
    <t>https://pbs.twimg.com/profile_banners/3064052920/1492002906</t>
  </si>
  <si>
    <t>https://pbs.twimg.com/profile_banners/20616710/1544875251</t>
  </si>
  <si>
    <t>https://pbs.twimg.com/profile_banners/271986064/1565601673</t>
  </si>
  <si>
    <t>https://pbs.twimg.com/profile_banners/742724283831582722/1544108703</t>
  </si>
  <si>
    <t>https://pbs.twimg.com/profile_banners/1027819813949906944/1563124112</t>
  </si>
  <si>
    <t>https://pbs.twimg.com/profile_banners/18676177/1566223487</t>
  </si>
  <si>
    <t>https://pbs.twimg.com/profile_banners/879596712955756544/1498565395</t>
  </si>
  <si>
    <t>https://pbs.twimg.com/profile_banners/3171624919/1470746838</t>
  </si>
  <si>
    <t>https://pbs.twimg.com/profile_banners/12585092/1563485351</t>
  </si>
  <si>
    <t>https://pbs.twimg.com/profile_banners/1926030332/1497972081</t>
  </si>
  <si>
    <t>https://pbs.twimg.com/profile_banners/29858729/1565960306</t>
  </si>
  <si>
    <t>https://pbs.twimg.com/profile_banners/322697372/1562068307</t>
  </si>
  <si>
    <t>https://pbs.twimg.com/profile_banners/740283451983548416/1500377515</t>
  </si>
  <si>
    <t>https://pbs.twimg.com/profile_banners/340234449/1562837011</t>
  </si>
  <si>
    <t>https://pbs.twimg.com/profile_banners/28596803/1557747679</t>
  </si>
  <si>
    <t>https://pbs.twimg.com/profile_banners/224168895/1556021570</t>
  </si>
  <si>
    <t>https://pbs.twimg.com/profile_banners/335837996/1525113478</t>
  </si>
  <si>
    <t>https://pbs.twimg.com/profile_banners/2423289337/1499714525</t>
  </si>
  <si>
    <t>https://pbs.twimg.com/profile_banners/3683359935/1538576767</t>
  </si>
  <si>
    <t>https://pbs.twimg.com/profile_banners/1425265488/1532686912</t>
  </si>
  <si>
    <t>https://pbs.twimg.com/profile_banners/395373161/1370871127</t>
  </si>
  <si>
    <t>https://pbs.twimg.com/profile_banners/1003460629/1509352121</t>
  </si>
  <si>
    <t>https://pbs.twimg.com/profile_banners/2160675565/1561993765</t>
  </si>
  <si>
    <t>https://pbs.twimg.com/profile_banners/189649948/1426725954</t>
  </si>
  <si>
    <t>https://pbs.twimg.com/profile_banners/25189841/1486008853</t>
  </si>
  <si>
    <t>https://pbs.twimg.com/profile_banners/425893710/1413743196</t>
  </si>
  <si>
    <t>https://pbs.twimg.com/profile_banners/20045134/1522054796</t>
  </si>
  <si>
    <t>https://pbs.twimg.com/profile_banners/492056381/1489577695</t>
  </si>
  <si>
    <t>https://pbs.twimg.com/profile_banners/758678085176795136/1469718424</t>
  </si>
  <si>
    <t>https://pbs.twimg.com/profile_banners/116813523/1414913695</t>
  </si>
  <si>
    <t>https://pbs.twimg.com/profile_banners/36646877/1523801899</t>
  </si>
  <si>
    <t>https://pbs.twimg.com/profile_banners/92753720/1530136924</t>
  </si>
  <si>
    <t>https://pbs.twimg.com/profile_banners/17385685/1518795774</t>
  </si>
  <si>
    <t>https://pbs.twimg.com/profile_banners/2397627990/1506057337</t>
  </si>
  <si>
    <t>https://pbs.twimg.com/profile_banners/256437280/1520930320</t>
  </si>
  <si>
    <t>https://pbs.twimg.com/profile_banners/2266094611/1548682494</t>
  </si>
  <si>
    <t>https://pbs.twimg.com/profile_banners/15581273/1552569130</t>
  </si>
  <si>
    <t>https://pbs.twimg.com/profile_banners/2850579251/1429171794</t>
  </si>
  <si>
    <t>https://pbs.twimg.com/profile_banners/1879029254/1518554856</t>
  </si>
  <si>
    <t>https://pbs.twimg.com/profile_banners/431512597/1475591503</t>
  </si>
  <si>
    <t>https://pbs.twimg.com/profile_banners/603020600/1564855385</t>
  </si>
  <si>
    <t>https://pbs.twimg.com/profile_banners/1922910416/1548178560</t>
  </si>
  <si>
    <t>https://pbs.twimg.com/profile_banners/126275088/1536290851</t>
  </si>
  <si>
    <t>https://pbs.twimg.com/profile_banners/743067736453074944/1532279903</t>
  </si>
  <si>
    <t>https://pbs.twimg.com/profile_banners/2474661493/1495671294</t>
  </si>
  <si>
    <t>https://pbs.twimg.com/profile_banners/270935050/1539877270</t>
  </si>
  <si>
    <t>https://pbs.twimg.com/profile_banners/566972092/1560899529</t>
  </si>
  <si>
    <t>https://pbs.twimg.com/profile_banners/23789628/1558482492</t>
  </si>
  <si>
    <t>https://pbs.twimg.com/profile_banners/4923977745/1534091664</t>
  </si>
  <si>
    <t>https://pbs.twimg.com/profile_banners/706948744730820608/1519799210</t>
  </si>
  <si>
    <t>https://pbs.twimg.com/profile_banners/3387419920/1449861430</t>
  </si>
  <si>
    <t>https://pbs.twimg.com/profile_banners/222583346/1560204354</t>
  </si>
  <si>
    <t>https://pbs.twimg.com/profile_banners/1106318830874312705/1564090765</t>
  </si>
  <si>
    <t>https://pbs.twimg.com/profile_banners/2397680156/1560781401</t>
  </si>
  <si>
    <t>https://pbs.twimg.com/profile_banners/965574689321095168/1524478755</t>
  </si>
  <si>
    <t>https://pbs.twimg.com/profile_banners/461275188/1478854916</t>
  </si>
  <si>
    <t>https://pbs.twimg.com/profile_banners/3380282686/1564124954</t>
  </si>
  <si>
    <t>https://pbs.twimg.com/profile_banners/207739658/1564571969</t>
  </si>
  <si>
    <t>https://pbs.twimg.com/profile_banners/706825897/1564647021</t>
  </si>
  <si>
    <t>https://pbs.twimg.com/profile_banners/490729044/1558464136</t>
  </si>
  <si>
    <t>https://pbs.twimg.com/profile_banners/538058680/1462880991</t>
  </si>
  <si>
    <t>https://pbs.twimg.com/profile_banners/1538327216/1526139595</t>
  </si>
  <si>
    <t>https://pbs.twimg.com/profile_banners/751009819/1547132362</t>
  </si>
  <si>
    <t>https://pbs.twimg.com/profile_banners/4237324042/1465499987</t>
  </si>
  <si>
    <t>https://pbs.twimg.com/profile_banners/25062011/1464008853</t>
  </si>
  <si>
    <t>https://pbs.twimg.com/profile_banners/2174736300/1486553413</t>
  </si>
  <si>
    <t>https://pbs.twimg.com/profile_banners/37963496/1549966957</t>
  </si>
  <si>
    <t>https://pbs.twimg.com/profile_banners/1598763572/1563735787</t>
  </si>
  <si>
    <t>https://pbs.twimg.com/profile_banners/4175759465/1500442536</t>
  </si>
  <si>
    <t>https://pbs.twimg.com/profile_banners/191849753/1398606409</t>
  </si>
  <si>
    <t>https://pbs.twimg.com/profile_banners/730967995/1493134578</t>
  </si>
  <si>
    <t>https://pbs.twimg.com/profile_banners/511689481/1356107482</t>
  </si>
  <si>
    <t>https://pbs.twimg.com/profile_banners/239371773/1515274902</t>
  </si>
  <si>
    <t>https://pbs.twimg.com/profile_banners/1006810586/1485436934</t>
  </si>
  <si>
    <t>https://pbs.twimg.com/profile_banners/363888971/1383688355</t>
  </si>
  <si>
    <t>https://pbs.twimg.com/profile_banners/1083139436605366272/1552608499</t>
  </si>
  <si>
    <t>https://pbs.twimg.com/profile_banners/21878146/1562713777</t>
  </si>
  <si>
    <t>https://pbs.twimg.com/profile_banners/19343925/1562484900</t>
  </si>
  <si>
    <t>https://pbs.twimg.com/profile_banners/310746442/1409175599</t>
  </si>
  <si>
    <t>https://pbs.twimg.com/profile_banners/1112801858286993409/1563906189</t>
  </si>
  <si>
    <t>https://pbs.twimg.com/profile_banners/120933710/1535021145</t>
  </si>
  <si>
    <t>https://pbs.twimg.com/profile_banners/3062542110/1554730703</t>
  </si>
  <si>
    <t>https://pbs.twimg.com/profile_banners/781235054919946240/1564535979</t>
  </si>
  <si>
    <t>http://abs.twimg.com/images/themes/theme1/bg.png</t>
  </si>
  <si>
    <t>http://abs.twimg.com/images/themes/theme14/bg.gif</t>
  </si>
  <si>
    <t>http://abs.twimg.com/images/themes/theme18/bg.gif</t>
  </si>
  <si>
    <t>http://abs.twimg.com/images/themes/theme15/bg.png</t>
  </si>
  <si>
    <t>http://abs.twimg.com/images/themes/theme3/bg.gif</t>
  </si>
  <si>
    <t>http://abs.twimg.com/images/themes/theme11/bg.gif</t>
  </si>
  <si>
    <t>http://abs.twimg.com/images/themes/theme5/bg.gif</t>
  </si>
  <si>
    <t>http://abs.twimg.com/images/themes/theme12/bg.gif</t>
  </si>
  <si>
    <t>http://abs.twimg.com/images/themes/theme17/bg.gif</t>
  </si>
  <si>
    <t>http://abs.twimg.com/images/themes/theme9/bg.gif</t>
  </si>
  <si>
    <t>http://abs.twimg.com/images/themes/theme13/bg.gif</t>
  </si>
  <si>
    <t>http://abs.twimg.com/images/themes/theme6/bg.gif</t>
  </si>
  <si>
    <t>http://abs.twimg.com/images/themes/theme4/bg.gif</t>
  </si>
  <si>
    <t>http://abs.twimg.com/images/themes/theme10/bg.gif</t>
  </si>
  <si>
    <t>http://abs.twimg.com/images/themes/theme7/bg.gif</t>
  </si>
  <si>
    <t>http://abs.twimg.com/images/themes/theme16/bg.gif</t>
  </si>
  <si>
    <t>http://abs.twimg.com/images/themes/theme8/bg.gif</t>
  </si>
  <si>
    <t>http://pbs.twimg.com/profile_background_images/500093723774967809/Dy6cP6d5.png</t>
  </si>
  <si>
    <t>http://pbs.twimg.com/profile_images/919166282699644931/b2YNCa29_normal.jpg</t>
  </si>
  <si>
    <t>http://pbs.twimg.com/profile_images/1137592916937830400/sEdccLrN_normal.jpg</t>
  </si>
  <si>
    <t>http://pbs.twimg.com/profile_images/977636297392230400/Rhq8424i_normal.jpg</t>
  </si>
  <si>
    <t>http://pbs.twimg.com/profile_images/1034332246306697216/-uLcqSOv_normal.jpg</t>
  </si>
  <si>
    <t>http://pbs.twimg.com/profile_images/1096861743526174725/6_jSmg9D_normal.jpg</t>
  </si>
  <si>
    <t>http://pbs.twimg.com/profile_images/821858895073263617/yNNs-N3l_normal.jpg</t>
  </si>
  <si>
    <t>http://pbs.twimg.com/profile_images/695992356672241664/VTlMrbbW_normal.png</t>
  </si>
  <si>
    <t>http://pbs.twimg.com/profile_images/1163447800518103040/58QcY-R1_normal.jpg</t>
  </si>
  <si>
    <t>http://pbs.twimg.com/profile_images/1514120070/QM_logo_for_social_media_normal.JPG</t>
  </si>
  <si>
    <t>http://pbs.twimg.com/profile_images/1893748873/CrownLogo_normal.jpg</t>
  </si>
  <si>
    <t>http://pbs.twimg.com/profile_images/543078806202748928/ueW-0fqQ_normal.png</t>
  </si>
  <si>
    <t>http://pbs.twimg.com/profile_images/925684852199968768/DYlZF-ol_normal.jpg</t>
  </si>
  <si>
    <t>http://pbs.twimg.com/profile_images/574629247572144128/hGz-A4vB_normal.jpeg</t>
  </si>
  <si>
    <t>http://pbs.twimg.com/profile_images/1101120129239261184/2kQjhhPD_normal.png</t>
  </si>
  <si>
    <t>http://pbs.twimg.com/profile_images/1057588300163309569/dqS5yL2f_normal.jpg</t>
  </si>
  <si>
    <t>http://pbs.twimg.com/profile_images/951572832265392130/lLviPO-s_normal.jpg</t>
  </si>
  <si>
    <t>http://pbs.twimg.com/profile_images/985434625832030208/HMVKvVBZ_normal.jpg</t>
  </si>
  <si>
    <t>http://pbs.twimg.com/profile_images/1159880868648890370/9FFdvW-__normal.jpg</t>
  </si>
  <si>
    <t>http://pbs.twimg.com/profile_images/1102683461997944833/79BTWQtE_normal.png</t>
  </si>
  <si>
    <t>http://pbs.twimg.com/profile_images/996346887048499200/3YkUS1WQ_normal.jpg</t>
  </si>
  <si>
    <t>http://pbs.twimg.com/profile_images/793412355849945088/JagjYJ0l_normal.jpg</t>
  </si>
  <si>
    <t>http://pbs.twimg.com/profile_images/692846069701447681/W4268PMG_normal.jpg</t>
  </si>
  <si>
    <t>http://pbs.twimg.com/profile_images/1027191713528512512/i8h6g7Uy_normal.jpg</t>
  </si>
  <si>
    <t>http://pbs.twimg.com/profile_images/1034050543818297344/6w_gf2Fu_normal.jpg</t>
  </si>
  <si>
    <t>http://pbs.twimg.com/profile_images/531767971157250048/wT_FNBUY_normal.jpeg</t>
  </si>
  <si>
    <t>http://pbs.twimg.com/profile_images/1154124878024458240/jvxgPCmU_normal.jpg</t>
  </si>
  <si>
    <t>http://pbs.twimg.com/profile_images/1153950352770764800/dh441ICk_normal.jpg</t>
  </si>
  <si>
    <t>http://pbs.twimg.com/profile_images/1156113536940220418/hEs4A_UZ_normal.jpg</t>
  </si>
  <si>
    <t>http://pbs.twimg.com/profile_images/1076929467099029506/xvccPLkt_normal.jpg</t>
  </si>
  <si>
    <t>http://pbs.twimg.com/profile_images/614623838840578048/U9i3anAE_normal.jpg</t>
  </si>
  <si>
    <t>http://pbs.twimg.com/profile_images/3288795333/a32ac09374831221fe3a454a24b9c233_normal.jpeg</t>
  </si>
  <si>
    <t>http://pbs.twimg.com/profile_images/1068115008486289408/e1SidTgm_normal.jpg</t>
  </si>
  <si>
    <t>http://pbs.twimg.com/profile_images/1058764803408191488/HIkEph9T_normal.jpg</t>
  </si>
  <si>
    <t>http://pbs.twimg.com/profile_images/902776098219536387/xHVr-vO__normal.jpg</t>
  </si>
  <si>
    <t>http://pbs.twimg.com/profile_images/1061760616279478274/uN7ytuYc_normal.jpg</t>
  </si>
  <si>
    <t>http://pbs.twimg.com/profile_images/1142488404157960193/qQ1EB3ay_normal.png</t>
  </si>
  <si>
    <t>http://pbs.twimg.com/profile_images/918135279730479104/15ns2DOI_normal.jpg</t>
  </si>
  <si>
    <t>http://pbs.twimg.com/profile_images/901421035689476097/h6oBcVD9_normal.jpg</t>
  </si>
  <si>
    <t>http://pbs.twimg.com/profile_images/1161018471003693061/BkolsrQu_normal.jpg</t>
  </si>
  <si>
    <t>http://pbs.twimg.com/profile_images/1121885866551414784/ixLmKrMU_normal.png</t>
  </si>
  <si>
    <t>http://pbs.twimg.com/profile_images/854986890575065089/WujkAUca_normal.jpg</t>
  </si>
  <si>
    <t>http://pbs.twimg.com/profile_images/839496059562897408/BkjwGoms_normal.jpg</t>
  </si>
  <si>
    <t>http://pbs.twimg.com/profile_images/832162245756985344/Pqq6T52F_normal.jpg</t>
  </si>
  <si>
    <t>http://pbs.twimg.com/profile_images/582883895521218560/blZb_-iI_normal.jpg</t>
  </si>
  <si>
    <t>http://pbs.twimg.com/profile_images/1002472549773709312/B_17xohH_normal.jpg</t>
  </si>
  <si>
    <t>http://pbs.twimg.com/profile_images/1149007644918784001/b5PBpHkK_normal.jpg</t>
  </si>
  <si>
    <t>http://pbs.twimg.com/profile_images/875659251397517317/9wtmbewi_normal.jpg</t>
  </si>
  <si>
    <t>http://pbs.twimg.com/profile_images/875476478988886016/_l61qZdR_normal.jpg</t>
  </si>
  <si>
    <t>http://pbs.twimg.com/profile_images/1146321506902990849/lSWXgLaZ_normal.png</t>
  </si>
  <si>
    <t>http://pbs.twimg.com/profile_images/2182246600/Swinburn_Boyd3_normal.jpg</t>
  </si>
  <si>
    <t>http://pbs.twimg.com/profile_images/988262236299788288/8RSTZPjZ_normal.jpg</t>
  </si>
  <si>
    <t>http://pbs.twimg.com/profile_images/879361767914262528/HdRauDM-_normal.jpg</t>
  </si>
  <si>
    <t>http://pbs.twimg.com/profile_images/875548651799445508/3k4a-xNg_normal.jpg</t>
  </si>
  <si>
    <t>http://pbs.twimg.com/profile_images/714806182897123328/xnxZ-wQZ_normal.jpg</t>
  </si>
  <si>
    <t>http://pbs.twimg.com/profile_images/1139456637280931840/t1QldfsF_normal.png</t>
  </si>
  <si>
    <t>http://pbs.twimg.com/profile_images/876775374591545344/i_dAL_HJ_normal.jpg</t>
  </si>
  <si>
    <t>http://pbs.twimg.com/profile_images/971778808566243330/N4_EeAV6_normal.jpg</t>
  </si>
  <si>
    <t>http://pbs.twimg.com/profile_images/888828350780899328/Uli8vSvi_normal.jpg</t>
  </si>
  <si>
    <t>http://pbs.twimg.com/profile_images/493698931025403906/BENrWear_normal.jpeg</t>
  </si>
  <si>
    <t>http://pbs.twimg.com/profile_images/963001131566804992/lJRL-raI_normal.jpg</t>
  </si>
  <si>
    <t>http://pbs.twimg.com/profile_images/1148581682829758464/1o47gh3n_normal.png</t>
  </si>
  <si>
    <t>http://pbs.twimg.com/profile_images/1727493704/CHR_7834_normal.jpg</t>
  </si>
  <si>
    <t>http://pbs.twimg.com/profile_images/1117727681389314048/xcDZScuw_normal.jpg</t>
  </si>
  <si>
    <t>http://pbs.twimg.com/profile_images/2947306390/ef6d74012a67beca988f943df3fda879_normal.jpeg</t>
  </si>
  <si>
    <t>http://pbs.twimg.com/profile_images/1158483600435793921/yq21NlSF_normal.jpg</t>
  </si>
  <si>
    <t>http://pbs.twimg.com/profile_images/936651479225643010/_XHX5Z7N_normal.jpg</t>
  </si>
  <si>
    <t>http://pbs.twimg.com/profile_images/1153957036029333504/OttZpIwI_normal.jpg</t>
  </si>
  <si>
    <t>http://pbs.twimg.com/profile_images/1145596946247233537/9gFWSyIu_normal.png</t>
  </si>
  <si>
    <t>http://pbs.twimg.com/profile_images/1027820810449432577/sRJD9H3m_normal.jpg</t>
  </si>
  <si>
    <t>http://pbs.twimg.com/profile_images/1163451743306485762/-tRvB0wD_normal.jpg</t>
  </si>
  <si>
    <t>http://pbs.twimg.com/profile_images/875709092618264576/d6YoVaGO_normal.jpg</t>
  </si>
  <si>
    <t>http://pbs.twimg.com/profile_images/982982217310892033/30nQkd6Q_normal.jpg</t>
  </si>
  <si>
    <t>http://pbs.twimg.com/profile_images/816984308934176768/2DQ3pDSc_normal.jpg</t>
  </si>
  <si>
    <t>http://pbs.twimg.com/profile_images/875384577979822080/iCI-Rjbl_normal.jpg</t>
  </si>
  <si>
    <t>http://pbs.twimg.com/profile_images/1058662962125328384/mRztxpLo_normal.jpg</t>
  </si>
  <si>
    <t>http://pbs.twimg.com/profile_images/1136556763212406786/4XARDC0h_normal.jpg</t>
  </si>
  <si>
    <t>http://pbs.twimg.com/profile_images/924397567915450369/bwYkQmXd_normal.jpg</t>
  </si>
  <si>
    <t>http://pbs.twimg.com/profile_images/991034745273413632/QW_TNAvQ_normal.jpg</t>
  </si>
  <si>
    <t>http://pbs.twimg.com/profile_images/855474206078717953/DtSDIlDV_normal.jpg</t>
  </si>
  <si>
    <t>http://pbs.twimg.com/profile_images/1074977137730510849/OGFUOGl7_normal.jpg</t>
  </si>
  <si>
    <t>http://pbs.twimg.com/profile_images/959405016674074625/QE5HkCHo_normal.jpg</t>
  </si>
  <si>
    <t>http://pbs.twimg.com/profile_images/589963762506969089/FM57G4Li_normal.png</t>
  </si>
  <si>
    <t>http://pbs.twimg.com/profile_images/1135002154387685376/dvWKIsu8_normal.png</t>
  </si>
  <si>
    <t>http://pbs.twimg.com/profile_images/588942038692995072/Jso4u2Ms_normal.jpg</t>
  </si>
  <si>
    <t>http://pbs.twimg.com/profile_images/993312802654765057/E-GFQ2Ne_normal.jpg</t>
  </si>
  <si>
    <t>http://pbs.twimg.com/profile_images/578358356760403968/YAUx46ON_normal.jpeg</t>
  </si>
  <si>
    <t>http://pbs.twimg.com/profile_images/520982680813318144/oQ2vlOKO_normal.jpeg</t>
  </si>
  <si>
    <t>http://pbs.twimg.com/profile_images/613666189080801280/CUYwqj-J_normal.jpg</t>
  </si>
  <si>
    <t>http://pbs.twimg.com/profile_images/482792689599918080/a9XtMWzU_normal.jpeg</t>
  </si>
  <si>
    <t>http://pbs.twimg.com/profile_images/864451989651963905/5dpbY8IO_normal.jpg</t>
  </si>
  <si>
    <t>http://pbs.twimg.com/profile_images/932520031921074176/ceTH2MRg_normal.jpg</t>
  </si>
  <si>
    <t>http://pbs.twimg.com/profile_images/758680622642659328/IdxYoMHv_normal.jpg</t>
  </si>
  <si>
    <t>http://pbs.twimg.com/profile_images/1156116129854689281/qYculk4b_normal.jpg</t>
  </si>
  <si>
    <t>http://pbs.twimg.com/profile_images/983013525516939265/0ihZ0fww_normal.jpg</t>
  </si>
  <si>
    <t>http://pbs.twimg.com/profile_images/1059451361656532992/UoHSnzAs_normal.jpg</t>
  </si>
  <si>
    <t>http://pbs.twimg.com/profile_images/964525102514802689/uJ1A_gJ2_normal.jpg</t>
  </si>
  <si>
    <t>http://pbs.twimg.com/profile_images/911094745245429760/UZ64Dau__normal.jpg</t>
  </si>
  <si>
    <t>http://pbs.twimg.com/profile_images/973480352168710144/njKh1ee4_normal.jpg</t>
  </si>
  <si>
    <t>http://pbs.twimg.com/profile_images/1089879449406005249/vRqvneWD_normal.jpg</t>
  </si>
  <si>
    <t>http://pbs.twimg.com/profile_images/1106181214317305857/eOtQ7t5A_normal.jpg</t>
  </si>
  <si>
    <t>http://pbs.twimg.com/profile_images/828216383175528448/tjnipi57_normal.jpg</t>
  </si>
  <si>
    <t>http://pbs.twimg.com/profile_images/737341648200474624/OBsGnEkw_normal.jpg</t>
  </si>
  <si>
    <t>http://pbs.twimg.com/profile_images/973242024701911040/xRfxH6HL_normal.jpg</t>
  </si>
  <si>
    <t>http://pbs.twimg.com/profile_images/672429819/DSC00575_normal.JPG</t>
  </si>
  <si>
    <t>http://pbs.twimg.com/profile_images/1095124537383968768/q6b9_NjS_normal.jpg</t>
  </si>
  <si>
    <t>http://pbs.twimg.com/profile_images/963065704449740800/4OraqXBe_normal.jpg</t>
  </si>
  <si>
    <t>http://pbs.twimg.com/profile_images/2177908229/HBP-SurveyMonkey_normal.gif</t>
  </si>
  <si>
    <t>http://pbs.twimg.com/profile_images/742023356191408128/xfdSUjGk_normal.jpg</t>
  </si>
  <si>
    <t>http://pbs.twimg.com/profile_images/1095830471135514624/sBmEZmtJ_normal.jpg</t>
  </si>
  <si>
    <t>http://pbs.twimg.com/profile_images/1028680753239023617/w_8LQ6pu_normal.jpg</t>
  </si>
  <si>
    <t>http://pbs.twimg.com/profile_images/1052443684699033601/1mGr2MhJ_normal.jpg</t>
  </si>
  <si>
    <t>http://pbs.twimg.com/profile_images/624223371933265921/Mt_Kiy5Z_normal.jpg</t>
  </si>
  <si>
    <t>http://pbs.twimg.com/profile_images/599981169657118720/pfwTFizb_normal.jpg</t>
  </si>
  <si>
    <t>http://pbs.twimg.com/profile_images/1100870500425682944/P7Ohv-6o_normal.jpg</t>
  </si>
  <si>
    <t>http://pbs.twimg.com/profile_images/1161678083574947840/EvXzsSyw_normal.jpg</t>
  </si>
  <si>
    <t>http://pbs.twimg.com/profile_images/1086195619180564480/JmjbmRgU_normal.jpg</t>
  </si>
  <si>
    <t>http://pbs.twimg.com/profile_images/1126280202093572100/jaKo3Use_normal.jpg</t>
  </si>
  <si>
    <t>http://pbs.twimg.com/profile_images/1116284659007139840/RgPwFWx8_normal.png</t>
  </si>
  <si>
    <t>http://pbs.twimg.com/profile_images/1141264191363452928/1QXZ424j_normal.png</t>
  </si>
  <si>
    <t>http://pbs.twimg.com/profile_images/3152459703/73fdb36f8003ae239e4c79cfa792f782_normal.png</t>
  </si>
  <si>
    <t>http://pbs.twimg.com/profile_images/1149354698610266112/SOgX-r82_normal.png</t>
  </si>
  <si>
    <t>http://pbs.twimg.com/profile_images/1132428940855906308/nkdpJJys_normal.jpg</t>
  </si>
  <si>
    <t>http://pbs.twimg.com/profile_images/979978970090283008/LXoteNo2_normal.jpg</t>
  </si>
  <si>
    <t>http://pbs.twimg.com/profile_images/1459863780/lsc_new_logo12_rubine_red2_centrecrp_normal.jpg</t>
  </si>
  <si>
    <t>http://pbs.twimg.com/profile_images/1866788329/keep_calm_and_read_GDPUK_normal.jpg</t>
  </si>
  <si>
    <t>http://pbs.twimg.com/profile_images/807294457183948801/1m244--q_normal.jpg</t>
  </si>
  <si>
    <t>http://pbs.twimg.com/profile_images/1519308457/Eileen_Marchant_-_April_2009_normal.jpg</t>
  </si>
  <si>
    <t>http://pbs.twimg.com/profile_images/717408757177667585/UlZ1RONP_normal.jpg</t>
  </si>
  <si>
    <t>http://pbs.twimg.com/profile_images/929512815026753536/cnXWC-C0_normal.jpg</t>
  </si>
  <si>
    <t>Open Twitter Page for This Person</t>
  </si>
  <si>
    <t>https://twitter.com/anastasiasmihai</t>
  </si>
  <si>
    <t>https://twitter.com/jodieingles27</t>
  </si>
  <si>
    <t>https://twitter.com/csheartresearch</t>
  </si>
  <si>
    <t>https://twitter.com/sabouretcardio</t>
  </si>
  <si>
    <t>https://twitter.com/hragy</t>
  </si>
  <si>
    <t>https://twitter.com/havasjust</t>
  </si>
  <si>
    <t>https://twitter.com/klimkowa1</t>
  </si>
  <si>
    <t>https://twitter.com/gis_gov</t>
  </si>
  <si>
    <t>https://twitter.com/danslizmd</t>
  </si>
  <si>
    <t>https://twitter.com/elmo_org</t>
  </si>
  <si>
    <t>https://twitter.com/fooding1st</t>
  </si>
  <si>
    <t>https://twitter.com/phe_uk</t>
  </si>
  <si>
    <t>https://twitter.com/qmulnews</t>
  </si>
  <si>
    <t>https://twitter.com/actiononsugar</t>
  </si>
  <si>
    <t>https://twitter.com/qmul</t>
  </si>
  <si>
    <t>https://twitter.com/qmulbartsthelon</t>
  </si>
  <si>
    <t>https://twitter.com/jaffor10</t>
  </si>
  <si>
    <t>https://twitter.com/actiononsalt</t>
  </si>
  <si>
    <t>https://twitter.com/dentalhealthorg</t>
  </si>
  <si>
    <t>https://twitter.com/foodanddrinktec</t>
  </si>
  <si>
    <t>https://twitter.com/caramelparsley</t>
  </si>
  <si>
    <t>https://twitter.com/theprobemag</t>
  </si>
  <si>
    <t>https://twitter.com/jamesdrabble</t>
  </si>
  <si>
    <t>https://twitter.com/lexalimentaria</t>
  </si>
  <si>
    <t>https://twitter.com/mxoolong</t>
  </si>
  <si>
    <t>https://twitter.com/sprite</t>
  </si>
  <si>
    <t>https://twitter.com/bha___tti</t>
  </si>
  <si>
    <t>https://twitter.com/drbelgingunay</t>
  </si>
  <si>
    <t>https://twitter.com/smileohmmag</t>
  </si>
  <si>
    <t>https://twitter.com/tim_mcnulty</t>
  </si>
  <si>
    <t>https://twitter.com/cledgerwood</t>
  </si>
  <si>
    <t>https://twitter.com/atluri31</t>
  </si>
  <si>
    <t>https://twitter.com/zacroger1</t>
  </si>
  <si>
    <t>https://twitter.com/realbabyytif</t>
  </si>
  <si>
    <t>https://twitter.com/sw19_womble</t>
  </si>
  <si>
    <t>https://twitter.com/ukonward</t>
  </si>
  <si>
    <t>https://twitter.com/samhooper</t>
  </si>
  <si>
    <t>https://twitter.com/liveandll</t>
  </si>
  <si>
    <t>https://twitter.com/oldmudgie</t>
  </si>
  <si>
    <t>https://twitter.com/mediawisemelb</t>
  </si>
  <si>
    <t>https://twitter.com/cocacolaau_co</t>
  </si>
  <si>
    <t>https://twitter.com/tessatricks</t>
  </si>
  <si>
    <t>https://twitter.com/teethteam</t>
  </si>
  <si>
    <t>https://twitter.com/foodmatterslive</t>
  </si>
  <si>
    <t>https://twitter.com/burnout_pt</t>
  </si>
  <si>
    <t>https://twitter.com/jimmbobs</t>
  </si>
  <si>
    <t>https://twitter.com/bloodstockfest</t>
  </si>
  <si>
    <t>https://twitter.com/vickyhungerford</t>
  </si>
  <si>
    <t>https://twitter.com/bell_publishing</t>
  </si>
  <si>
    <t>https://twitter.com/confectionprod</t>
  </si>
  <si>
    <t>https://twitter.com/sweetsnsavoury</t>
  </si>
  <si>
    <t>https://twitter.com/justint035</t>
  </si>
  <si>
    <t>https://twitter.com/ifpri</t>
  </si>
  <si>
    <t>https://twitter.com/corinnahawkes</t>
  </si>
  <si>
    <t>https://twitter.com/childofourtime</t>
  </si>
  <si>
    <t>https://twitter.com/worriedmum3</t>
  </si>
  <si>
    <t>https://twitter.com/wendyj08</t>
  </si>
  <si>
    <t>https://twitter.com/borisjohnson</t>
  </si>
  <si>
    <t>https://twitter.com/louhaigh</t>
  </si>
  <si>
    <t>https://twitter.com/lovatoletsitgo</t>
  </si>
  <si>
    <t>https://twitter.com/allcorgis</t>
  </si>
  <si>
    <t>https://twitter.com/dipbrig11</t>
  </si>
  <si>
    <t>https://twitter.com/delta9mufc</t>
  </si>
  <si>
    <t>https://twitter.com/ihaterocket</t>
  </si>
  <si>
    <t>https://twitter.com/almightypod</t>
  </si>
  <si>
    <t>https://twitter.com/drawntopixels</t>
  </si>
  <si>
    <t>https://twitter.com/martsmarts72</t>
  </si>
  <si>
    <t>https://twitter.com/hugorelly</t>
  </si>
  <si>
    <t>https://twitter.com/blancogogo</t>
  </si>
  <si>
    <t>https://twitter.com/aescwine_</t>
  </si>
  <si>
    <t>https://twitter.com/nickthefiddler</t>
  </si>
  <si>
    <t>https://twitter.com/edmxonds</t>
  </si>
  <si>
    <t>https://twitter.com/tlifeuk</t>
  </si>
  <si>
    <t>https://twitter.com/rogontheleft</t>
  </si>
  <si>
    <t>https://twitter.com/englishmanadam</t>
  </si>
  <si>
    <t>https://twitter.com/sue834</t>
  </si>
  <si>
    <t>https://twitter.com/sugarbeatbook</t>
  </si>
  <si>
    <t>https://twitter.com/xtremekoool</t>
  </si>
  <si>
    <t>https://twitter.com/mrkgyamfi</t>
  </si>
  <si>
    <t>https://twitter.com/jayyangelo</t>
  </si>
  <si>
    <t>https://twitter.com/admbriggs</t>
  </si>
  <si>
    <t>https://twitter.com/battleforbrexit</t>
  </si>
  <si>
    <t>https://twitter.com/tamalam_</t>
  </si>
  <si>
    <t>https://twitter.com/marcin_medink</t>
  </si>
  <si>
    <t>https://twitter.com/krzysztoflanda</t>
  </si>
  <si>
    <t>https://twitter.com/enjoy_diabetes</t>
  </si>
  <si>
    <t>https://twitter.com/fizz_nz</t>
  </si>
  <si>
    <t>https://twitter.com/rourouvakautona</t>
  </si>
  <si>
    <t>https://twitter.com/discostew66</t>
  </si>
  <si>
    <t>https://twitter.com/louisestephen9</t>
  </si>
  <si>
    <t>https://twitter.com/terrahall</t>
  </si>
  <si>
    <t>https://twitter.com/donnabullock195</t>
  </si>
  <si>
    <t>https://twitter.com/sammertang</t>
  </si>
  <si>
    <t>https://twitter.com/bandwaccounting</t>
  </si>
  <si>
    <t>https://twitter.com/kevthecheff</t>
  </si>
  <si>
    <t>https://twitter.com/healcities</t>
  </si>
  <si>
    <t>https://twitter.com/iceland_review</t>
  </si>
  <si>
    <t>https://twitter.com/wearepha</t>
  </si>
  <si>
    <t>https://twitter.com/mister_hunt</t>
  </si>
  <si>
    <t>https://twitter.com/rafiqrohizad</t>
  </si>
  <si>
    <t>https://twitter.com/thestar_rage</t>
  </si>
  <si>
    <t>https://twitter.com/nurhananibasri</t>
  </si>
  <si>
    <t>https://twitter.com/natalieisasleep</t>
  </si>
  <si>
    <t>https://twitter.com/staronline</t>
  </si>
  <si>
    <t>https://twitter.com/yaminlawut</t>
  </si>
  <si>
    <t>https://twitter.com/syazwinashafie</t>
  </si>
  <si>
    <t>https://twitter.com/afifishaari</t>
  </si>
  <si>
    <t>https://twitter.com/afabllah</t>
  </si>
  <si>
    <t>https://twitter.com/yourfavcutegirl</t>
  </si>
  <si>
    <t>https://twitter.com/qilaaahhhq</t>
  </si>
  <si>
    <t>https://twitter.com/ct9204</t>
  </si>
  <si>
    <t>https://twitter.com/syawal</t>
  </si>
  <si>
    <t>https://twitter.com/foonfong</t>
  </si>
  <si>
    <t>https://twitter.com/ronyeap</t>
  </si>
  <si>
    <t>https://twitter.com/wilpertwitt</t>
  </si>
  <si>
    <t>https://twitter.com/maritahennessy</t>
  </si>
  <si>
    <t>https://twitter.com/nhmajidin</t>
  </si>
  <si>
    <t>https://twitter.com/afsafawwaz</t>
  </si>
  <si>
    <t>https://twitter.com/ain_food</t>
  </si>
  <si>
    <t>https://twitter.com/shoppeussb</t>
  </si>
  <si>
    <t>https://twitter.com/atiqahhudaa</t>
  </si>
  <si>
    <t>https://twitter.com/slikkepindd</t>
  </si>
  <si>
    <t>https://twitter.com/shyerryneis</t>
  </si>
  <si>
    <t>https://twitter.com/prof_p_nowicka</t>
  </si>
  <si>
    <t>https://twitter.com/rahah_ghazali</t>
  </si>
  <si>
    <t>https://twitter.com/train2hogwarts</t>
  </si>
  <si>
    <t>https://twitter.com/hugh6303</t>
  </si>
  <si>
    <t>https://twitter.com/davidjobrexit</t>
  </si>
  <si>
    <t>https://twitter.com/dvatw</t>
  </si>
  <si>
    <t>https://twitter.com/nurjannie</t>
  </si>
  <si>
    <t>https://twitter.com/syafiqahatta</t>
  </si>
  <si>
    <t>https://twitter.com/kentschools_fa</t>
  </si>
  <si>
    <t>https://twitter.com/afpe_pe</t>
  </si>
  <si>
    <t>https://twitter.com/hullactivesch</t>
  </si>
  <si>
    <t>https://twitter.com/suzy2504</t>
  </si>
  <si>
    <t>https://twitter.com/borntobearboys</t>
  </si>
  <si>
    <t>https://twitter.com/toystory</t>
  </si>
  <si>
    <t>https://twitter.com/cineworld</t>
  </si>
  <si>
    <t>https://twitter.com/cleanlabel</t>
  </si>
  <si>
    <t>https://twitter.com/radekrzehak</t>
  </si>
  <si>
    <t>https://twitter.com/dmorkus</t>
  </si>
  <si>
    <t>https://twitter.com/wjdm07</t>
  </si>
  <si>
    <t>https://twitter.com/mialonmelissa</t>
  </si>
  <si>
    <t>https://twitter.com/rjpbaan</t>
  </si>
  <si>
    <t>https://twitter.com/matthijs85</t>
  </si>
  <si>
    <t>https://twitter.com/tijdvooreten</t>
  </si>
  <si>
    <t>https://twitter.com/werthernieland</t>
  </si>
  <si>
    <t>https://twitter.com/miekevanstigt</t>
  </si>
  <si>
    <t>https://twitter.com/vachtje1</t>
  </si>
  <si>
    <t>https://twitter.com/mvtegenspraak</t>
  </si>
  <si>
    <t>https://twitter.com/nestle</t>
  </si>
  <si>
    <t>https://twitter.com/cocacola</t>
  </si>
  <si>
    <t>https://twitter.com/hbscstudy</t>
  </si>
  <si>
    <t>https://twitter.com/who</t>
  </si>
  <si>
    <t>https://twitter.com/who_europe</t>
  </si>
  <si>
    <t>https://twitter.com/boydswinburn</t>
  </si>
  <si>
    <t>https://twitter.com/kay_ren74</t>
  </si>
  <si>
    <t>https://twitter.com/steltenpower</t>
  </si>
  <si>
    <t>https://twitter.com/kitson</t>
  </si>
  <si>
    <t>https://twitter.com/benioff</t>
  </si>
  <si>
    <t>https://twitter.com/theeconomist</t>
  </si>
  <si>
    <t>https://twitter.com/stephenlees4</t>
  </si>
  <si>
    <t>https://twitter.com/marionwotton</t>
  </si>
  <si>
    <t>https://twitter.com/adamliaw</t>
  </si>
  <si>
    <t>https://twitter.com/aspiresportsuk</t>
  </si>
  <si>
    <t>https://twitter.com/londonpehwb</t>
  </si>
  <si>
    <t>https://twitter.com/igd_health</t>
  </si>
  <si>
    <t>https://twitter.com/comms_igd</t>
  </si>
  <si>
    <t>https://twitter.com/food_active</t>
  </si>
  <si>
    <t>https://twitter.com/fds_rcs</t>
  </si>
  <si>
    <t>https://twitter.com/gulpnow</t>
  </si>
  <si>
    <t>https://twitter.com/h_swanseabay</t>
  </si>
  <si>
    <t>https://twitter.com/ducktalesw00h00</t>
  </si>
  <si>
    <t>https://twitter.com/2020dentistry3</t>
  </si>
  <si>
    <t>https://twitter.com/thedanwilson</t>
  </si>
  <si>
    <t>https://twitter.com/glbridge1</t>
  </si>
  <si>
    <t>https://twitter.com/batder</t>
  </si>
  <si>
    <t>https://twitter.com/mclarkhattingh</t>
  </si>
  <si>
    <t>https://twitter.com/divinebiood</t>
  </si>
  <si>
    <t>https://twitter.com/reclaimtaxuk</t>
  </si>
  <si>
    <t>https://twitter.com/soleentg</t>
  </si>
  <si>
    <t>https://twitter.com/alexandrah0lt</t>
  </si>
  <si>
    <t>https://twitter.com/suliman_rafiq</t>
  </si>
  <si>
    <t>https://twitter.com/expandedzpd</t>
  </si>
  <si>
    <t>https://twitter.com/not_froggy</t>
  </si>
  <si>
    <t>https://twitter.com/ianweiradi</t>
  </si>
  <si>
    <t>https://twitter.com/millerandcarter</t>
  </si>
  <si>
    <t>https://twitter.com/mehrajdube</t>
  </si>
  <si>
    <t>https://twitter.com/pankaj4570</t>
  </si>
  <si>
    <t>https://twitter.com/knowledgebasel</t>
  </si>
  <si>
    <t>https://twitter.com/uwconline</t>
  </si>
  <si>
    <t>https://twitter.com/foodsecurity_za</t>
  </si>
  <si>
    <t>https://twitter.com/calcivis</t>
  </si>
  <si>
    <t>https://twitter.com/outsmart_sugar</t>
  </si>
  <si>
    <t>https://twitter.com/irdeeen</t>
  </si>
  <si>
    <t>https://twitter.com/husinwh_</t>
  </si>
  <si>
    <t>https://twitter.com/fredericesq</t>
  </si>
  <si>
    <t>https://twitter.com/logamakwela</t>
  </si>
  <si>
    <t>https://twitter.com/toffeegirl</t>
  </si>
  <si>
    <t>https://twitter.com/lbc</t>
  </si>
  <si>
    <t>https://twitter.com/steveallenshow</t>
  </si>
  <si>
    <t>https://twitter.com/abdutoit</t>
  </si>
  <si>
    <t>https://twitter.com/healthenews</t>
  </si>
  <si>
    <t>https://twitter.com/healthtian</t>
  </si>
  <si>
    <t>https://twitter.com/ianyee</t>
  </si>
  <si>
    <t>https://twitter.com/sugarsmartncl</t>
  </si>
  <si>
    <t>https://twitter.com/nayerraapd</t>
  </si>
  <si>
    <t>https://twitter.com/daniellegalle15</t>
  </si>
  <si>
    <t>https://twitter.com/w_wat</t>
  </si>
  <si>
    <t>https://twitter.com/dphru_sa</t>
  </si>
  <si>
    <t>https://twitter.com/esmesstuff</t>
  </si>
  <si>
    <t>https://twitter.com/r_osirideain</t>
  </si>
  <si>
    <t>https://twitter.com/irnbru</t>
  </si>
  <si>
    <t>https://twitter.com/mcindewartam</t>
  </si>
  <si>
    <t>https://twitter.com/kpennpenn</t>
  </si>
  <si>
    <t>https://twitter.com/cruk_policy</t>
  </si>
  <si>
    <t>https://twitter.com/davesargent</t>
  </si>
  <si>
    <t>https://twitter.com/tesco</t>
  </si>
  <si>
    <t>https://twitter.com/oha_updates</t>
  </si>
  <si>
    <t>https://twitter.com/jphysical</t>
  </si>
  <si>
    <t>https://twitter.com/cati_king</t>
  </si>
  <si>
    <t>https://twitter.com/jamieoliver</t>
  </si>
  <si>
    <t>https://twitter.com/debsjkay</t>
  </si>
  <si>
    <t>https://twitter.com/aussugartax</t>
  </si>
  <si>
    <t>https://twitter.com/matt_hopcraft</t>
  </si>
  <si>
    <t>https://twitter.com/marymaryregan</t>
  </si>
  <si>
    <t>https://twitter.com/197winstonsmith</t>
  </si>
  <si>
    <t>https://twitter.com/nestlegermany</t>
  </si>
  <si>
    <t>https://twitter.com/juliakloeckner</t>
  </si>
  <si>
    <t>https://twitter.com/bmel</t>
  </si>
  <si>
    <t>https://twitter.com/sheikh_anvakh</t>
  </si>
  <si>
    <t>https://twitter.com/lidlgb</t>
  </si>
  <si>
    <t>https://twitter.com/aldiuk</t>
  </si>
  <si>
    <t>https://twitter.com/morrisons</t>
  </si>
  <si>
    <t>https://twitter.com/parentchain</t>
  </si>
  <si>
    <t>https://twitter.com/audreybbonbon</t>
  </si>
  <si>
    <t>https://twitter.com/robertlustigmd</t>
  </si>
  <si>
    <t>https://twitter.com/rezomusik</t>
  </si>
  <si>
    <t>https://twitter.com/renatekuenast</t>
  </si>
  <si>
    <t>https://twitter.com/baumfran</t>
  </si>
  <si>
    <t>https://twitter.com/mattfis14854590</t>
  </si>
  <si>
    <t>https://twitter.com/drjuliaanaf1</t>
  </si>
  <si>
    <t>https://twitter.com/simoncapewell99</t>
  </si>
  <si>
    <t>https://twitter.com/marionnestle</t>
  </si>
  <si>
    <t>https://twitter.com/iphc2</t>
  </si>
  <si>
    <t>https://twitter.com/unni_gopinathan</t>
  </si>
  <si>
    <t>https://twitter.com/philbakernz</t>
  </si>
  <si>
    <t>https://twitter.com/kentbuse</t>
  </si>
  <si>
    <t>https://twitter.com/wur</t>
  </si>
  <si>
    <t>https://twitter.com/jeroencandel</t>
  </si>
  <si>
    <t>https://twitter.com/thelancetph</t>
  </si>
  <si>
    <t>https://twitter.com/wwaterlander</t>
  </si>
  <si>
    <t>https://twitter.com/jaapseidell</t>
  </si>
  <si>
    <t>https://twitter.com/bentiggelaar_bt</t>
  </si>
  <si>
    <t>https://twitter.com/yonifreedhoff</t>
  </si>
  <si>
    <t>https://twitter.com/_informas</t>
  </si>
  <si>
    <t>https://twitter.com/joggnl</t>
  </si>
  <si>
    <t>https://twitter.com/aigezondheid</t>
  </si>
  <si>
    <t>https://twitter.com/minvws</t>
  </si>
  <si>
    <t>https://twitter.com/gurpinderlalli</t>
  </si>
  <si>
    <t>https://twitter.com/db41073</t>
  </si>
  <si>
    <t>https://twitter.com/thesteils</t>
  </si>
  <si>
    <t>https://twitter.com/haymansafc</t>
  </si>
  <si>
    <t>https://twitter.com/14obrien14</t>
  </si>
  <si>
    <t>https://twitter.com/leonknight_</t>
  </si>
  <si>
    <t>https://twitter.com/abhigarg_</t>
  </si>
  <si>
    <t>https://twitter.com/silcastelletti</t>
  </si>
  <si>
    <t>https://twitter.com/silcastel</t>
  </si>
  <si>
    <t>https://twitter.com/fzmarques</t>
  </si>
  <si>
    <t>https://twitter.com/ishbp</t>
  </si>
  <si>
    <t>https://twitter.com/hbprca</t>
  </si>
  <si>
    <t>https://twitter.com/kewatson</t>
  </si>
  <si>
    <t>https://twitter.com/hswapnil</t>
  </si>
  <si>
    <t>https://twitter.com/brandimwynne</t>
  </si>
  <si>
    <t>https://twitter.com/alta_schutte</t>
  </si>
  <si>
    <t>https://twitter.com/sfhta</t>
  </si>
  <si>
    <t>https://twitter.com/atulpathak31</t>
  </si>
  <si>
    <t>https://twitter.com/bogdienache</t>
  </si>
  <si>
    <t>https://twitter.com/imhere_m8</t>
  </si>
  <si>
    <t>https://twitter.com/isleofwrite</t>
  </si>
  <si>
    <t>https://twitter.com/thesacredisle</t>
  </si>
  <si>
    <t>https://twitter.com/sboscott</t>
  </si>
  <si>
    <t>https://twitter.com/talkradio</t>
  </si>
  <si>
    <t>https://twitter.com/iromg</t>
  </si>
  <si>
    <t>https://twitter.com/adhila101</t>
  </si>
  <si>
    <t>https://twitter.com/section27news</t>
  </si>
  <si>
    <t>https://twitter.com/holly_gabe</t>
  </si>
  <si>
    <t>https://twitter.com/sputniknewsuk</t>
  </si>
  <si>
    <t>https://twitter.com/agnesayton</t>
  </si>
  <si>
    <t>https://twitter.com/etain6</t>
  </si>
  <si>
    <t>https://twitter.com/sabinebonneck</t>
  </si>
  <si>
    <t>https://twitter.com/aerztezeitung</t>
  </si>
  <si>
    <t>https://twitter.com/greedspam</t>
  </si>
  <si>
    <t>https://twitter.com/dhscgovuk</t>
  </si>
  <si>
    <t>https://twitter.com/stevenedginton</t>
  </si>
  <si>
    <t>https://twitter.com/gidmk</t>
  </si>
  <si>
    <t>https://twitter.com/rcperri</t>
  </si>
  <si>
    <t>https://twitter.com/helenclarknz</t>
  </si>
  <si>
    <t>https://twitter.com/eastgatebiotech</t>
  </si>
  <si>
    <t>https://twitter.com/plvrmap</t>
  </si>
  <si>
    <t>https://twitter.com/lndnsmileclinic</t>
  </si>
  <si>
    <t>https://twitter.com/gdpukcom</t>
  </si>
  <si>
    <t>https://twitter.com/scotthardinguk</t>
  </si>
  <si>
    <t>https://twitter.com/supermalt</t>
  </si>
  <si>
    <t>https://twitter.com/eileen_marchant</t>
  </si>
  <si>
    <t>https://twitter.com/griffithnursing</t>
  </si>
  <si>
    <t>https://twitter.com/danamccauley</t>
  </si>
  <si>
    <t>https://twitter.com/keatingpatrick</t>
  </si>
  <si>
    <t>https://twitter.com/otto_english</t>
  </si>
  <si>
    <t>https://twitter.com/alanpwhite2</t>
  </si>
  <si>
    <t>https://twitter.com/krifra</t>
  </si>
  <si>
    <t>https://twitter.com/sophuwc</t>
  </si>
  <si>
    <t>https://twitter.com/pmpmagtoday</t>
  </si>
  <si>
    <t>https://twitter.com/drefleming7</t>
  </si>
  <si>
    <t>anastasiasmihai
@bogdienache @AtulPathak31 @sfhta
@alta_schutte @brandimwynne @hswapnil
@kewatson @HBPRCA @ISHBP @FZMarques
@SilCastelletti @Hragy @SABOURETCardio
Thank you for H/T this study @AtulPathak31
&amp;amp; further evidence to introduce
#sugartax since sugar is the new
tobacco_xD83D__xDE0C_ @bogdienache you will
be aware of @CSHeartResearch @jodieingles27
&amp;amp; coauthors paper: https://t.co/5eYskvFIx3</t>
  </si>
  <si>
    <t xml:space="preserve">jodieingles27
</t>
  </si>
  <si>
    <t xml:space="preserve">csheartresearch
</t>
  </si>
  <si>
    <t xml:space="preserve">sabouretcardio
</t>
  </si>
  <si>
    <t xml:space="preserve">hragy
</t>
  </si>
  <si>
    <t>havasjust
Call for #calorielevy on food firms
after success of #sugartax. Would
this encourage manufacturers to
improve the nutritional quality
of their unhealthy foods and help
tackle #obesity, type 2 #diabetes
or even #cancer? #JustHealthNews
https://t.co/2Dga0frZaJ</t>
  </si>
  <si>
    <t>klimkowa1
Is it only co-occurrence or a cause-effect
relationship? Should we consider
sugar tax in other EU countries
and in Poland? #sugartax #plantbased
#healthy @ELMO_org @danslizmd @GIS_gov</t>
  </si>
  <si>
    <t xml:space="preserve">gis_gov
</t>
  </si>
  <si>
    <t xml:space="preserve">danslizmd
</t>
  </si>
  <si>
    <t xml:space="preserve">elmo_org
</t>
  </si>
  <si>
    <t>fooding1st
UK health campaigners call for
sweeping â€œcalorie taxâ€ on #processedfoods
https://t.co/l1ypHVbppN #actiononsugar
#actiononsalt #sugartax #calorietax
#obesity #dieting @PHE_uk</t>
  </si>
  <si>
    <t xml:space="preserve">phe_uk
</t>
  </si>
  <si>
    <t>qmulnews
RT @QMULBartsTheLon: Call for levy
on manufacturers to reduce excessive
calories in unhealthy food, from
@QMUL's @actiononsugar @actiononsaâ€¦</t>
  </si>
  <si>
    <t>actiononsugar
RT @CRUK_Policy: Our environment
makes it hard to be healthy. We
want to change this and polling
shows that the Government’s sugar
and calo…</t>
  </si>
  <si>
    <t xml:space="preserve">qmul
</t>
  </si>
  <si>
    <t>qmulbartsthelon
Call for levy on manufacturers
to reduce excessive calories in
unhealthy food, from @QMUL's @actiononsugar
@actiononsalt https://t.co/tkQUOEwFR7
#sugartax #obesity https://t.co/52vJCgolMt</t>
  </si>
  <si>
    <t>jaffor10
RT @dentalhealthorg: .@actiononsugar
and @actiononsalt are calling for
the #SugarTax, which includes drinks,
to be extended to high-calorie…</t>
  </si>
  <si>
    <t>actiononsalt
RT @holly_gabe: I spoke with @SputnikNewsUK
following @actiononsugar @actiononsalt
calorie levy press release yesterday
- you can listen he…</t>
  </si>
  <si>
    <t>dentalhealthorg
.@actiononsugar and @actiononsalt
are calling for the #SugarTax,
which includes drinks, to be extended
to high-calorie foods. It has been
suggested that the new tax could
be based on a model used in #Mexico.
#oralhealth https://t.co/lmAtd4zbsi</t>
  </si>
  <si>
    <t>foodanddrinktec
Campaigners are calling on the
government to introduce a calorie
levy on processed foods in a bid
to reduce levels of obesity and
other health issues. https://t.co/1nq63FSW3J
@actiononsugar #calorietax #sugartax
#unhealthyfood #obesity #ingredients
https://t.co/UdIJV1SgQL</t>
  </si>
  <si>
    <t>caramelparsley
#UK : Call for calorie tax on food
firms after successful #sugar levy"
https://t.co/IZRInM5Ieg #SugarTax
#softdrinks #obesity #diabetes
#health</t>
  </si>
  <si>
    <t>theprobemag
Widely considered a success, the
sugar tax has inspired campaigners
to call for a 'calorie tax'. https://t.co/bFuyOyLmnL
What do you think? Does the sugar
tax deserve the praise it receives?
#SugarTax #OralHealth #Confectionery
#CalorieTax #Review #UnhealthyFood
https://t.co/8qfpzA7Qz6</t>
  </si>
  <si>
    <t>jamesdrabble
After the introduction last year
of a sugar tax on drinks in the
UK, could we now be about to see
a tax on “excess calories”? Let
me know what you think. https://t.co/kdYRtefjrw
#sugartax #calorietax #excesscalories
#obesity #healthyeatingvscaloriecou…
https://t.co/xX76I9xMuB https://t.co/JKbGpXjZRE</t>
  </si>
  <si>
    <t>lexalimentaria
Here comes again. Few days ago
FAO Report on ultra-processed foods,
diet quality, and health has been
released. #sugartax #junkfood #NCDs
#foodpolicy https://t.co/xlqBEPLQr2</t>
  </si>
  <si>
    <t>mxoolong
Ugggh, I temporarily forgot that
almost all soft drinks in the UK
are ruined by artificial sweeteners
now, and bought myself a can of
@Sprite. Ugh, ugh, ugh. Acesulfame
K AND aspartame. :( #sugarTax</t>
  </si>
  <si>
    <t xml:space="preserve">sprite
</t>
  </si>
  <si>
    <t>bha___tti
RT @QMULBartsTheLon: Call for levy
on manufacturers to reduce excessive
calories in unhealthy food, from
@QMUL's @actiononsugar @actiononsa…</t>
  </si>
  <si>
    <t>drbelgingunay
RT @dentalhealthorg: .@actiononsugar
and @actiononsalt are calling for
the #SugarTax, which includes drinks,
to be extended to high-calorie…</t>
  </si>
  <si>
    <t>smileohmmag
Widely considered a success, the
sugar tax has inspired campaigners
to call for a 'calorie tax'. https://t.co/1hB6ULthnw
What do you think? Does the sugar
tax deserve the praise it receives?
#SugarTax #OralHealth #Confectionery
#CalorieTax #Review #UnhealthyFood
https://t.co/b9kHfyZgas</t>
  </si>
  <si>
    <t>tim_mcnulty
This one is fantastic, can't believe
it was only a B-Side. O.M.D., SugarTax
#MyiPodPlaylist https://t.co/frFUtaEPN7</t>
  </si>
  <si>
    <t>cledgerwood
#irnbru #Scotland #sugartax https://t.co/IIGUTKLsA5</t>
  </si>
  <si>
    <t>atluri31
#SugarTax https://t.co/GFopHN8iAO</t>
  </si>
  <si>
    <t>zacroger1
Going to give a give way worth
of 3000$ to one lucky slut retweet
and like then DM me girls you might
be the winner #slut #findom #nudes
#paypig #sugarbaby #sugardaddy
#sugartax #porn #porno</t>
  </si>
  <si>
    <t>realbabyytif
RT @ZacRoger1: Going to give a
give way worth of 3000$ to one
lucky slut retweet and like then
DM me girls you might be the winner
#slut #f…</t>
  </si>
  <si>
    <t>sw19_womble
@SamHooper @ukonward aka "Please
help me government, I don't know
how much sugar to eat." #sugartax
#NannyStateTories</t>
  </si>
  <si>
    <t xml:space="preserve">ukonward
</t>
  </si>
  <si>
    <t xml:space="preserve">samhooper
</t>
  </si>
  <si>
    <t>liveandll
RT @MxOolong: Ugggh, I temporarily
forgot that almost all soft drinks
in the UK are ruined by artificial
sweeteners now, and bought myself…</t>
  </si>
  <si>
    <t>oldmudgie
RT @MxOolong: Ugggh, I temporarily
forgot that almost all soft drinks
in the UK are ruined by artificial
sweeteners now, and bought myself…</t>
  </si>
  <si>
    <t>mediawisemelb
@CocaColaAU_Co Great story. But
we need a sugar tax in Australia
to help combat obesity. Do the
right thing for everyone please,
not just your shareholders #sugartax</t>
  </si>
  <si>
    <t xml:space="preserve">cocacolaau_co
</t>
  </si>
  <si>
    <t>tessatricks
Call for 'calorie tax' on processed
food after success of sugar levy
#SugarTax. I think we can safely
say that Boris will be putting
more cloth in his ears on this
one #Childhoodobesity #health #inequality
https://t.co/TtwkFap3gp</t>
  </si>
  <si>
    <t>teethteam
RT @dentalhealthorg: .@actiononsugar
and @actiononsalt are calling for
the #SugarTax, which includes drinks,
to be extended to high-calorie…</t>
  </si>
  <si>
    <t>foodmatterslive
#Reformulation and #portionsize
approaches to meeting calorie and
sugar reduction targets https://t.co/XWE0E69ZNm
#sugartax #childhoodobesity https://t.co/75oPp14Jgf</t>
  </si>
  <si>
    <t>burnout_pt
Socialismo. Sempre a tentar arranjar
fontes de rendimento... #FatTax
#SugarTax em breve #CarbonTax talvez
#RedMeatTax e #PoorFishTax entre
outros... https://t.co/SZUeIwJGVz</t>
  </si>
  <si>
    <t>jimmbobs
@vickyhungerford @BLOODSTOCKFEST
went to #bulleit for some nice
bourbon only to find out, no proper
coke _xD83D__xDE31__xD83D__xDE31__xD83D__xDE31_ damn you #sugartax</t>
  </si>
  <si>
    <t xml:space="preserve">bloodstockfest
</t>
  </si>
  <si>
    <t xml:space="preserve">vickyhungerford
</t>
  </si>
  <si>
    <t>bell_publishing
RT @confectionprod: Campaigners
are calling on the government to
introduce a calorie levy on processed
foods in a bid to reduce levels
of o…</t>
  </si>
  <si>
    <t>confectionprod
Campaigners are calling on the
government to introduce a calorie
levy on processed foods in a bid
to reduce levels… https://t.co/VpDKXOE4av</t>
  </si>
  <si>
    <t>sweetsnsavoury
RT @confectionprod: Campaigners
are calling on the government to
introduce a calorie levy on processed
foods in a bid to reduce levels
of o…</t>
  </si>
  <si>
    <t>justint035
@CorinnaHawkes @IFPRI I maintain
that any #sugartax, etc, should
be used to subsidise the healthy
counter-product or opposition industry
so that we can begin to improve
access to healthy products and
reduce the system factors associated
with poor nutrition and poor quality
food.</t>
  </si>
  <si>
    <t xml:space="preserve">ifpri
</t>
  </si>
  <si>
    <t xml:space="preserve">corinnahawkes
</t>
  </si>
  <si>
    <t>childofourtime
Obesity does not just have an economic
cost but those from a poorer background
are more likely to be obese. Why?
https://t.co/islbHHINFX #obesity
#childhood #food #sugartax #policy
https://t.co/r1fHyhAFzw</t>
  </si>
  <si>
    <t>worriedmum3
RT @childofourtime: Obesity does
not just have an economic cost
but those from a poorer background
are more likely to be obese. Why?
http…</t>
  </si>
  <si>
    <t>wendyj08
RT @LouHaigh: On the #sugartax
just like every political issue
of the day, @borisjohnson has ducked
and dived to put himself in the
top job…</t>
  </si>
  <si>
    <t xml:space="preserve">borisjohnson
</t>
  </si>
  <si>
    <t>louhaigh
On the #sugartax just like every
political issue of the day, @borisjohnson
has ducked and dived to put himself
in t… https://t.co/5dVyAH87pl</t>
  </si>
  <si>
    <t>lovatoletsitgo
This increase in chocolate bar
size etc doesn’t work for me because
I’m like “oh they used to be bigger
so I can ea… https://t.co/TQ2If1sKPg</t>
  </si>
  <si>
    <t>allcorgis
https://t.co/kQgc3M1WOT #Soda #SodaTax
#sugartax</t>
  </si>
  <si>
    <t>dipbrig11
Well, they need to replace the
revenue they’ve lost from cigarettes
I suppose. Still disagree with
it. It’s not the… https://t.co/V1y32Wq5PG</t>
  </si>
  <si>
    <t>delta9mufc
RT @LouHaigh: On the #sugartax
just like every political issue
of the day, @borisjohnson has ducked
and dived to put himself in the
top job…</t>
  </si>
  <si>
    <t>ihaterocket
RT @LouHaigh: On the #sugartax
just like every political issue
of the day, @borisjohnson has ducked
and dived to put himself in the
top job…</t>
  </si>
  <si>
    <t>almightypod
RT @LouHaigh: On the #sugartax
just like every political issue
of the day, @borisjohnson has ducked
and dived to put himself in the
top job…</t>
  </si>
  <si>
    <t>drawntopixels
RT @LouHaigh: On the #sugartax
just like every political issue
of the day, @borisjohnson has ducked
and dived to put himself in the
top job…</t>
  </si>
  <si>
    <t>martsmarts72
RT @LouHaigh: On the #sugartax
just like every political issue
of the day, @borisjohnson has ducked
and dived to put himself in the
top job…</t>
  </si>
  <si>
    <t>hugorelly
RT @LouHaigh: On the #sugartax
just like every political issue
of the day, @borisjohnson has ducked
and dived to put himself in the
top job…</t>
  </si>
  <si>
    <t>blancogogo
@Aescwine_ That’s the English way....
_xD83D__xDE11_ #SugarTax</t>
  </si>
  <si>
    <t xml:space="preserve">aescwine_
</t>
  </si>
  <si>
    <t>nickthefiddler
RT @LouHaigh: On the #sugartax
just like every political issue
of the day, @borisjohnson has ducked
and dived to put himself in the
top job…</t>
  </si>
  <si>
    <t>edmxonds
RT @LouHaigh: On the #sugartax
just like every political issue
of the day, @borisjohnson has ducked
and dived to put himself in the
top job…</t>
  </si>
  <si>
    <t>tlifeuk
RT @LouHaigh: On the #sugartax
just like every political issue
of the day, @borisjohnson has ducked
and dived to put himself in the
top job…</t>
  </si>
  <si>
    <t>rogontheleft
@EnglishmanAdam I had a wicked
evil idea for the #sugartax the
other day (I love full fat coke
BTW), but if they wa… https://t.co/ukxloRIxjZ</t>
  </si>
  <si>
    <t xml:space="preserve">englishmanadam
</t>
  </si>
  <si>
    <t>sue834
RT @LouHaigh: On the #sugartax
just like every political issue
of the day, @borisjohnson has ducked
and dived to put himself in the
top job…</t>
  </si>
  <si>
    <t>sugarbeatbook
My latest article on LinkedIn on
sugar https://t.co/eexFxQAHrS #sugar
#sugartax #cycling #diabetes #commuting</t>
  </si>
  <si>
    <t>xtremekoool
Sugar and Hypocrites https://t.co/MxS5NzHx98
#humanity #hypocrite #libtards
#POEMS #PseudoElites #UK #UN #SugarTax
#SugarLevy #flock</t>
  </si>
  <si>
    <t>mrkgyamfi
RT @JayyAngelo: Pre sugartax rubicon
mango I want to run to you</t>
  </si>
  <si>
    <t>jayyangelo
Pre sugartax rubicon mango I want
to run to you</t>
  </si>
  <si>
    <t>admbriggs
Thread/ Today, @BorisJohnson has
said that taxes on unhealthy foods
should be reviewed citing a lack
of evidence. The only such UK tax
is the soft drinks industry levy,
or #sugartax, so please let me
take you through that 'lack of
evidence'. https://t.co/YNKpCambkL</t>
  </si>
  <si>
    <t>battleforbrexit
RT @ADMBriggs: Thread/ Today, @BorisJohnson
has said that taxes on unhealthy
foods should be reviewed citing
a lack of evidence. The only s…</t>
  </si>
  <si>
    <t>tamalam_
RT @JayyAngelo: Pre sugartax rubicon
mango I want to run to you</t>
  </si>
  <si>
    <t>marcin_medink
@KrzysztofLanda à propos cukru,
to jego sprawa (#NieCukrz, #SugarTax)
też może paść ofiarą lepszego lub
gorszego PR, który już zagęszcza
ruchy</t>
  </si>
  <si>
    <t xml:space="preserve">krzysztoflanda
</t>
  </si>
  <si>
    <t>enjoy_diabetes
RT @FIZZ_NZ: Tickets are on sale
for the FIZZ symposium 2019 "Sweet
as? Sugar's effect on our health."
31 Oct in Auckland. https://t.co/b9p…</t>
  </si>
  <si>
    <t>fizz_nz
Our food industry is stuck in a
battle to make products more addictive
than competitors', using added
sugar. We need regulation to ensure
companies aren't forced to choose
economic viability over creating
healthier foods. #sugartax #nzgreens?
#nzlabour?</t>
  </si>
  <si>
    <t>rourouvakautona
RT @FIZZ_NZ: Tickets are on sale
for the FIZZ symposium 2019 "Sweet
as? Sugar's effect on our health."
31 Oct in Auckland. https://t.co/b9p…</t>
  </si>
  <si>
    <t>discostew66
RT @LouiseStephen9: I think we
can now see the #sugartax for the
Big Public Health / United Nations
con that it always was. Nothing
more th…</t>
  </si>
  <si>
    <t>louisestephen9
I think we can now see the #sugartax
for the Big Public Health / United
Nations con that it always was.
Nothing mor… https://t.co/zrwRaDFjox</t>
  </si>
  <si>
    <t>terrahall
“When you have a conservative state
and a progressive city within that
state, it becomes challenging,”
said @donnabullock195, “because
the conservative lawmakers use
#preemption to control progressive
cities.” #bigsoda #bigsugar #sodatax
#sugartax https://t.co/pXg2AOkmMM</t>
  </si>
  <si>
    <t xml:space="preserve">donnabullock195
</t>
  </si>
  <si>
    <t>sammertang
#Publichealth in action everywhere!
Discouraging less healthy choice
by higher cost #sugartax https://t.co/ALbtL7XkeA</t>
  </si>
  <si>
    <t>bandwaccounting
#actiononsugar and #actiononsalt
suggest a tax should be levied
on calorie-dense processed food,
similar to the… https://t.co/fDysN6w07a</t>
  </si>
  <si>
    <t>kevthecheff
RT @LouHaigh: On the #sugartax
just like every political issue
of the day, @borisjohnson has ducked
and dived to put himself in the
top job…</t>
  </si>
  <si>
    <t>healcities
In Focus: Proposed Sugar Tax |
@Iceland_Review https://t.co/O2WycCFZkq
#WeArePHAdvocates… https://t.co/eyt20A74dB</t>
  </si>
  <si>
    <t xml:space="preserve">iceland_review
</t>
  </si>
  <si>
    <t>wearepha
In Focus: Proposed Sugar Tax |
@Iceland_Review https://t.co/Kcj83MMFEN
#WeArePHAdvocates… https://t.co/I15s7E7sEq</t>
  </si>
  <si>
    <t>mister_hunt
RT @LouiseStephen9: I think we
can now see the #sugartax for the
Big Public Health / United Nations
con that it always was. Nothing
more th…</t>
  </si>
  <si>
    <t>rafiqrohizad
RT @thestar_rage: 1 in 2 Malaysians
are either overweight or obese.
Can the newly implemented Sweetened
Beverages Excise Duty aka the "#sug…</t>
  </si>
  <si>
    <t>thestar_rage
RT @thestar_rage: 1 in 2 Malaysians
are either overweight or obese.
Can the newly implemented Sweetened
Beverages Excise Duty aka the "#sug…</t>
  </si>
  <si>
    <t>nurhananibasri
RT @thestar_rage: 1 in 2 Malaysians
are either overweight or obese.
Can the newly implemented Sweetened
Beverages Excise Duty aka the "#sug…</t>
  </si>
  <si>
    <t>natalieisasleep
I usually am asked to host these
episodes but proud to say that
I PRODUCED my first #Newsflash
episode! Let me kn… https://t.co/1M71jehsw4</t>
  </si>
  <si>
    <t>staronline
RT @thestar_rage: 1 in 2 Malaysians
are either overweight or obese.
Can the newly implemented Sweetened
Beverages Excise Duty aka the "#sug…</t>
  </si>
  <si>
    <t>yaminlawut
RT @thestar_rage: 1 in 2 Malaysians
are either overweight or obese.
Can the newly implemented Sweetened
Beverages Excise Duty aka the "#sug…</t>
  </si>
  <si>
    <t>syazwinashafie
RT @thestar_rage: 1 in 2 Malaysians
are either overweight or obese.
Can the newly implemented Sweetened
Beverages Excise Duty aka the "#sug…</t>
  </si>
  <si>
    <t>afifishaari
RT @thestar_rage: 1 in 2 Malaysians
are either overweight or obese.
Can the newly implemented Sweetened
Beverages Excise Duty aka the "#sug…</t>
  </si>
  <si>
    <t>afabllah
RT @thestar_rage: 1 in 2 Malaysians
are either overweight or obese.
Can the newly implemented Sweetened
Beverages Excise Duty aka the "#sug…</t>
  </si>
  <si>
    <t>yourfavcutegirl
RT @thestar_rage: 1 in 2 Malaysians
are either overweight or obese.
Can the newly implemented Sweetened
Beverages Excise Duty aka the "#sug…</t>
  </si>
  <si>
    <t>qilaaahhhq
RT @thestar_rage: 1 in 2 Malaysians
are either overweight or obese.
Can the newly implemented Sweetened
Beverages Excise Duty aka the "#sug…</t>
  </si>
  <si>
    <t>ct9204
RT @thestar_rage: 1 in 2 Malaysians
are either overweight or obese.
Can the newly implemented Sweetened
Beverages Excise Duty aka the "#sug…</t>
  </si>
  <si>
    <t>syawal
RT @thestar_rage: 1 in 2 Malaysians
are either overweight or obese.
Can the newly implemented Sweetened
Beverages Excise Duty aka the "#sug…</t>
  </si>
  <si>
    <t xml:space="preserve">foonfong
</t>
  </si>
  <si>
    <t>ronyeap
RT @thestar_rage: 1 in 2 Malaysians
are either overweight or obese.
Can the newly implemented Sweetened
Beverages Excise Duty aka the "#sug…</t>
  </si>
  <si>
    <t>wilpertwitt
RT @MaritaHennessy: The sugar content
of children’s &amp;amp; lunchbox beverages
sold in the UK before &amp;amp; after
the soft drink industry levy https:/…</t>
  </si>
  <si>
    <t>maritahennessy
The sugar content of children’s
&amp;amp; lunchbox beverages sold in
the UK before &amp;amp; after the soft
drink industry levy… https://t.co/1iz0IzJaoP</t>
  </si>
  <si>
    <t>nhmajidin
RT @thestar_rage: 1 in 2 Malaysians
are either overweight or obese.
Can the newly implemented Sweetened
Beverages Excise Duty aka the "#sug…</t>
  </si>
  <si>
    <t>afsafawwaz
RT @thestar_rage: 1 in 2 Malaysians
are either overweight or obese.
Can the newly implemented Sweetened
Beverages Excise Duty aka the "#sug…</t>
  </si>
  <si>
    <t>ain_food
RT @thestar_rage: 1 in 2 Malaysians
are either overweight or obese.
Can the newly implemented Sweetened
Beverages Excise Duty aka the "#sug…</t>
  </si>
  <si>
    <t>shoppeussb
RT @thestar_rage: 1 in 2 Malaysians
are either overweight or obese.
Can the newly implemented Sweetened
Beverages Excise Duty aka the "#sug…</t>
  </si>
  <si>
    <t>atiqahhudaa
RT @thestar_rage: 1 in 2 Malaysians
are either overweight or obese.
Can the newly implemented Sweetened
Beverages Excise Duty aka the "#sug…</t>
  </si>
  <si>
    <t>slikkepindd
RT @thestar_rage: 1 in 2 Malaysians
are either overweight or obese.
Can the newly implemented Sweetened
Beverages Excise Duty aka the "#sug…</t>
  </si>
  <si>
    <t>shyerryneis
RT @thestar_rage: 1 in 2 Malaysians
are either overweight or obese.
Can the newly implemented Sweetened
Beverages Excise Duty aka the "#sug…</t>
  </si>
  <si>
    <t>prof_p_nowicka
RT @MaritaHennessy: The sugar content
of children’s &amp;amp; lunchbox beverages
sold in the UK before &amp;amp; after
the soft drink industry levy https:/…</t>
  </si>
  <si>
    <t>rahah_ghazali
RT @thestar_rage: 1 in 2 Malaysians
are either overweight or obese.
Can the newly implemented Sweetened
Beverages Excise Duty aka the "#sug…</t>
  </si>
  <si>
    <t>train2hogwarts
RT @thestar_rage: 1 in 2 Malaysians
are either overweight or obese.
Can the newly implemented Sweetened
Beverages Excise Duty aka the "#sug…</t>
  </si>
  <si>
    <t>hugh6303
@DVATW @DavidJoBrexit He is the
most duplicitous Exchequer since
#GordonBrown he has gained massive
personal wealth… https://t.co/jzPJMw5n9p</t>
  </si>
  <si>
    <t xml:space="preserve">davidjobrexit
</t>
  </si>
  <si>
    <t xml:space="preserve">dvatw
</t>
  </si>
  <si>
    <t>nurjannie
RT @thestar_rage: 1 in 2 Malaysians
are either overweight or obese.
Can the newly implemented Sweetened
Beverages Excise Duty aka the "#sug…</t>
  </si>
  <si>
    <t>syafiqahatta
RT @thestar_rage: 1 in 2 Malaysians
are either overweight or obese.
Can the newly implemented Sweetened
Beverages Excise Duty aka the "#sug…</t>
  </si>
  <si>
    <t>kentschools_fa
RT @afPE_PE: How the #sugartax
is changing behaviour… https://t.co/YRl1Hp6rlI
https://t.co/MCsGuRr1ng</t>
  </si>
  <si>
    <t>afpe_pe
How the #sugartax is changing behaviour…
https://t.co/YRl1Hp6rlI https://t.co/MCsGuRr1ng</t>
  </si>
  <si>
    <t>hullactivesch
RT @afPE_PE: How the #sugartax
is changing behaviour… https://t.co/YRl1Hp6rlI
https://t.co/MCsGuRr1ng</t>
  </si>
  <si>
    <t>suzy2504
RT @afPE_PE: How the #sugartax
is changing behaviour… https://t.co/YRl1Hp6rlI
https://t.co/MCsGuRr1ng</t>
  </si>
  <si>
    <t>borntobearboys
Sitting in @cineworld about to
watch @toystory wondering how many
calories are being consumed collectively,
and how… https://t.co/4by0RR9v1d</t>
  </si>
  <si>
    <t xml:space="preserve">toystory
</t>
  </si>
  <si>
    <t xml:space="preserve">cineworld
</t>
  </si>
  <si>
    <t>cleanlabel
Fat, #sugar and #calorie reduction
in #cakes, muffins and #bakery
goods? Get in touch to discuss
how our #cleanlabel ingredient
range can achieve up to 50% fat
and sugar reduction, and up to
20% calorie reduction. #sugartax
#healthyeating #healthyfood #publichealth
https://t.co/RFNOiRDRa4</t>
  </si>
  <si>
    <t>radekrzehak
RT @thestar_rage: 1 in 2 Malaysians
are either overweight or obese.
Can the newly implemented Sweetened
Beverages Excise Duty aka the "#sug…</t>
  </si>
  <si>
    <t>dmorkus
If i order a Pepsi and you bring
me Pepsi Max, i will fucking know
the difference, if i wanted a Fake
Pepsi i would… https://t.co/47HqrPNdOn</t>
  </si>
  <si>
    <t>wjdm07
RT @thestar_rage: 1 in 2 Malaysians
are either overweight or obese.
Can the newly implemented Sweetened
Beverages Excise Duty aka the "#sug…</t>
  </si>
  <si>
    <t>mialonmelissa
RT @tijdvooreten: @Matthijs85 @rjpbaan
In less than 1 minute explained
why also the Dutch National Prevention
Agreement is supported by com…</t>
  </si>
  <si>
    <t xml:space="preserve">rjpbaan
</t>
  </si>
  <si>
    <t>matthijs85
RT @tijdvooreten: @Matthijs85 @rjpbaan
In less than 1 minute explained
why also the Dutch National Prevention
Agreement is supported by com…</t>
  </si>
  <si>
    <t>tijdvooreten
Greenwashing statt Zuckersteuer.
_xD83D__xDE07_ #Greenwashing statt #Zuckersteuer,
#Limosteuer, #Suikertaks #Frisdranktaks
#Sugartax #Sodatax https://t.co/MVs8fTuNFd</t>
  </si>
  <si>
    <t>werthernieland
RT @tijdvooreten: @Matthijs85 @rjpbaan
In less than 1 minute explained
why also the Dutch National Prevention
Agreement is supported by com…</t>
  </si>
  <si>
    <t>miekevanstigt
RT @tijdvooreten: @Matthijs85 @rjpbaan
In less than 1 minute explained
why also the Dutch National Prevention
Agreement is supported by com…</t>
  </si>
  <si>
    <t>vachtje1
RT @tijdvooreten: @BoydSwinburn
@WHO_Europe @WHO @HBSCStudy @CocaCola
@Nestle @MvTegenspraak In less
than 1 minute explained why also
the D…</t>
  </si>
  <si>
    <t xml:space="preserve">mvtegenspraak
</t>
  </si>
  <si>
    <t xml:space="preserve">nestle
</t>
  </si>
  <si>
    <t xml:space="preserve">cocacola
</t>
  </si>
  <si>
    <t xml:space="preserve">hbscstudy
</t>
  </si>
  <si>
    <t xml:space="preserve">who
</t>
  </si>
  <si>
    <t xml:space="preserve">who_europe
</t>
  </si>
  <si>
    <t xml:space="preserve">boydswinburn
</t>
  </si>
  <si>
    <t>kay_ren74
RT @thestar_rage: 1 in 2 Malaysians
are either overweight or obese.
Can the newly implemented Sweetened
Beverages Excise Duty aka the "#sug…</t>
  </si>
  <si>
    <t>steltenpower
RT @tijdvooreten: Precies! Laat
bedrijven zoals Coca-Cola, Nestlé
en Starbucks gewoon eerlijk belasting
plus #suikertaks / #Zuckersteuer/
#…</t>
  </si>
  <si>
    <t>kitson
A #SugarTax is socially beneficial
- new study https://t.co/v7KKbjKTVQ
^ @TheEconomist cc @Benioff</t>
  </si>
  <si>
    <t xml:space="preserve">benioff
</t>
  </si>
  <si>
    <t xml:space="preserve">theeconomist
</t>
  </si>
  <si>
    <t>stephenlees4
(contd) 3. I'm with you all the
way re the #SugarTax. Only totalitarian
leftards seek to restrict what
we may or ma… https://t.co/hBpTjrJD3L</t>
  </si>
  <si>
    <t>marionwotton
@adamliaw The only way I can see
a #sugartax anywhere being considered
successful is if processed food
product reci… https://t.co/qyuTsifbkt</t>
  </si>
  <si>
    <t xml:space="preserve">adamliaw
</t>
  </si>
  <si>
    <t>aspiresportsuk
RT @afPE_PE: How the #sugartax
is changing behaviour… https://t.co/YRl1Hp6rlI
https://t.co/MCsGuRr1ng</t>
  </si>
  <si>
    <t>londonpehwb
Hannah Skeggs, Nutrition and Scientific
Affairs Manager for @Comms_IGD
reveals how #sugartax is changing
behaviour:… https://t.co/jR43y4nGa7</t>
  </si>
  <si>
    <t xml:space="preserve">igd_health
</t>
  </si>
  <si>
    <t xml:space="preserve">comms_igd
</t>
  </si>
  <si>
    <t>food_active
RT @gulpNOW: _xD83D__xDCE2_ Today the @FDS_RCS
is calling for schools to go 'sugar-free',
extending the #sugartax to dairy
drinks &amp;amp; reducing #sugar in
c…</t>
  </si>
  <si>
    <t xml:space="preserve">fds_rcs
</t>
  </si>
  <si>
    <t>gulpnow
_xD83D__xDCE2_ Today the @FDS_RCS is calling
for schools to go 'sugar-free',
extending the #sugartax to dairy
drinks &amp;amp; reducing… https://t.co/rjN1pb7vDe</t>
  </si>
  <si>
    <t>h_swanseabay
RT @gulpNOW: _xD83D__xDCE2_ Today the @FDS_RCS
is calling for schools to go 'sugar-free',
extending the #sugartax to dairy
drinks &amp;amp; reducing #sugar in
c…</t>
  </si>
  <si>
    <t>ducktalesw00h00
Mexican government proposes to
tax junk food, soda, alcohol and
tobacco and seeks to pour funds
right back into its… https://t.co/FJBYT7M3Ch</t>
  </si>
  <si>
    <t>2020dentistry3
RT @gulpNOW: _xD83D__xDCE2_ Today the @FDS_RCS
is calling for schools to go 'sugar-free',
extending the #sugartax to dairy
drinks &amp;amp; reducing #sugar in
c…</t>
  </si>
  <si>
    <t>thedanwilson
RT @afPE_PE: How the #sugartax
is changing behaviour… https://t.co/YRl1Hp6rlI
https://t.co/MCsGuRr1ng</t>
  </si>
  <si>
    <t>glbridge1
RT @gulpNOW: _xD83D__xDCE2_ Today the @FDS_RCS
is calling for schools to go 'sugar-free',
extending the #sugartax to dairy
drinks &amp;amp; reducing #sugar in
c…</t>
  </si>
  <si>
    <t>batder
Sugar tax to help stop obesity.
So why have manufacturers and shops
increased the price of sugar free
drinks. Its y… https://t.co/lQBIQ4SkOw</t>
  </si>
  <si>
    <t>mclarkhattingh
RT @thestar_rage: 1 in 2 Malaysians
are either overweight or obese.
Can the newly implemented Sweetened
Beverages Excise Duty aka the "#sug…</t>
  </si>
  <si>
    <t>divinebiood
RT @thestar_rage: 1 in 2 Malaysians
are either overweight or obese.
Can the newly implemented Sweetened
Beverages Excise Duty aka the "#sug…</t>
  </si>
  <si>
    <t>reclaimtaxuk
The #sugartax on soft drinks came
into effect on Friday 6th April
2018, upsetting some consumers
- however great ne… https://t.co/TP32k7vMWR</t>
  </si>
  <si>
    <t>soleentg
RT @gulpNOW: _xD83D__xDCE2_ Today the @FDS_RCS
is calling for schools to go 'sugar-free',
extending the #sugartax to dairy
drinks &amp;amp; reducing #sugar in
c…</t>
  </si>
  <si>
    <t>alexandrah0lt
RT @gulpNOW: _xD83D__xDCE2_ Today the @FDS_RCS
is calling for schools to go 'sugar-free',
extending the #sugartax to dairy
drinks &amp;amp; reducing #sugar in
c…</t>
  </si>
  <si>
    <t>suliman_rafiq
RT @gulpNOW: _xD83D__xDCE2_ Today the @FDS_RCS
is calling for schools to go 'sugar-free',
extending the #sugartax to dairy
drinks &amp;amp; reducing #sugar in
c…</t>
  </si>
  <si>
    <t>expandedzpd
The sugar tax has emboldened the
drinks companies to provide us
with drinks that taste exactly
like dispersible asp… https://t.co/UucuUq5zoT</t>
  </si>
  <si>
    <t>not_froggy
RT @expandedZPD: The sugar tax
has emboldened the drinks companies
to provide us with drinks that
taste exactly like dispersible
aspirin. A…</t>
  </si>
  <si>
    <t>ianweiradi
@MillerandCarter when did you stop
doing draft full fat cola? Best
steak house chain just got crap,
nothing like a… https://t.co/hsHwIKZShK</t>
  </si>
  <si>
    <t xml:space="preserve">millerandcarter
</t>
  </si>
  <si>
    <t>mehrajdube
Read it this festive season! 40
countries have levied sugar tax
on sweet drinks blaming the ill
effects of sugar… https://t.co/OQB9sY1K0v</t>
  </si>
  <si>
    <t>pankaj4570
RT @mehrajdube: Read it this festive
season! 40 countries have levied
sugar tax on sweet drinks blaming
the ill effects of sugar #sweet
#su…</t>
  </si>
  <si>
    <t>knowledgebasel
RT @FoodSecurity_za: Today we interviewed
Professor Rina Swart of @UWConline
to give us a sense of just what
the country's year-old #sugar…</t>
  </si>
  <si>
    <t xml:space="preserve">uwconline
</t>
  </si>
  <si>
    <t>foodsecurity_za
Today we interviewed Professor
Rina Swart of @UWConline to give
us a sense of just what the country's
year-old… https://t.co/khp9DfKfWT</t>
  </si>
  <si>
    <t>calcivis
The World Health Organisation recommends
individuals consume less than 10%
of total energy intake from free
sugars.… https://t.co/b1TlNV92vx</t>
  </si>
  <si>
    <t>outsmart_sugar
RT @gulpNOW: _xD83D__xDCE2_ Today the @FDS_RCS
is calling for schools to go 'sugar-free',
extending the #sugartax to dairy
drinks &amp;amp; reducing #sugar in
c…</t>
  </si>
  <si>
    <t>irdeeen
RT @thestar_rage: 1 in 2 Malaysians
are either overweight or obese.
Can the newly implemented Sweetened
Beverages Excise Duty aka the "#sug…</t>
  </si>
  <si>
    <t>husinwh_
RT @thestar_rage: 1 in 2 Malaysians
are either overweight or obese.
Can the newly implemented Sweetened
Beverages Excise Duty aka the "#sug…</t>
  </si>
  <si>
    <t>fredericesq
#sugar is major cause of #alzheimers,
#heartdisease, #cancer, etc! #1
killer! kills 2/3 of all who die!
if elected, i’ll #tax #sugar, a
lot! Maybe 10x, to help pay f/
the healthcare of those suffering
from it! 8x more addictive than
cocaine! #SugarTax! #Fred2020!
#sugarKills! https://t.co/VWfs1pUW4J</t>
  </si>
  <si>
    <t>logamakwela
RT @FoodSecurity_za: Today we interviewed
Professor Rina Swart of @UWConline
to give us a sense of just what
the country's year-old #sugar…</t>
  </si>
  <si>
    <t>toffeegirl
Hi @steveallenshow @lbc. Is that
a libra? Currently awake having
hypo. Sweets can be a life saver.sugartax
costing diabetics a fortune. X</t>
  </si>
  <si>
    <t xml:space="preserve">lbc
</t>
  </si>
  <si>
    <t xml:space="preserve">steveallenshow
</t>
  </si>
  <si>
    <t>abdutoit
RT @FoodSecurity_za: Today we interviewed
Professor Rina Swart of @UWConline
to give us a sense of just what
the country's year-old #sugar…</t>
  </si>
  <si>
    <t>healthenews
According to a new study, drinking
as little as 100ml of sugary drinks
— including 100% fruit juice —
can increase… https://t.co/AIPK1dtDBH</t>
  </si>
  <si>
    <t>healthtian
RT @HealtheNews: According to a
new study, drinking as little as
100ml of sugary drinks — including
100% fruit juice — can increase
your c…</t>
  </si>
  <si>
    <t>ianyee
RT @thestar_rage: 1 in 2 Malaysians
are either overweight or obese.
Can the newly implemented Sweetened
Beverages Excise Duty aka the "#sug…</t>
  </si>
  <si>
    <t>sugarsmartncl
RT @gulpNOW: _xD83D__xDCE2_ Today the @FDS_RCS
is calling for schools to go 'sugar-free',
extending the #sugartax to dairy
drinks &amp;amp; reducing #sugar in
c…</t>
  </si>
  <si>
    <t>nayerraapd
Totally agree @W_Wat Could a #sugartax
support this @DanielleGalle15?
https://t.co/XVuMxs7geF</t>
  </si>
  <si>
    <t xml:space="preserve">daniellegalle15
</t>
  </si>
  <si>
    <t xml:space="preserve">w_wat
</t>
  </si>
  <si>
    <t>dphru_sa
RT @FoodSecurity_za: Today we interviewed
Professor Rina Swart of @UWConline
to give us a sense of just what
the country's year-old #sugar…</t>
  </si>
  <si>
    <t>esmesstuff
Disturbing news in #TheTimes changes
to the #sugartax could make it
impossible to produce fudge or
Palma Violets https://t.co/QJAFmJQG18</t>
  </si>
  <si>
    <t>r_osirideain
@irnbru You could be doing with
a kick up the arse yerself for
getting rid of the original recipe!
We would have paid the #sugartax</t>
  </si>
  <si>
    <t xml:space="preserve">irnbru
</t>
  </si>
  <si>
    <t>mcindewartam
RT @R_OSirideain: @irnbru You could
be doing with a kick up the arse
yerself for getting rid of the
original recipe! We would have
paid the…</t>
  </si>
  <si>
    <t>kpennpenn
RT @CRUK_Policy: Our environment
makes it hard to be healthy. We
want to change this and polling
shows that the Government’s sugar
and calo…</t>
  </si>
  <si>
    <t>cruk_policy
Our environment makes it hard to
be healthy. We want to change this
and polling shows that the Government’s
sugar and calorie reformulation
is supported by 9 in 10 people.
https://t.co/CTVHMADYsI #growinguphealthy
#sugartax https://t.co/MgqV7kSzJZ</t>
  </si>
  <si>
    <t>davesargent
Hey @Tesco - do you not take notice
of things like the #sugartax ?
Just bought a #fantazero orange
500ml from your #StHelens extra
store, it was £1.33 yet the full
sugar one is next to it on the
shelves for £1.00. Way to go with
promoting diabetes _xD83D__xDC4F__xD83C__xDFFC__xD83D__xDC4F__xD83C__xDFFC__xD83D__xDC4F__xD83C__xDFFC_</t>
  </si>
  <si>
    <t xml:space="preserve">tesco
</t>
  </si>
  <si>
    <t>oha_updates
RT @CRUK_Policy: Our environment
makes it hard to be healthy. We
want to change this and polling
shows that the Government’s sugar
and calo…</t>
  </si>
  <si>
    <t>jphysical
RT @afPE_PE: How the #sugartax
is changing behaviour… https://t.co/YRl1Hp6rlI
https://t.co/MCsGuRr1ng</t>
  </si>
  <si>
    <t>cati_king
@jamieoliver Yuh Teefin bludclart
yuh. U messed around with everyone’s
food and now No1s fucking with
your shit. U fucka. Had u have
stayed silent maybe ur shitty restaurants
would still be up n running. Fuck
u u big batty eediat. #SugarTax
#MindYourOwnBusiness #TurkeyTwizzlers</t>
  </si>
  <si>
    <t xml:space="preserve">jamieoliver
</t>
  </si>
  <si>
    <t>debsjkay
RT @tijdvooreten: @BoydSwinburn
@WHO_Europe @WHO @HBSCStudy @CocaCola
@Nestle @MvTegenspraak In less
than 1 minute explained why also
the D…</t>
  </si>
  <si>
    <t>aussugartax
Again, seatbelts don't replace
speed limits and stop signs. A
#sugartax is a powerful tool that
we're not using. https://t.co/LZ61s7dIn2</t>
  </si>
  <si>
    <t>matt_hopcraft
RT @AusSugarTax: A few salty responses
to @adamliaw's #sugartax thread.
It's actually pretty easy to put
a tax on sugar sweetened beverage…</t>
  </si>
  <si>
    <t>marymaryregan
RT @CRUK_Policy: Our environment
makes it hard to be healthy. We
want to change this and polling
shows that the Government’s sugar
and calo…</t>
  </si>
  <si>
    <t>197winstonsmith
RT @tijdvooreten: @BoydSwinburn
@WHO_Europe @WHO @HBSCStudy @CocaCola
@Nestle @MvTegenspraak In less
than 1 minute explained why also
the D…</t>
  </si>
  <si>
    <t xml:space="preserve">nestlegermany
</t>
  </si>
  <si>
    <t xml:space="preserve">juliakloeckner
</t>
  </si>
  <si>
    <t xml:space="preserve">bmel
</t>
  </si>
  <si>
    <t>sheikh_anvakh
@audreybbonbon @parentchain Nothing
of course to do with HOLIDAY SEASON,
or rising prices putting people
off, or that fucking #SugarTax
that's killed drinks sales, or
#Shrinkflation or shopping instead
at @Tesco, @Morrisons or the discounters
@AldiUK &amp;amp; @LidlGB</t>
  </si>
  <si>
    <t xml:space="preserve">lidlgb
</t>
  </si>
  <si>
    <t xml:space="preserve">aldiuk
</t>
  </si>
  <si>
    <t xml:space="preserve">morrisons
</t>
  </si>
  <si>
    <t xml:space="preserve">parentchain
</t>
  </si>
  <si>
    <t xml:space="preserve">audreybbonbon
</t>
  </si>
  <si>
    <t xml:space="preserve">robertlustigmd
</t>
  </si>
  <si>
    <t xml:space="preserve">rezomusik
</t>
  </si>
  <si>
    <t xml:space="preserve">renatekuenast
</t>
  </si>
  <si>
    <t>baumfran
This will feed into our research
on attitudes towards #sugartax
@DrJuliaAnaf1 @mattfis14854590</t>
  </si>
  <si>
    <t xml:space="preserve">mattfis14854590
</t>
  </si>
  <si>
    <t xml:space="preserve">drjuliaanaf1
</t>
  </si>
  <si>
    <t xml:space="preserve">simoncapewell99
</t>
  </si>
  <si>
    <t xml:space="preserve">marionnestle
</t>
  </si>
  <si>
    <t xml:space="preserve">iphc2
</t>
  </si>
  <si>
    <t xml:space="preserve">unni_gopinathan
</t>
  </si>
  <si>
    <t xml:space="preserve">philbakernz
</t>
  </si>
  <si>
    <t xml:space="preserve">kentbuse
</t>
  </si>
  <si>
    <t xml:space="preserve">wur
</t>
  </si>
  <si>
    <t xml:space="preserve">jeroencandel
</t>
  </si>
  <si>
    <t xml:space="preserve">thelancetph
</t>
  </si>
  <si>
    <t xml:space="preserve">wwaterlander
</t>
  </si>
  <si>
    <t xml:space="preserve">jaapseidell
</t>
  </si>
  <si>
    <t xml:space="preserve">bentiggelaar_bt
</t>
  </si>
  <si>
    <t xml:space="preserve">yonifreedhoff
</t>
  </si>
  <si>
    <t xml:space="preserve">_informas
</t>
  </si>
  <si>
    <t xml:space="preserve">joggnl
</t>
  </si>
  <si>
    <t xml:space="preserve">aigezondheid
</t>
  </si>
  <si>
    <t xml:space="preserve">minvws
</t>
  </si>
  <si>
    <t xml:space="preserve">gurpinderlalli
</t>
  </si>
  <si>
    <t>db41073
@Tesco anymore proof that we, the
#consumer are getting #rippedoff
again by the #supermarkets #tescos.
The #SugarTax is supposed to lower
the price of #lowsugar drinks https://t.co/YAhcWTkIdD</t>
  </si>
  <si>
    <t>thesteils
RT @CRUK_Policy: Our environment
makes it hard to be healthy. We
want to change this and polling
shows that the Government’s sugar
and calo…</t>
  </si>
  <si>
    <t>haymansafc
Luckily I have a stock of Parma
Violets. Maybe it's time to stock-up
even more. It seems this so-called
'Conservative' government seeks
to continue to control, limit and
tax people out of living their
lives. #SugarTax https://t.co/7RZQYvT5n9</t>
  </si>
  <si>
    <t>14obrien14
@LeonKnight_ @Nestle All chocolate
is been killed because of sugartax
and greed by makers</t>
  </si>
  <si>
    <t xml:space="preserve">leonknight_
</t>
  </si>
  <si>
    <t>abhigarg_
Anything that is poisonous to our
environment and to our health should
be taxed to reduce its use. Extra
tax revenue generated out of it
should be used to fund climate
control initiatives. #sugartax
#redmeattax #ClimateActionNow #plasticpollution
https://t.co/7UAQ2fdWr0</t>
  </si>
  <si>
    <t>silcastelletti
RT @AnastasiaSMihai: @bogdienache
@AtulPathak31 @sfhta @alta_schutte
@brandimwynne @hswapnil @kewatson
@HBPRCA @ISHBP @FZMarques @SilCastel…</t>
  </si>
  <si>
    <t xml:space="preserve">silcastel
</t>
  </si>
  <si>
    <t xml:space="preserve">fzmarques
</t>
  </si>
  <si>
    <t xml:space="preserve">ishbp
</t>
  </si>
  <si>
    <t xml:space="preserve">hbprca
</t>
  </si>
  <si>
    <t xml:space="preserve">kewatson
</t>
  </si>
  <si>
    <t xml:space="preserve">hswapnil
</t>
  </si>
  <si>
    <t xml:space="preserve">brandimwynne
</t>
  </si>
  <si>
    <t xml:space="preserve">alta_schutte
</t>
  </si>
  <si>
    <t xml:space="preserve">sfhta
</t>
  </si>
  <si>
    <t xml:space="preserve">atulpathak31
</t>
  </si>
  <si>
    <t xml:space="preserve">bogdienache
</t>
  </si>
  <si>
    <t>imhere_m8
The government should be parenting
your diet, you should do that yourself
#sugartax #freemarket #freedom</t>
  </si>
  <si>
    <t>isleofwrite
@TheSacredIsle If only #BorisJohnsonPM
agreed _xD83D__xDE21_ #sugartax</t>
  </si>
  <si>
    <t xml:space="preserve">thesacredisle
</t>
  </si>
  <si>
    <t>sboscott
@Iromg @talkRADIO I wouldn’t pay
to eat anywhere from somone that
will preach what i can and can’t
eat! I’m not surprised his food
is bland when you leave out salt
&amp;amp; sugar! Time he got on his
Vespa and buggered off back to
the 90’s with his Blair-rite buddies!
#SugarTax #BlameBrexit4BadManagement</t>
  </si>
  <si>
    <t xml:space="preserve">talkradio
</t>
  </si>
  <si>
    <t xml:space="preserve">iromg
</t>
  </si>
  <si>
    <t>adhila101
Sold as a health benefit... We
see now that #SugarTax benefitted
the biofuel industry significantly.
Things that make you go _xD83E__xDD14_hmmmm.
@SECTION27news #theBillThatVanished
#nhi #theBillThatVanished</t>
  </si>
  <si>
    <t xml:space="preserve">section27news
</t>
  </si>
  <si>
    <t>holly_gabe
I spoke with @SputnikNewsUK following
@actiononsugar @actiononsalt calorie
levy press release yesterday -
you can listen here: _xD83D__xDC42_ _xD83D__xDC42__xD83D__xDC47__xD83D__xDC47_
https://t.co/UDSQtR4Bet #obesity
#sugartax #childhoodobesity #nutrition
#nutritionist</t>
  </si>
  <si>
    <t>sputniknewsuk
RT @holly_gabe: I spoke with @SputnikNewsUK
following @actiononsugar @actiononsalt
calorie levy press release yesterday
- you can listen he…</t>
  </si>
  <si>
    <t>agnesayton
RT @CRUK_Policy: Our environment
makes it hard to be healthy. We
want to change this and polling
shows that the Government’s sugar
and calo…</t>
  </si>
  <si>
    <t>etain6
RT @CRUK_Policy: Our environment
makes it hard to be healthy. We
want to change this and polling
shows that the Government’s sugar
and calo…</t>
  </si>
  <si>
    <t>sabinebonneck
The German government sees no scientific
justification for the introduction
of a #sugartax. Completely incomprehensible
for paediatricians and health insurers:
https://t.co/G0GvqvYfqd via @aerztezeitung
#obesity https://t.co/sVQ09pISQj</t>
  </si>
  <si>
    <t xml:space="preserve">aerztezeitung
</t>
  </si>
  <si>
    <t>greedspam
@GidMK Not reading the paper past
the headlines, social media causing
eating disorders is valid. Big
Public Health's global tweetstorm
on the #sugartax prime eg. When
challenged, shills label any debate
a conspiracy theory &amp;amp; nutritional
flat Earthers. Put that narrative
on pod.</t>
  </si>
  <si>
    <t xml:space="preserve">dhscgovuk
</t>
  </si>
  <si>
    <t xml:space="preserve">stevenedginton
</t>
  </si>
  <si>
    <t xml:space="preserve">gidmk
</t>
  </si>
  <si>
    <t>rcperri
RT @HelenClarkNZ: Alarming to read
of scale of impact of #diabetes
in NZ: close to 1,000 amputations
a year; sight of 60,000 people
affecte…</t>
  </si>
  <si>
    <t>helenclarknz
Alarming to read of scale of impact
of #diabetes in NZ: close to 1,000
amputations a year; sight of 60,000
people affected; 300+ diabetics
newly placed on dialysis last year.
Time for major prevention measures:
#WaterOnlySchools #sugartax &amp;amp;
more. @iPCH2 https://t.co/0cdeRQFgXR</t>
  </si>
  <si>
    <t>eastgatebiotech
RT @HelenClarkNZ: Alarming to read
of scale of impact of #diabetes
in NZ: close to 1,000 amputations
a year; sight of 60,000 people
affecte…</t>
  </si>
  <si>
    <t>plvrmap
RT @HelenClarkNZ: Alarming to read
of scale of impact of #diabetes
in NZ: close to 1,000 amputations
a year; sight of 60,000 people
affecte…</t>
  </si>
  <si>
    <t>lndnsmileclinic
The highs and lows of #sugar content
revealed - https://t.co/ymXE3uv5b1
#sugartax #chocolate Via @GDPUKcom
https://t.co/9L3XSl6VCS</t>
  </si>
  <si>
    <t xml:space="preserve">gdpukcom
</t>
  </si>
  <si>
    <t>scotthardinguk
@Supermalt's new ginger beer product
has taken the crown _xD83D__xDC51_. #sugartax
killed D&amp;amp;G. There's a new sheriff
in town.</t>
  </si>
  <si>
    <t xml:space="preserve">supermalt
</t>
  </si>
  <si>
    <t>eileen_marchant
RT @afPE_PE: How the #sugartax
is changing behaviour… https://t.co/YRl1Hp6rlI
https://t.co/MCsGuRr1ng</t>
  </si>
  <si>
    <t>griffithnursing
A 600-millilitre Coca-Cola contains
16 teaspoons of sugar. Should Australia
be more explicit with labeling
sugars in packaged foods and drinks?
https://t.co/ewVUoT89VA #obesity
#diabetes @DanaMcCauley #childhoodobesity
#sugartax</t>
  </si>
  <si>
    <t xml:space="preserve">danamccauley
</t>
  </si>
  <si>
    <t>keatingpatrick
Read again: “In June 2016 a perfect
storm of ‘interests’ managed to
convince the British people to
vote to Leave the EU. Among those
‘interests’ was “big sugar,” @Otto_English
writes. #Brexit #Leave #Sugar #SugarTax
https://t.co/EnDvH8Nqfu via @PMPmagToday</t>
  </si>
  <si>
    <t xml:space="preserve">otto_english
</t>
  </si>
  <si>
    <t>alanpwhite2
RT @keatingpatrick: Read again:
“In June 2016 a perfect storm of
‘interests’ managed to convince
the British people to vote to Leave
the EU…</t>
  </si>
  <si>
    <t>krifra
#AnotherCOALitionTax ? A ##SugarTax
? but but #BestEconomicManagers,
right ! https://t.co/QXcS6gV1Yu</t>
  </si>
  <si>
    <t>sophuwc
RT @FoodSecurity_za: Today we interviewed
Professor Rina Swart of @UWConline
to give us a sense of just what
the country's year-old #sugar…</t>
  </si>
  <si>
    <t>pmpmagtoday
RT @keatingpatrick: Read again:
“In June 2016 a perfect storm of
‘interests’ managed to convince
the British people to vote to Leave
the EU…</t>
  </si>
  <si>
    <t>drefleming7
1. Provide #dental care prevention
in communities where people reside
2. Get kids into school and provide
dental c… https://t.co/MD1q4F35bF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</si>
  <si>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</si>
  <si>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</si>
  <si>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</si>
  <si>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</si>
  <si>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</si>
  <si>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</si>
  <si>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</si>
  <si>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&lt;value&gt;g.bridge@leedsbeckett.ac.uk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</si>
  <si>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Workbook Settings 5</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</si>
  <si>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t>
  </si>
  <si>
    <t>Workbook Settings 6</t>
  </si>
  <si>
    <t>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t>
  </si>
  <si>
    <t>Workbook Settings 7</t>
  </si>
  <si>
    <t xml:space="preserve">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t>
  </si>
  <si>
    <t>Workbook Settings 8</t>
  </si>
  <si>
    <t>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t>
  </si>
  <si>
    <t>Workbook Settings 9</t>
  </si>
  <si>
    <t>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t>
  </si>
  <si>
    <t>Workbook Settings 10</t>
  </si>
  <si>
    <t>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t>
  </si>
  <si>
    <t>Workbook Settings 11</t>
  </si>
  <si>
    <t>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t>
  </si>
  <si>
    <t>Workbook Settings 12</t>
  </si>
  <si>
    <t>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t>
  </si>
  <si>
    <t>Workbook Settings 13</t>
  </si>
  <si>
    <t>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t>
  </si>
  <si>
    <t>Workbook Settings 14</t>
  </si>
  <si>
    <t>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t>
  </si>
  <si>
    <t>Workbook Settings 15</t>
  </si>
  <si>
    <t>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t>
  </si>
  <si>
    <t>Workbook Settings 16</t>
  </si>
  <si>
    <t>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t>
  </si>
  <si>
    <t>Workbook Settings 17</t>
  </si>
  <si>
    <t>&gt;False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t>
  </si>
  <si>
    <t>Workbook Settings 18</t>
  </si>
  <si>
    <t>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</si>
  <si>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</si>
  <si>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</si>
  <si>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</si>
  <si>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</si>
  <si>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</si>
  <si>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</si>
  <si>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</si>
  <si>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</si>
  <si>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</si>
  <si>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</si>
  <si>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</si>
  <si>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</si>
  <si>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</si>
  <si>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</si>
  <si>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</si>
  <si>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</si>
  <si>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</si>
  <si>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</si>
  <si>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</si>
  <si>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</si>
  <si>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</si>
  <si>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</si>
  <si>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</si>
  <si>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</si>
  <si>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</si>
  <si>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</si>
  <si>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</si>
  <si>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</si>
  <si>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</si>
  <si>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</si>
  <si>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</si>
  <si>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</si>
  <si>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</si>
  <si>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</si>
  <si>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</si>
  <si>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</si>
  <si>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</si>
  <si>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</si>
  <si>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</si>
  <si>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</si>
  <si>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</si>
  <si>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</si>
  <si>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</si>
  <si>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</si>
  <si>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</si>
  <si>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</si>
  <si>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</si>
  <si>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</si>
  <si>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</si>
  <si>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</si>
  <si>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</si>
  <si>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</si>
  <si>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</si>
  <si>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</si>
  <si>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</si>
  <si>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</si>
  <si>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</si>
  <si>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</si>
  <si>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</si>
  <si>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</si>
  <si>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</si>
  <si>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</si>
  <si>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</si>
  <si>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</si>
  <si>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</si>
  <si>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</si>
  <si>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</si>
  <si>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</si>
  <si>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</si>
  <si>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</si>
  <si>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</si>
  <si>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</si>
  <si>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</si>
  <si>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</si>
  <si>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</si>
  <si>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https://www.independent.co.uk/news/uk/politics/calorie-tax-campaign-health-food-levy-sugar-soft-drinks-a9044521.html</t>
  </si>
  <si>
    <t>https://www.instagram.com/p/B03kt9jFd6l/</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</si>
  <si>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</si>
  <si>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</si>
  <si>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</si>
  <si>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</si>
  <si>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</si>
  <si>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</si>
  <si>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</si>
  <si>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</si>
  <si>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</si>
  <si>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</si>
  <si>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</si>
  <si>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</si>
  <si>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</si>
  <si>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</si>
  <si>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</si>
  <si>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</si>
  <si>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</si>
  <si>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</si>
  <si>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https://www.coca-colacompany.com/stories/meet-our-partners-epode-international-network https://twitter.com/i/web/status/1161690090919403520 https://twitter.com/i/web/status/1161724792879419392 https://twitter.com/i/web/status/1161753679545942023 https://twitter.com/bmel/status/1162734977584230400 https://twitter.com/i/web/status/1161705520501334017 https://twitter.com/tijdvooreten/status/1161748709778083841 https://twitter.com/i/web/status/1161927798434480128 https://twitter.com/i/web/status/1161940090714824705 https://twitter.com/i/web/status/1161748709778083841</t>
  </si>
  <si>
    <t>https://news.sky.com/story/call-for-calorie-tax-on-processed-food-after-success-of-sugar-levy-11779137 https://www.huffingtonpost.co.uk/entry/calorie-levy-campaigners_uk_5d4993bee4b0244052e1a560 https://www.eveningexpress.co.uk/news/uk/call-for-calorie-tax-on-food-firms-after-success-of-sugar-levy/amp/?utm_source=twitter&amp;__twitter_impression=true https://www.independent.co.uk/news/uk/politics/calorie-tax-campaign-health-food-levy-sugar-soft-drinks-a9044521.html https://www.instagram.com/p/B03kt9jFd6l/ https://twitter.com/TheEconomist/status/1159139054857965568 https://www.youtube.com/watch?v=cfl26x1XCwY https://twitter.com/theeconomist/status/1159291624528207873 https://news.sky.com/story/call-for-calorie-tax-on-processed-food-after-success-of-sugar-levy-11779137?utm_source=Greenhouse+Morning+News&amp;utm_campaign=925a7e4c19-Greenhouse_Morning_News_GMN__8th_August_2019&amp;utm_medium=email&amp;utm_term=0_e40c447c1a-925a7e4c19-123998953 https://www.foodmatterslive.com/visit/2019-schedule/2019-sessions-details-reformulation-and-portion-size-approaches-to-meeting-calorie-and-sugar-reduction-targets</t>
  </si>
  <si>
    <t>https://twitter.com/i/web/status/1161452167045115904 https://twitter.com/i/web/status/1161457996624359425 https://twitter.com/i/web/status/1161245860488892422</t>
  </si>
  <si>
    <t>https://twitter.com/i/web/status/1147097793204490241 https://www.bbc.co.uk/news/uk-politics-48847952</t>
  </si>
  <si>
    <t>https://soundcloud.com/radiosputnik/obesity-we-believe-liability-here-is-with-the-food-industry-expert https://www.dailymail.co.uk/health/article-7328077/Campaigners-call-CALORIE-TAX-processed-foods.html https://www.qmul.ac.uk/media/news/2019/smd/call-for-levy-on-manufacturers-to-reduce-excessive-calories-in-unhealthy-food-.html https://www.foodanddrinktechnology.com/news/29006/campaigners-call-for-calorie-levy-on-unhealthy-foods/</t>
  </si>
  <si>
    <t>https://twitter.com/i/web/status/1161916658031702016 https://twitter.com/i/web/status/1161916007415525376</t>
  </si>
  <si>
    <t>https://twitter.com/adamliaw/status/1161804413356261376 https://twitter.com/adamliaw/status/1161798669575655424 https://twitter.com/adamliaw/status/1161799131590905857 https://twitter.com/adamliaw/status/1161800961108533249 https://twitter.com/i/web/status/1161808359307132928 https://twitter.com/i/web/status/1161807919345623040</t>
  </si>
  <si>
    <t>https://twitter.com/i/web/status/1161915213257629696 https://www.igd.com/research/brexit-and-economics/article/t/how-the-sugar-tax-is-changing-behaviour/i/22186</t>
  </si>
  <si>
    <t>https://www.icelandreview.com/politics/in-focus-proposed-sugar-tax/ https://twitter.com/i/web/status/1161393277402320897 https://twitter.com/i/web/status/1161393255650603008</t>
  </si>
  <si>
    <t>https://twitter.com/refillnz/status/1159282589255000065 https://twitter.com/i/web/status/1161040931501424640</t>
  </si>
  <si>
    <t>https://twitter.com/i/web/status/1160883634892488704 https://www.health-e.org.za/2019/07/15/sugary-drinks-the-tax-declining-sales-new-alarming-research/</t>
  </si>
  <si>
    <t>Top Domains in Tweet in Entire Graph</t>
  </si>
  <si>
    <t>Top Domains in Tweet in G1</t>
  </si>
  <si>
    <t>Top Domains in Tweet in G2</t>
  </si>
  <si>
    <t>instagram.com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</si>
  <si>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</si>
  <si>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</si>
  <si>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</si>
  <si>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</si>
  <si>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</si>
  <si>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</si>
  <si>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</si>
  <si>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</si>
  <si>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</si>
  <si>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coca-colacompany.com</t>
  </si>
  <si>
    <t>twitter.com co.uk sky.com instagram.com youtube.com foodmatterslive.com icelandreview.com linkedin.com blogspot.com theguardian.com</t>
  </si>
  <si>
    <t>twitter.com co.uk</t>
  </si>
  <si>
    <t>soundcloud.com co.uk ac.uk foodanddrinktechnology.com</t>
  </si>
  <si>
    <t>twitter.com igd.com</t>
  </si>
  <si>
    <t>twitter.com org.za</t>
  </si>
  <si>
    <t>Top Hashtags in Tweet in Entire Graph</t>
  </si>
  <si>
    <t>sugar</t>
  </si>
  <si>
    <t>obesity</t>
  </si>
  <si>
    <t>calorietax</t>
  </si>
  <si>
    <t>childhoodobesity</t>
  </si>
  <si>
    <t>zuckersteuer</t>
  </si>
  <si>
    <t>sodatax</t>
  </si>
  <si>
    <t>publichealth</t>
  </si>
  <si>
    <t>Top Hashtags in Tweet in G1</t>
  </si>
  <si>
    <t>epodeinternationalnetwork</t>
  </si>
  <si>
    <t>sugarlobby</t>
  </si>
  <si>
    <t>healthwashing</t>
  </si>
  <si>
    <t>epode</t>
  </si>
  <si>
    <t>greenwashing</t>
  </si>
  <si>
    <t>limosteuer</t>
  </si>
  <si>
    <t>Top Hashtags in Tweet in G2</t>
  </si>
  <si>
    <t>cancer</t>
  </si>
  <si>
    <t>uk</t>
  </si>
  <si>
    <t>health</t>
  </si>
  <si>
    <t>oralhealth</t>
  </si>
  <si>
    <t>Top Hashtags in Tweet in G3</t>
  </si>
  <si>
    <t>production</t>
  </si>
  <si>
    <t>Top Hashtags in Tweet in G4</t>
  </si>
  <si>
    <t>Top Hashtags in Tweet in G5</t>
  </si>
  <si>
    <t>Top Hashtags in Tweet in G6</t>
  </si>
  <si>
    <t>nutrition</t>
  </si>
  <si>
    <t>nutritionist</t>
  </si>
  <si>
    <t>mexico</t>
  </si>
  <si>
    <t>unhealthyfood</t>
  </si>
  <si>
    <t>ingredients</t>
  </si>
  <si>
    <t>Top Hashtags in Tweet in G7</t>
  </si>
  <si>
    <t>Top Hashtags in Tweet in G8</t>
  </si>
  <si>
    <t>consumer</t>
  </si>
  <si>
    <t>rippedoff</t>
  </si>
  <si>
    <t>supermarkets</t>
  </si>
  <si>
    <t>tescos</t>
  </si>
  <si>
    <t>lowsugar</t>
  </si>
  <si>
    <t>shrinkflation</t>
  </si>
  <si>
    <t>fantazero</t>
  </si>
  <si>
    <t>sthelens</t>
  </si>
  <si>
    <t>Top Hashtags in Tweet in G9</t>
  </si>
  <si>
    <t>Top Hashtags in Tweet in G10</t>
  </si>
  <si>
    <t>Top Hashtags in Tweet</t>
  </si>
  <si>
    <t>sugartax suikertaks zuckersteuer epodeinternationalnetwork cocacola sugarlobby healthwashing epode greenwashing limosteuer</t>
  </si>
  <si>
    <t>sugartax sugar obesity diabetes calorietax publichealth cancer uk health oralhealth</t>
  </si>
  <si>
    <t>newsflash production sugartax</t>
  </si>
  <si>
    <t>sugartax obesity childhoodobesity nutrition nutritionist mexico oralhealth calorietax unhealthyfood ingredients</t>
  </si>
  <si>
    <t>sugartax consumer rippedoff supermarkets tescos lowsugar shrinkflation fantazero sthelens</t>
  </si>
  <si>
    <t>sugartax thread</t>
  </si>
  <si>
    <t>sugartax nzgreens nzlabour papatūānuku</t>
  </si>
  <si>
    <t>thebillthatvanished sugartax nhi</t>
  </si>
  <si>
    <t>Top Words in Tweet in Entire Graph</t>
  </si>
  <si>
    <t>Words in Sentiment List#1: Positive</t>
  </si>
  <si>
    <t>Words in Sentiment List#2: Negative</t>
  </si>
  <si>
    <t>Words in Sentiment List#3: Angry/Violent</t>
  </si>
  <si>
    <t>Non-categorized Words</t>
  </si>
  <si>
    <t>Total Words</t>
  </si>
  <si>
    <t>#sugartax</t>
  </si>
  <si>
    <t>1</t>
  </si>
  <si>
    <t>beverages</t>
  </si>
  <si>
    <t>2</t>
  </si>
  <si>
    <t>Top Words in Tweet in G1</t>
  </si>
  <si>
    <t>less</t>
  </si>
  <si>
    <t>minute</t>
  </si>
  <si>
    <t>explained</t>
  </si>
  <si>
    <t>dutch</t>
  </si>
  <si>
    <t>national</t>
  </si>
  <si>
    <t>prevention</t>
  </si>
  <si>
    <t>agreement</t>
  </si>
  <si>
    <t>Top Words in Tweet in G2</t>
  </si>
  <si>
    <t>tax</t>
  </si>
  <si>
    <t>call</t>
  </si>
  <si>
    <t>food</t>
  </si>
  <si>
    <t>#sugar</t>
  </si>
  <si>
    <t>success</t>
  </si>
  <si>
    <t>calorie</t>
  </si>
  <si>
    <t>think</t>
  </si>
  <si>
    <t>drinks</t>
  </si>
  <si>
    <t>Top Words in Tweet in G3</t>
  </si>
  <si>
    <t>malaysians</t>
  </si>
  <si>
    <t>overweight</t>
  </si>
  <si>
    <t>obese</t>
  </si>
  <si>
    <t>newly</t>
  </si>
  <si>
    <t>implemented</t>
  </si>
  <si>
    <t>sweetened</t>
  </si>
  <si>
    <t>excise</t>
  </si>
  <si>
    <t>Top Words in Tweet in G4</t>
  </si>
  <si>
    <t>Top Words in Tweet in G5</t>
  </si>
  <si>
    <t>political</t>
  </si>
  <si>
    <t>issue</t>
  </si>
  <si>
    <t>day</t>
  </si>
  <si>
    <t>ducked</t>
  </si>
  <si>
    <t>dived</t>
  </si>
  <si>
    <t>put</t>
  </si>
  <si>
    <t>himself</t>
  </si>
  <si>
    <t>Top Words in Tweet in G6</t>
  </si>
  <si>
    <t>levy</t>
  </si>
  <si>
    <t>reduce</t>
  </si>
  <si>
    <t>calling</t>
  </si>
  <si>
    <t>manufacturers</t>
  </si>
  <si>
    <t>excessive</t>
  </si>
  <si>
    <t>Top Words in Tweet in G7</t>
  </si>
  <si>
    <t>today</t>
  </si>
  <si>
    <t>schools</t>
  </si>
  <si>
    <t>go</t>
  </si>
  <si>
    <t>'sugar</t>
  </si>
  <si>
    <t>free'</t>
  </si>
  <si>
    <t>extending</t>
  </si>
  <si>
    <t>dairy</t>
  </si>
  <si>
    <t>Top Words in Tweet in G8</t>
  </si>
  <si>
    <t>Top Words in Tweet in G9</t>
  </si>
  <si>
    <t>changing</t>
  </si>
  <si>
    <t>behaviour</t>
  </si>
  <si>
    <t>Top Words in Tweet in G10</t>
  </si>
  <si>
    <t>interviewed</t>
  </si>
  <si>
    <t>professor</t>
  </si>
  <si>
    <t>rina</t>
  </si>
  <si>
    <t>swart</t>
  </si>
  <si>
    <t>give</t>
  </si>
  <si>
    <t>sense</t>
  </si>
  <si>
    <t>country's</t>
  </si>
  <si>
    <t>year</t>
  </si>
  <si>
    <t>Top Words in Tweet</t>
  </si>
  <si>
    <t>less 1 minute explained dutch national prevention agreement tijdvooreten #sugartax</t>
  </si>
  <si>
    <t>#sugartax sugar tax call food #sugar success calorie think drinks</t>
  </si>
  <si>
    <t>1 2 malaysians overweight obese newly implemented sweetened beverages excise</t>
  </si>
  <si>
    <t>bogdienache atulpathak31 sfhta alta_schutte brandimwynne hswapnil kewatson hbprca ishbp fzmarques</t>
  </si>
  <si>
    <t>borisjohnson #sugartax political issue day ducked dived put himself louhaigh</t>
  </si>
  <si>
    <t>actiononsugar actiononsalt levy calorie #sugartax reduce calling call manufacturers excessive</t>
  </si>
  <si>
    <t>today fds_rcs calling schools go 'sugar free' extending #sugartax dairy</t>
  </si>
  <si>
    <t>tesco #sugartax drinks 1</t>
  </si>
  <si>
    <t>#sugartax changing behaviour afpe_pe</t>
  </si>
  <si>
    <t>today interviewed professor rina swart uwconline give sense country's year</t>
  </si>
  <si>
    <t>#sugartax big public think now see health united nations always</t>
  </si>
  <si>
    <t>environment makes hard healthy want change polling shows government s</t>
  </si>
  <si>
    <t>interests read again june 2016 perfect storm managed convince british</t>
  </si>
  <si>
    <t>000 year alarming read scale impact #diabetes nz close 1</t>
  </si>
  <si>
    <t>#sugartax sugar adamliaw actually tax sweetened consumption few salty responses</t>
  </si>
  <si>
    <t>ugggh temporarily forgot soft drinks uk ruined artificial sweeteners now</t>
  </si>
  <si>
    <t>t eat</t>
  </si>
  <si>
    <t>irnbru doing kick up arse yerself getting rid original recipe</t>
  </si>
  <si>
    <t>hannah skeggs #sugartax changing behaviour</t>
  </si>
  <si>
    <t>sugar content children s lunchbox beverages sold uk before soft</t>
  </si>
  <si>
    <t>focus proposed sugar tax iceland_review #wearephadvocates</t>
  </si>
  <si>
    <t>sugar's health tickets sale fizz symposium 2019 sweet effect 31</t>
  </si>
  <si>
    <t>pre sugartax rubicon mango want run jayyangelo</t>
  </si>
  <si>
    <t>healthy poor</t>
  </si>
  <si>
    <t>campaigners calling government introduce calorie levy processed foods bid reduce</t>
  </si>
  <si>
    <t>new</t>
  </si>
  <si>
    <t>#thebillthatvanished</t>
  </si>
  <si>
    <t>fruit according new study drinking little 100ml sugary drinks including</t>
  </si>
  <si>
    <t>sugar read festive season 40 countries levied tax sweet drinks</t>
  </si>
  <si>
    <t>drinks sugar tax emboldened companies provide taste exactly dispersible</t>
  </si>
  <si>
    <t>conservative state progressive</t>
  </si>
  <si>
    <t>obesity economic cost those poorer background more obese</t>
  </si>
  <si>
    <t>give going way worth 3000 one lucky slut retweet dm</t>
  </si>
  <si>
    <t>Top Word Pairs in Tweet in Entire Graph</t>
  </si>
  <si>
    <t>sweetened,beverages</t>
  </si>
  <si>
    <t>1,2</t>
  </si>
  <si>
    <t>2,malaysians</t>
  </si>
  <si>
    <t>malaysians,overweight</t>
  </si>
  <si>
    <t>overweight,obese</t>
  </si>
  <si>
    <t>obese,newly</t>
  </si>
  <si>
    <t>newly,implemented</t>
  </si>
  <si>
    <t>implemented,sweetened</t>
  </si>
  <si>
    <t>beverages,excise</t>
  </si>
  <si>
    <t>excise,duty</t>
  </si>
  <si>
    <t>Top Word Pairs in Tweet in G1</t>
  </si>
  <si>
    <t>less,1</t>
  </si>
  <si>
    <t>1,minute</t>
  </si>
  <si>
    <t>minute,explained</t>
  </si>
  <si>
    <t>explained,dutch</t>
  </si>
  <si>
    <t>dutch,national</t>
  </si>
  <si>
    <t>national,prevention</t>
  </si>
  <si>
    <t>prevention,agreement</t>
  </si>
  <si>
    <t>agreement,supported</t>
  </si>
  <si>
    <t>matthijs85,rjpbaan</t>
  </si>
  <si>
    <t>rjpbaan,less</t>
  </si>
  <si>
    <t>Top Word Pairs in Tweet in G2</t>
  </si>
  <si>
    <t>sugar,tax</t>
  </si>
  <si>
    <t>success,sugar</t>
  </si>
  <si>
    <t>call,'calorie</t>
  </si>
  <si>
    <t>'calorie,tax'</t>
  </si>
  <si>
    <t>food,firms</t>
  </si>
  <si>
    <t>levy,#sugartax</t>
  </si>
  <si>
    <t>widely,considered</t>
  </si>
  <si>
    <t>considered,success</t>
  </si>
  <si>
    <t>tax,inspired</t>
  </si>
  <si>
    <t>inspired,campaigners</t>
  </si>
  <si>
    <t>Top Word Pairs in Tweet in G3</t>
  </si>
  <si>
    <t>Top Word Pairs in Tweet in G4</t>
  </si>
  <si>
    <t>bogdienache,atulpathak31</t>
  </si>
  <si>
    <t>atulpathak31,sfhta</t>
  </si>
  <si>
    <t>sfhta,alta_schutte</t>
  </si>
  <si>
    <t>alta_schutte,brandimwynne</t>
  </si>
  <si>
    <t>brandimwynne,hswapnil</t>
  </si>
  <si>
    <t>hswapnil,kewatson</t>
  </si>
  <si>
    <t>kewatson,hbprca</t>
  </si>
  <si>
    <t>hbprca,ishbp</t>
  </si>
  <si>
    <t>ishbp,fzmarques</t>
  </si>
  <si>
    <t>Top Word Pairs in Tweet in G5</t>
  </si>
  <si>
    <t>#sugartax,political</t>
  </si>
  <si>
    <t>political,issue</t>
  </si>
  <si>
    <t>issue,day</t>
  </si>
  <si>
    <t>day,borisjohnson</t>
  </si>
  <si>
    <t>borisjohnson,ducked</t>
  </si>
  <si>
    <t>ducked,dived</t>
  </si>
  <si>
    <t>dived,put</t>
  </si>
  <si>
    <t>put,himself</t>
  </si>
  <si>
    <t>louhaigh,#sugartax</t>
  </si>
  <si>
    <t>himself,top</t>
  </si>
  <si>
    <t>Top Word Pairs in Tweet in G6</t>
  </si>
  <si>
    <t>actiononsugar,actiononsalt</t>
  </si>
  <si>
    <t>calorie,levy</t>
  </si>
  <si>
    <t>call,levy</t>
  </si>
  <si>
    <t>levy,manufacturers</t>
  </si>
  <si>
    <t>manufacturers,reduce</t>
  </si>
  <si>
    <t>reduce,excessive</t>
  </si>
  <si>
    <t>excessive,calories</t>
  </si>
  <si>
    <t>calories,unhealthy</t>
  </si>
  <si>
    <t>unhealthy,food</t>
  </si>
  <si>
    <t>food,qmul's</t>
  </si>
  <si>
    <t>Top Word Pairs in Tweet in G7</t>
  </si>
  <si>
    <t>today,fds_rcs</t>
  </si>
  <si>
    <t>fds_rcs,calling</t>
  </si>
  <si>
    <t>calling,schools</t>
  </si>
  <si>
    <t>schools,go</t>
  </si>
  <si>
    <t>go,'sugar</t>
  </si>
  <si>
    <t>'sugar,free'</t>
  </si>
  <si>
    <t>free',extending</t>
  </si>
  <si>
    <t>extending,#sugartax</t>
  </si>
  <si>
    <t>#sugartax,dairy</t>
  </si>
  <si>
    <t>dairy,drinks</t>
  </si>
  <si>
    <t>Top Word Pairs in Tweet in G8</t>
  </si>
  <si>
    <t>Top Word Pairs in Tweet in G9</t>
  </si>
  <si>
    <t>#sugartax,changing</t>
  </si>
  <si>
    <t>changing,behaviour</t>
  </si>
  <si>
    <t>afpe_pe,#sugartax</t>
  </si>
  <si>
    <t>Top Word Pairs in Tweet in G10</t>
  </si>
  <si>
    <t>today,interviewed</t>
  </si>
  <si>
    <t>interviewed,professor</t>
  </si>
  <si>
    <t>professor,rina</t>
  </si>
  <si>
    <t>rina,swart</t>
  </si>
  <si>
    <t>swart,uwconline</t>
  </si>
  <si>
    <t>uwconline,give</t>
  </si>
  <si>
    <t>give,sense</t>
  </si>
  <si>
    <t>sense,country's</t>
  </si>
  <si>
    <t>country's,year</t>
  </si>
  <si>
    <t>year,old</t>
  </si>
  <si>
    <t>Top Word Pairs in Tweet</t>
  </si>
  <si>
    <t>less,1  1,minute  minute,explained  explained,dutch  dutch,national  national,prevention  prevention,agreement  agreement,supported  matthijs85,rjpbaan  rjpbaan,less</t>
  </si>
  <si>
    <t>sugar,tax  success,sugar  call,'calorie  'calorie,tax'  food,firms  levy,#sugartax  widely,considered  considered,success  tax,inspired  inspired,campaigners</t>
  </si>
  <si>
    <t>1,2  2,malaysians  malaysians,overweight  overweight,obese  obese,newly  newly,implemented  implemented,sweetened  sweetened,beverages  beverages,excise  excise,duty</t>
  </si>
  <si>
    <t>bogdienache,atulpathak31  atulpathak31,sfhta  sfhta,alta_schutte  alta_schutte,brandimwynne  brandimwynne,hswapnil  hswapnil,kewatson  kewatson,hbprca  hbprca,ishbp  ishbp,fzmarques</t>
  </si>
  <si>
    <t>#sugartax,political  political,issue  issue,day  day,borisjohnson  borisjohnson,ducked  ducked,dived  dived,put  put,himself  louhaigh,#sugartax  himself,top</t>
  </si>
  <si>
    <t>actiononsugar,actiononsalt  calorie,levy  call,levy  levy,manufacturers  manufacturers,reduce  reduce,excessive  excessive,calories  calories,unhealthy  unhealthy,food  food,qmul's</t>
  </si>
  <si>
    <t>today,fds_rcs  fds_rcs,calling  calling,schools  schools,go  go,'sugar  'sugar,free'  free',extending  extending,#sugartax  #sugartax,dairy  dairy,drinks</t>
  </si>
  <si>
    <t>#sugartax,changing  changing,behaviour  afpe_pe,#sugartax</t>
  </si>
  <si>
    <t>today,interviewed  interviewed,professor  professor,rina  rina,swart  swart,uwconline  uwconline,give  give,sense  sense,country's  country's,year  year,old</t>
  </si>
  <si>
    <t>big,public  think,now  now,see  see,#sugartax  #sugartax,big  public,health  health,united  united,nations  nations,always  always,nothing</t>
  </si>
  <si>
    <t>environment,makes  makes,hard  hard,healthy  healthy,want  want,change  change,polling  polling,shows  shows,government  government,s  s,sugar</t>
  </si>
  <si>
    <t>read,again  again,june  june,2016  2016,perfect  perfect,storm  storm,interests  interests,managed  managed,convince  convince,british  british,people</t>
  </si>
  <si>
    <t>alarming,read  read,scale  scale,impact  impact,#diabetes  #diabetes,nz  nz,close  close,1  1,000  000,amputations  amputations,year</t>
  </si>
  <si>
    <t>tax,sugar  sugar,sweetened  few,salty  salty,responses  responses,adamliaw's  adamliaw's,#sugartax  #sugartax,thread  thread,actually  actually,pretty  pretty,easy</t>
  </si>
  <si>
    <t>ugggh,temporarily  temporarily,forgot  forgot,soft  soft,drinks  drinks,uk  uk,ruined  ruined,artificial  artificial,sweeteners  sweeteners,now  now,bought</t>
  </si>
  <si>
    <t>irnbru,doing  doing,kick  kick,up  up,arse  arse,yerself  yerself,getting  getting,rid  rid,original  original,recipe  recipe,paid</t>
  </si>
  <si>
    <t>hannah,skeggs  #sugartax,changing  changing,behaviour</t>
  </si>
  <si>
    <t>sugar,content  content,children  children,s  s,lunchbox  lunchbox,beverages  beverages,sold  sold,uk  uk,before  before,soft  soft,drink</t>
  </si>
  <si>
    <t>focus,proposed  proposed,sugar  sugar,tax  tax,iceland_review  iceland_review,#wearephadvocates</t>
  </si>
  <si>
    <t>tickets,sale  sale,fizz  fizz,symposium  symposium,2019  2019,sweet  sweet,sugar's  sugar's,effect  effect,health  health,31  31,oct</t>
  </si>
  <si>
    <t>pre,sugartax  sugartax,rubicon  rubicon,mango  mango,want  want,run  jayyangelo,pre</t>
  </si>
  <si>
    <t>campaigners,calling  calling,government  government,introduce  introduce,calorie  calorie,levy  levy,processed  processed,foods  foods,bid  bid,reduce  reduce,levels</t>
  </si>
  <si>
    <t>according,new  new,study  study,drinking  drinking,little  little,100ml  100ml,sugary  sugary,drinks  including,100  100,fruit  fruit,juice</t>
  </si>
  <si>
    <t>read,festive  festive,season  season,40  40,countries  countries,levied  levied,sugar  sugar,tax  tax,sweet  sweet,drinks  drinks,blaming</t>
  </si>
  <si>
    <t>sugar,tax  tax,emboldened  emboldened,drinks  drinks,companies  companies,provide  provide,drinks  drinks,taste  taste,exactly  exactly,dispersible</t>
  </si>
  <si>
    <t>obesity,economic  economic,cost  cost,those  those,poorer  poorer,background  background,more  more,obese</t>
  </si>
  <si>
    <t>going,give  give,give  give,way  way,worth  worth,3000  3000,one  one,lucky  lucky,slut  slut,retweet  retweet,dm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</si>
  <si>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</si>
  <si>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</si>
  <si>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</si>
  <si>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</si>
  <si>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</si>
  <si>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</si>
  <si>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</si>
  <si>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</si>
  <si>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</si>
  <si>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</si>
  <si>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</si>
  <si>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</si>
  <si>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</si>
  <si>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</si>
  <si>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</si>
  <si>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actiononsa</t>
  </si>
  <si>
    <t>actiononsaâ</t>
  </si>
  <si>
    <t>Top Mentioned in G7</t>
  </si>
  <si>
    <t>Top Replied-To in G8</t>
  </si>
  <si>
    <t>Top Mentioned in G8</t>
  </si>
  <si>
    <t>Top Replied-To in G9</t>
  </si>
  <si>
    <t>Top Mentioned in G9</t>
  </si>
  <si>
    <t>Top Replied-To in G10</t>
  </si>
  <si>
    <t>Top Mentioned in G10</t>
  </si>
  <si>
    <t>Top Replied-To in Tweet</t>
  </si>
  <si>
    <t>kentbuse leonknight_ gurpinderlalli matthijs85 boydswinburn bmel jaapseidell bentiggelaar_bt jeroencandel jamieoliver</t>
  </si>
  <si>
    <t>tesco audreybbonbon</t>
  </si>
  <si>
    <t>gidmk stevenedginton</t>
  </si>
  <si>
    <t>Top Mentioned in Tweet</t>
  </si>
  <si>
    <t>tijdvooreten boydswinburn rjpbaan nestle matthijs85 _informas who_europe who hbscstudy cocacola</t>
  </si>
  <si>
    <t>atulpathak31 sfhta alta_schutte brandimwynne hswapnil kewatson hbprca ishbp fzmarques anastasiasmihai</t>
  </si>
  <si>
    <t>borisjohnson louhaigh admbriggs</t>
  </si>
  <si>
    <t>actiononsugar actiononsalt qmul sputniknewsuk qmulbartsthelon dentalhealthorg holly_gabe actiononsa cruk_policy actiononsaâ</t>
  </si>
  <si>
    <t>fds_rcs gulpnow tijdvooreten boydswinburn who_europe who hbscstudy cocacola nestle mvtegenspraak</t>
  </si>
  <si>
    <t>tesco parentchain morrisons aldiuk lidlgb</t>
  </si>
  <si>
    <t>uwconline foodsecurity_za</t>
  </si>
  <si>
    <t>louisestephen9 dhscgovuk</t>
  </si>
  <si>
    <t>keatingpatrick otto_english pmpmagtoday</t>
  </si>
  <si>
    <t>helenclarknz ipch2</t>
  </si>
  <si>
    <t>adamliaw aussugartax</t>
  </si>
  <si>
    <t>mxoolong sprite</t>
  </si>
  <si>
    <t>elmo_org danslizmd gis_gov</t>
  </si>
  <si>
    <t>r_osirideain irnbru</t>
  </si>
  <si>
    <t>w_wat daniellegalle15</t>
  </si>
  <si>
    <t>steveallenshow lbc</t>
  </si>
  <si>
    <t>comms_igd igd_health</t>
  </si>
  <si>
    <t>theeconomist benioff</t>
  </si>
  <si>
    <t>cineworld toystory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</si>
  <si>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</si>
  <si>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</si>
  <si>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</si>
  <si>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</si>
  <si>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</si>
  <si>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</si>
  <si>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</si>
  <si>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</si>
  <si>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</si>
  <si>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</si>
  <si>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</si>
  <si>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</si>
  <si>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cocacola 197winstonsmith 14obrien14 tijdvooreten matthijs85 steltenpower miekevanstigt simoncapewell99 yonifreedhoff leonknight_</t>
  </si>
  <si>
    <t>burnout_pt allcorgis stephenlees4 lovatoletsitgo haymansafc tim_mcnulty ducktalesw00h00 drefleming7 dipbrig11 xtremekoool</t>
  </si>
  <si>
    <t>staronline syawal rahah_ghazali divinebiood syazwinashafie afifishaari nurjannie ronyeap yourfavcutegirl rafiqrohizad</t>
  </si>
  <si>
    <t>hragy anastasiasmihai hswapnil csheartresearch sabouretcardio jodieingles27 fzmarques silcastelletti atulpathak31 bogdienache</t>
  </si>
  <si>
    <t>kevthecheff hugorelly wendyj08 sue834 louhaigh battleforbrexit delta9mufc nickthefiddler almightypod edmxonds</t>
  </si>
  <si>
    <t>bha___tti sputniknewsuk teethteam qmul dentalhealthorg actiononsalt drbelgingunay actiononsugar jaffor10 qmulbartsthelon</t>
  </si>
  <si>
    <t>h_swanseabay 2020dentistry3 food_active glbridge1 debsjkay gulpnow suliman_rafiq fds_rcs alexandrah0lt outsmart_sugar</t>
  </si>
  <si>
    <t>tesco morrisons aldiuk parentchain lidlgb davesargent sheikh_anvakh audreybbonbon db41073</t>
  </si>
  <si>
    <t>hullactivesch kentschools_fa aspiresportsuk afpe_pe eileen_marchant suzy2504 thedanwilson jphysical</t>
  </si>
  <si>
    <t>uwconline abdutoit sophuwc logamakwela foodsecurity_za dphru_sa knowledgebasel</t>
  </si>
  <si>
    <t>discostew66 gidmk louisestephen9 mister_hunt dhscgovuk stevenedginton greedspam</t>
  </si>
  <si>
    <t>marymaryregan agnesayton kpennpenn cruk_policy oha_updates etain6 thesteils</t>
  </si>
  <si>
    <t>otto_english pmpmagtoday keatingpatrick alanpwhite2</t>
  </si>
  <si>
    <t>helenclarknz rcperri eastgatebiotech plvrmap</t>
  </si>
  <si>
    <t>adamliaw matt_hopcraft marionwotton aussugartax</t>
  </si>
  <si>
    <t>oldmudgie mxoolong liveandll sprite</t>
  </si>
  <si>
    <t>gis_gov klimkowa1 elmo_org danslizmd</t>
  </si>
  <si>
    <t>iromg talkradio sboscott</t>
  </si>
  <si>
    <t>irnbru mcindewartam r_osirideain</t>
  </si>
  <si>
    <t>w_wat daniellegalle15 nayerraapd</t>
  </si>
  <si>
    <t>lbc steveallenshow toffeegirl</t>
  </si>
  <si>
    <t>londonpehwb comms_igd igd_health</t>
  </si>
  <si>
    <t>theeconomist kitson benioff</t>
  </si>
  <si>
    <t>cineworld toystory borntobearboys</t>
  </si>
  <si>
    <t>dvatw davidjobrexit hugh6303</t>
  </si>
  <si>
    <t>maritahennessy wilpertwitt prof_p_nowicka</t>
  </si>
  <si>
    <t>wearepha iceland_review healcities</t>
  </si>
  <si>
    <t>rourouvakautona enjoy_diabetes fizz_nz</t>
  </si>
  <si>
    <t>jayyangelo mrkgyamfi tamalam_</t>
  </si>
  <si>
    <t>ifpri corinnahawkes justint035</t>
  </si>
  <si>
    <t>bell_publishing sweetsnsavoury confectionprod</t>
  </si>
  <si>
    <t>bloodstockfest vickyhungerford jimmbobs</t>
  </si>
  <si>
    <t>sw19_womble samhooper ukonward</t>
  </si>
  <si>
    <t>danamccauley griffithnursing</t>
  </si>
  <si>
    <t>supermalt scotthardinguk</t>
  </si>
  <si>
    <t>gdpukcom lndnsmileclinic</t>
  </si>
  <si>
    <t>aerztezeitung sabinebonneck</t>
  </si>
  <si>
    <t>section27news adhila101</t>
  </si>
  <si>
    <t>thesacredisle isleofwrite</t>
  </si>
  <si>
    <t>healthenews healthtian</t>
  </si>
  <si>
    <t>pankaj4570 mehrajdube</t>
  </si>
  <si>
    <t>millerandcarter ianweiradi</t>
  </si>
  <si>
    <t>not_froggy expandedzpd</t>
  </si>
  <si>
    <t>terrahall donnabullock195</t>
  </si>
  <si>
    <t>krzysztoflanda marcin_medink</t>
  </si>
  <si>
    <t>rogontheleft englishmanadam</t>
  </si>
  <si>
    <t>blancogogo aescwine_</t>
  </si>
  <si>
    <t>worriedmum3 childofourtime</t>
  </si>
  <si>
    <t>mediawisemelb cocacolaau_co</t>
  </si>
  <si>
    <t>realbabyytif zacroger1</t>
  </si>
  <si>
    <t>phe_uk fooding1st</t>
  </si>
  <si>
    <t>Top URLs in Tweet by Count</t>
  </si>
  <si>
    <t>https://twitter.com/i/web/status/1161040931501424640 https://twitter.com/refillnz/status/1159282589255000065</t>
  </si>
  <si>
    <t>https://twitter.com/i/web/status/1161457996624359425 https://twitter.com/i/web/status/1161452167045115904</t>
  </si>
  <si>
    <t>https://www.coca-colacompany.com/stories/meet-our-partners-epode-international-network https://twitter.com/i/web/status/1161923576875933696 https://twitter.com/i/web/status/1161913211576303616 https://twitter.com/i/web/status/1161748709778083841 https://twitter.com/i/web/status/1161940090714824705 https://twitter.com/i/web/status/1161927798434480128 https://twitter.com/tijdvooreten/status/1161748709778083841 https://twitter.com/i/web/status/1161705520501334017 https://twitter.com/bmel/status/1162734977584230400 https://twitter.com/i/web/status/1161753679545942023</t>
  </si>
  <si>
    <t>https://twitter.com/i/web/status/1161808359307132928 https://twitter.com/i/web/status/1161807919345623040</t>
  </si>
  <si>
    <t>https://twitter.com/i/web/status/1162069019509362690 https://www.theguardian.com/society/2019/jul/18/inadequate-health-response-leaves-35bn-with-poor-dental-care</t>
  </si>
  <si>
    <t>https://twitter.com/adamliaw/status/1161804413356261376 https://twitter.com/adamliaw/status/1161800961108533249 https://twitter.com/adamliaw/status/1161799131590905857 https://twitter.com/adamliaw/status/1161798669575655424</t>
  </si>
  <si>
    <t>Top URLs in Tweet by Salience</t>
  </si>
  <si>
    <t>Top Domains in Tweet by Count</t>
  </si>
  <si>
    <t>twitter.com theguardian.com</t>
  </si>
  <si>
    <t>Top Domains in Tweet by Salience</t>
  </si>
  <si>
    <t>coca-colacompany.com twitter.com</t>
  </si>
  <si>
    <t>Top Hashtags in Tweet by Count</t>
  </si>
  <si>
    <t>sugartax zuckersteuer suikertaks epodeinternationalnetwork cocacola sugarlobby healthwashing epode suiker diabetes</t>
  </si>
  <si>
    <t>sugar alzheimers heartdisease cancer tax sugartax fred2020 sugarkills</t>
  </si>
  <si>
    <t>Top Hashtags in Tweet by Salience</t>
  </si>
  <si>
    <t>nzgreens nzlabour papatūānuku sugartax</t>
  </si>
  <si>
    <t>zuckersteuer suikertaks epodeinternationalnetwork cocacola sugarlobby healthwashing epode suiker diabetes greenwashing</t>
  </si>
  <si>
    <t>Top Words in Tweet by Count</t>
  </si>
  <si>
    <t>call #calorielevy food firms success #sugartax encourage manufacturers improve nutritional</t>
  </si>
  <si>
    <t>co occurrence cause effect relationship consider sugar tax eu countries</t>
  </si>
  <si>
    <t>uk health campaigners call sweeping â œcalorie taxâ #processedfoods #actiononsugar</t>
  </si>
  <si>
    <t>qmulbartsthelon call levy manufacturers reduce excessive calories unhealthy food qmul's</t>
  </si>
  <si>
    <t>actiononsugar actiononsalt levy holly_gabe spoke sputniknewsuk following calorie press release</t>
  </si>
  <si>
    <t>call levy manufacturers reduce excessive calories unhealthy food qmul's actiononsugar</t>
  </si>
  <si>
    <t>dentalhealthorg actiononsugar actiononsalt calling #sugartax includes drinks extended high calorie</t>
  </si>
  <si>
    <t>actiononsugar levy holly_gabe spoke sputniknewsuk following actiononsalt calorie press release</t>
  </si>
  <si>
    <t>actiononsugar actiononsalt calling #sugartax includes drinks extended high calorie foods</t>
  </si>
  <si>
    <t>#uk call calorie tax food firms successful #sugar levy #sugartax</t>
  </si>
  <si>
    <t>sugar tax widely considered success inspired campaigners call 'calorie tax'</t>
  </si>
  <si>
    <t>tax introduction last year sugar drinks uk now see excess</t>
  </si>
  <si>
    <t>here comes again few days ago fao report ultra processed</t>
  </si>
  <si>
    <t>ugh ugggh temporarily forgot soft drinks uk ruined artificial sweeteners</t>
  </si>
  <si>
    <t>one fantastic believe b side o m d #myipodplaylist</t>
  </si>
  <si>
    <t>#irnbru #scotland #sugartax</t>
  </si>
  <si>
    <t>give zacroger1 going way worth 3000 one lucky slut retweet</t>
  </si>
  <si>
    <t>samhooper ukonward aka please help government know much sugar eat</t>
  </si>
  <si>
    <t>mxoolong ugggh temporarily forgot soft drinks uk ruined artificial sweeteners</t>
  </si>
  <si>
    <t>cocacolaau_co great story need sugar tax australia help combat obesity</t>
  </si>
  <si>
    <t>call 'calorie tax' processed food success sugar levy #sugartax think</t>
  </si>
  <si>
    <t>#reformulation #portionsize approaches meeting calorie sugar reduction targets #sugartax #childhoodobesity</t>
  </si>
  <si>
    <t>socialismo sempre tentar arranjar fontes de rendimento #fattax #sugartax em</t>
  </si>
  <si>
    <t>vickyhungerford bloodstockfest went #bulleit nice bourbon find out proper coke</t>
  </si>
  <si>
    <t>confectionprod campaigners calling government introduce calorie levy processed foods bid</t>
  </si>
  <si>
    <t>healthy poor corinnahawkes ifpri maintain #sugartax etc used subsidise counter</t>
  </si>
  <si>
    <t>obesity economic cost those poorer background more obese #obesity #childhood</t>
  </si>
  <si>
    <t>childofourtime obesity economic cost those poorer background more obese http</t>
  </si>
  <si>
    <t>louhaigh #sugartax political issue day borisjohnson ducked dived put himself</t>
  </si>
  <si>
    <t>#sugartax political issue day borisjohnson ducked dived put himself t</t>
  </si>
  <si>
    <t>increase chocolate bar size etc doesn t work m oh</t>
  </si>
  <si>
    <t>#soda #sodatax #sugartax</t>
  </si>
  <si>
    <t>well need replace revenue ve lost cigarettes suppose still disagree</t>
  </si>
  <si>
    <t>aescwine_ s english way #sugartax</t>
  </si>
  <si>
    <t>englishmanadam wicked evil idea #sugartax day love full fat coke</t>
  </si>
  <si>
    <t>latest article linkedin sugar #sugar #sugartax #cycling #diabetes #commuting</t>
  </si>
  <si>
    <t>sugar hypocrites #humanity #hypocrite #libtards #poems #pseudoelites #uk #un #sugartax</t>
  </si>
  <si>
    <t>jayyangelo pre rubicon mango want run</t>
  </si>
  <si>
    <t>pre rubicon mango want run</t>
  </si>
  <si>
    <t>thread today borisjohnson taxes unhealthy foods reviewed citing lack evidence</t>
  </si>
  <si>
    <t>admbriggs thread today borisjohnson taxes unhealthy foods reviewed citing lack</t>
  </si>
  <si>
    <t>krzysztoflanda à propos cukru jego sprawa #niecukrz #sugartax też może</t>
  </si>
  <si>
    <t>fizz_nz tickets sale fizz symposium 2019 sweet sugar's effect health</t>
  </si>
  <si>
    <t>#sugartax sugar's health minimise food industry stuck battle make products</t>
  </si>
  <si>
    <t>louisestephen9 think now see #sugartax big public health united nations</t>
  </si>
  <si>
    <t>think now see #sugartax big public health united nations con</t>
  </si>
  <si>
    <t>conservative state progressive city within becomes challenging donnabullock195 lawmakers use</t>
  </si>
  <si>
    <t>#publichealth action everywhere discouraging choice higher cost #sugartax less healthy</t>
  </si>
  <si>
    <t>#actiononsugar #actiononsalt suggest tax levied calorie dense processed food similar</t>
  </si>
  <si>
    <t>thestar_rage 1 2 malaysians overweight obese newly implemented sweetened beverages</t>
  </si>
  <si>
    <t>usually asked host episodes proud produced first #newsflash episode kn</t>
  </si>
  <si>
    <t>foonfong #sugartax alone help need comprehensive action plan food labeling</t>
  </si>
  <si>
    <t>maritahennessy sugar content children s lunchbox beverages sold uk before</t>
  </si>
  <si>
    <t>dvatw davidjobrexit duplicitous exchequer #gordonbrown gained massive personal wealth</t>
  </si>
  <si>
    <t>afpe_pe #sugartax changing behaviour</t>
  </si>
  <si>
    <t>#sugartax changing behaviour</t>
  </si>
  <si>
    <t>sitting cineworld watch toystory wondering many calories being consumed collectively</t>
  </si>
  <si>
    <t>reduction fat up #sugar #calorie #cakes muffins #bakery goods touch</t>
  </si>
  <si>
    <t>pepsi order bring max fucking know difference wanted fake</t>
  </si>
  <si>
    <t>tijdvooreten matthijs85 rjpbaan less 1 minute explained dutch national prevention</t>
  </si>
  <si>
    <t>less 1 minute explained dutch #sugartax boydswinburn national prevention agreement</t>
  </si>
  <si>
    <t>tijdvooreten boydswinburn who_europe hbscstudy cocacola nestle mvtegenspraak less 1 minute</t>
  </si>
  <si>
    <t>tijdvooreten precies laat bedrijven zoals coca cola nestlé en starbucks</t>
  </si>
  <si>
    <t>#sugartax socially beneficial new study theeconomist cc benioff</t>
  </si>
  <si>
    <t>contd 3 way re #sugartax totalitarian leftards seek restrict ma</t>
  </si>
  <si>
    <t>adamliaw #sugartax way see anywhere being considered successful processed food</t>
  </si>
  <si>
    <t>hannah skeggs #sugartax changing behaviour nutrition scientific affairs manager comms_igd</t>
  </si>
  <si>
    <t>gulpnow today fds_rcs calling schools go 'sugar free' extending #sugartax</t>
  </si>
  <si>
    <t>mexican government proposes tax junk food soda alcohol tobacco seeks</t>
  </si>
  <si>
    <t>sugar tax help stop obesity manufacturers shops increased price free</t>
  </si>
  <si>
    <t>#sugartax soft drinks came effect friday 6th april 2018 upsetting</t>
  </si>
  <si>
    <t>drinks sugar tax emboldened companies provide taste exactly dispersible asp</t>
  </si>
  <si>
    <t>drinks expandedzpd sugar tax emboldened companies provide taste exactly dispersible</t>
  </si>
  <si>
    <t>millerandcarter stop doing draft full fat cola best steak house</t>
  </si>
  <si>
    <t>sugar mehrajdube read festive season 40 countries levied tax sweet</t>
  </si>
  <si>
    <t>foodsecurity_za today interviewed professor rina swart uwconline give sense country's</t>
  </si>
  <si>
    <t>health dental world organisation recommends individuals consume less 10 total</t>
  </si>
  <si>
    <t>#sugar major cause #alzheimers #heartdisease #cancer etc #1 killer kills</t>
  </si>
  <si>
    <t>hi steveallenshow lbc libra currently awake having hypo sweets life</t>
  </si>
  <si>
    <t>healthenews according new study drinking little 100ml sugary drinks including</t>
  </si>
  <si>
    <t>totally agree w_wat #sugartax support daniellegalle15</t>
  </si>
  <si>
    <t>disturbing news #thetimes changes #sugartax make impossible produce fudge palma</t>
  </si>
  <si>
    <t>r_osirideain irnbru doing kick up arse yerself getting rid original</t>
  </si>
  <si>
    <t>cruk_policy environment makes hard healthy want change polling shows government</t>
  </si>
  <si>
    <t>1 hey tesco take notice things #sugartax bought #fantazero orange</t>
  </si>
  <si>
    <t>u yuh jamieoliver teefin bludclart messed around everyone s food</t>
  </si>
  <si>
    <t>#sugartax sugar again countries reduce seatbelts replace speed limits stop</t>
  </si>
  <si>
    <t>sugar #sugartax actually tax sweetened adamliaw consumption aussugartax few salty</t>
  </si>
  <si>
    <t>tijdvooreten less bmel juliakloeckner nestlegermany nestlé products sugar uk germany</t>
  </si>
  <si>
    <t>audreybbonbon parentchain nothing course holiday season rising prices putting people</t>
  </si>
  <si>
    <t>feed research attitudes towards #sugartax drjuliaanaf1 mattfis14854590</t>
  </si>
  <si>
    <t>tesco anymore proof #consumer getting #rippedoff again #supermarkets #tescos #sugartax</t>
  </si>
  <si>
    <t>stock luckily parma violets maybe time up even more seems</t>
  </si>
  <si>
    <t>leonknight_ nestle chocolate killed greed makers</t>
  </si>
  <si>
    <t>anything poisonous environment health taxed reduce use extra tax revenue</t>
  </si>
  <si>
    <t>anastasiasmihai bogdienache atulpathak31 sfhta alta_schutte brandimwynne hswapnil kewatson hbprca ishbp</t>
  </si>
  <si>
    <t>government parenting diet yourself #sugartax #freemarket #freedom</t>
  </si>
  <si>
    <t>thesacredisle #borisjohnsonpm agreed #sugartax</t>
  </si>
  <si>
    <t>t eat iromg talkradio wouldn pay anywhere somone preach m</t>
  </si>
  <si>
    <t>#thebillthatvanished sold health benefit see now #sugartax benefitted biofuel industry</t>
  </si>
  <si>
    <t>spoke sputniknewsuk following actiononsugar actiononsalt calorie levy press release yesterday</t>
  </si>
  <si>
    <t>holly_gabe spoke sputniknewsuk following actiononsugar actiononsalt calorie levy press release</t>
  </si>
  <si>
    <t>german government sees scientific justification introduction #sugartax completely incomprehensible paediatricians</t>
  </si>
  <si>
    <t>#sugartax big public gidmk reading paper past headlines social media</t>
  </si>
  <si>
    <t>000 helenclarknz alarming read scale impact #diabetes nz close 1</t>
  </si>
  <si>
    <t>highs lows #sugar content revealed #sugartax #chocolate via gdpukcom</t>
  </si>
  <si>
    <t>new supermalt's ginger beer product taken crown #sugartax killed d</t>
  </si>
  <si>
    <t>600 millilitre coca cola contains 16 teaspoons sugar australia more</t>
  </si>
  <si>
    <t>keatingpatrick read again june 2016 perfect storm interests managed convince</t>
  </si>
  <si>
    <t>#anothercoalitiontax ##sugartax #besteconomicmanagers right</t>
  </si>
  <si>
    <t>provide 1 #dental care prevention communities people reside 2 kids</t>
  </si>
  <si>
    <t>Top Words in Tweet by Salience</t>
  </si>
  <si>
    <t>actiononsalt levy holly_gabe spoke sputniknewsuk following calorie press release yesterday</t>
  </si>
  <si>
    <t>holly_gabe spoke sputniknewsuk following actiononsalt calorie press release yesterday listen</t>
  </si>
  <si>
    <t>minimise food industry stuck battle make products more addictive competitors'</t>
  </si>
  <si>
    <t>less healthy sugary drinks #publichealth action everywhere discouraging choice higher</t>
  </si>
  <si>
    <t>thestar_rage #sug usually host proud produced first #newsflash episode yay</t>
  </si>
  <si>
    <t>cola network statt dutch #sugartax boydswinburn national prevention agreement 1</t>
  </si>
  <si>
    <t>way see anywhere being considered successful processed food product reci</t>
  </si>
  <si>
    <t>nutrition scientific affairs manager comms_igd reveals nutritionist igd_health evidences hannah</t>
  </si>
  <si>
    <t>reducing reducin today fds_rcs calling schools go 'sugar free' extending</t>
  </si>
  <si>
    <t>dental world organisation recommends individuals consume less 10 total energy</t>
  </si>
  <si>
    <t>â chances cancer 18 juices exempt #sugartax sa fruit according</t>
  </si>
  <si>
    <t>reduce again countries seatbelts replace speed limits stop signs powerful</t>
  </si>
  <si>
    <t>aussugartax few salty responses adamliaw's thread pretty easy put beverage</t>
  </si>
  <si>
    <t>bmel juliakloeckner nestlegermany nestlé products sugar uk germany netherlands mig</t>
  </si>
  <si>
    <t>gidmk reading paper past headlines social media causing eating disorders</t>
  </si>
  <si>
    <t>Top Word Pairs in Tweet by Count</t>
  </si>
  <si>
    <t>bogdienache,atulpathak31  atulpathak31,sfhta  sfhta,alta_schutte  alta_schutte,brandimwynne  brandimwynne,hswapnil  hswapnil,kewatson  kewatson,hbprca  hbprca,ishbp  ishbp,fzmarques  fzmarques,silcastelletti</t>
  </si>
  <si>
    <t>call,#calorielevy  #calorielevy,food  food,firms  firms,success  success,#sugartax  #sugartax,encourage  encourage,manufacturers  manufacturers,improve  improve,nutritional  nutritional,quality</t>
  </si>
  <si>
    <t>co,occurrence  occurrence,cause  cause,effect  effect,relationship  relationship,consider  consider,sugar  sugar,tax  tax,eu  eu,countries  countries,poland</t>
  </si>
  <si>
    <t>uk,health  health,campaigners  campaigners,call  call,sweeping  sweeping,â  â,œcalorie  œcalorie,taxâ  taxâ,#processedfoods  #processedfoods,#actiononsugar  #actiononsugar,#actiononsalt</t>
  </si>
  <si>
    <t>qmulbartsthelon,call  call,levy  levy,manufacturers  manufacturers,reduce  reduce,excessive  excessive,calories  calories,unhealthy  unhealthy,food  food,qmul's  qmul's,actiononsugar</t>
  </si>
  <si>
    <t>actiononsugar,actiononsalt  holly_gabe,spoke  spoke,sputniknewsuk  sputniknewsuk,following  following,actiononsugar  actiononsalt,calorie  calorie,levy  levy,press  press,release  release,yesterday</t>
  </si>
  <si>
    <t>call,levy  levy,manufacturers  manufacturers,reduce  reduce,excessive  excessive,calories  calories,unhealthy  unhealthy,food  food,qmul's  qmul's,actiononsugar  actiononsugar,actiononsalt</t>
  </si>
  <si>
    <t>dentalhealthorg,actiononsugar  actiononsugar,actiononsalt  actiononsalt,calling  calling,#sugartax  #sugartax,includes  includes,drinks  drinks,extended  extended,high  high,calorie</t>
  </si>
  <si>
    <t>holly_gabe,spoke  spoke,sputniknewsuk  sputniknewsuk,following  following,actiononsugar  actiononsugar,actiononsalt  actiononsalt,calorie  calorie,levy  levy,press  press,release  release,yesterday</t>
  </si>
  <si>
    <t>actiononsugar,actiononsalt  actiononsalt,calling  calling,#sugartax  #sugartax,includes  includes,drinks  drinks,extended  extended,high  high,calorie  calorie,foods  foods,suggested</t>
  </si>
  <si>
    <t>#uk,call  call,calorie  calorie,tax  tax,food  food,firms  firms,successful  successful,#sugar  #sugar,levy  levy,#sugartax  #sugartax,#softdrinks</t>
  </si>
  <si>
    <t>sugar,tax  widely,considered  considered,success  success,sugar  tax,inspired  inspired,campaigners  campaigners,call  call,'calorie  'calorie,tax'  tax',think</t>
  </si>
  <si>
    <t>introduction,last  last,year  year,sugar  sugar,tax  tax,drinks  drinks,uk  uk,now  now,see  see,tax  tax,excess</t>
  </si>
  <si>
    <t>here,comes  comes,again  again,few  few,days  days,ago  ago,fao  fao,report  report,ultra  ultra,processed  processed,foods</t>
  </si>
  <si>
    <t>ugh,ugh  ugggh,temporarily  temporarily,forgot  forgot,soft  soft,drinks  drinks,uk  uk,ruined  ruined,artificial  artificial,sweeteners  sweeteners,now</t>
  </si>
  <si>
    <t>one,fantastic  fantastic,believe  believe,b  b,side  side,o  o,m  m,d  d,sugartax  sugartax,#myipodplaylist</t>
  </si>
  <si>
    <t>#irnbru,#scotland  #scotland,#sugartax</t>
  </si>
  <si>
    <t>zacroger1,going  going,give  give,give  give,way  way,worth  worth,3000  3000,one  one,lucky  lucky,slut  slut,retweet</t>
  </si>
  <si>
    <t>samhooper,ukonward  ukonward,aka  aka,please  please,help  help,government  government,know  know,much  much,sugar  sugar,eat  eat,#sugartax</t>
  </si>
  <si>
    <t>mxoolong,ugggh  ugggh,temporarily  temporarily,forgot  forgot,soft  soft,drinks  drinks,uk  uk,ruined  ruined,artificial  artificial,sweeteners  sweeteners,now</t>
  </si>
  <si>
    <t>cocacolaau_co,great  great,story  story,need  need,sugar  sugar,tax  tax,australia  australia,help  help,combat  combat,obesity  obesity,right</t>
  </si>
  <si>
    <t>call,'calorie  'calorie,tax'  tax',processed  processed,food  food,success  success,sugar  sugar,levy  levy,#sugartax  #sugartax,think  think,safely</t>
  </si>
  <si>
    <t>#reformulation,#portionsize  #portionsize,approaches  approaches,meeting  meeting,calorie  calorie,sugar  sugar,reduction  reduction,targets  targets,#sugartax  #sugartax,#childhoodobesity</t>
  </si>
  <si>
    <t>socialismo,sempre  sempre,tentar  tentar,arranjar  arranjar,fontes  fontes,de  de,rendimento  rendimento,#fattax  #fattax,#sugartax  #sugartax,em  em,breve</t>
  </si>
  <si>
    <t>vickyhungerford,bloodstockfest  bloodstockfest,went  went,#bulleit  #bulleit,nice  nice,bourbon  bourbon,find  find,out  out,proper  proper,coke  coke,damn</t>
  </si>
  <si>
    <t>confectionprod,campaigners  campaigners,calling  calling,government  government,introduce  introduce,calorie  calorie,levy  levy,processed  processed,foods  foods,bid  bid,reduce</t>
  </si>
  <si>
    <t>corinnahawkes,ifpri  ifpri,maintain  maintain,#sugartax  #sugartax,etc  etc,used  used,subsidise  subsidise,healthy  healthy,counter  counter,product  product,opposition</t>
  </si>
  <si>
    <t>obesity,economic  economic,cost  cost,those  those,poorer  poorer,background  background,more  more,obese  obese,#obesity  #obesity,#childhood  #childhood,#food</t>
  </si>
  <si>
    <t>childofourtime,obesity  obesity,economic  economic,cost  cost,those  those,poorer  poorer,background  background,more  more,obese  obese,http</t>
  </si>
  <si>
    <t>louhaigh,#sugartax  #sugartax,political  political,issue  issue,day  day,borisjohnson  borisjohnson,ducked  ducked,dived  dived,put  put,himself  himself,top</t>
  </si>
  <si>
    <t>#sugartax,political  political,issue  issue,day  day,borisjohnson  borisjohnson,ducked  ducked,dived  dived,put  put,himself  himself,t</t>
  </si>
  <si>
    <t>increase,chocolate  chocolate,bar  bar,size  size,etc  etc,doesn  doesn,t  t,work  work,m  m,oh  oh,used</t>
  </si>
  <si>
    <t>#soda,#sodatax  #sodatax,#sugartax</t>
  </si>
  <si>
    <t>well,need  need,replace  replace,revenue  revenue,ve  ve,lost  lost,cigarettes  cigarettes,suppose  suppose,still  still,disagree  disagree,s</t>
  </si>
  <si>
    <t>aescwine_,s  s,english  english,way  way,#sugartax</t>
  </si>
  <si>
    <t>englishmanadam,wicked  wicked,evil  evil,idea  idea,#sugartax  #sugartax,day  day,love  love,full  full,fat  fat,coke  coke,btw</t>
  </si>
  <si>
    <t>latest,article  article,linkedin  linkedin,sugar  sugar,#sugar  #sugar,#sugartax  #sugartax,#cycling  #cycling,#diabetes  #diabetes,#commuting</t>
  </si>
  <si>
    <t>sugar,hypocrites  hypocrites,#humanity  #humanity,#hypocrite  #hypocrite,#libtards  #libtards,#poems  #poems,#pseudoelites  #pseudoelites,#uk  #uk,#un  #un,#sugartax  #sugartax,#sugarlevy</t>
  </si>
  <si>
    <t>jayyangelo,pre  pre,sugartax  sugartax,rubicon  rubicon,mango  mango,want  want,run</t>
  </si>
  <si>
    <t>pre,sugartax  sugartax,rubicon  rubicon,mango  mango,want  want,run</t>
  </si>
  <si>
    <t>thread,today  today,borisjohnson  borisjohnson,taxes  taxes,unhealthy  unhealthy,foods  foods,reviewed  reviewed,citing  citing,lack  lack,evidence  evidence,such</t>
  </si>
  <si>
    <t>admbriggs,thread  thread,today  today,borisjohnson  borisjohnson,taxes  taxes,unhealthy  unhealthy,foods  foods,reviewed  reviewed,citing  citing,lack  lack,evidence</t>
  </si>
  <si>
    <t>krzysztoflanda,à  à,propos  propos,cukru  cukru,jego  jego,sprawa  sprawa,#niecukrz  #niecukrz,#sugartax  #sugartax,też  też,może  może,paść</t>
  </si>
  <si>
    <t>fizz_nz,tickets  tickets,sale  sale,fizz  fizz,symposium  symposium,2019  2019,sweet  sweet,sugar's  sugar's,effect  effect,health  health,31</t>
  </si>
  <si>
    <t>food,industry  industry,stuck  stuck,battle  battle,make  make,products  products,more  more,addictive  addictive,competitors'  competitors',using  using,added</t>
  </si>
  <si>
    <t>louisestephen9,think  think,now  now,see  see,#sugartax  #sugartax,big  big,public  public,health  health,united  united,nations  nations,con</t>
  </si>
  <si>
    <t>think,now  now,see  see,#sugartax  #sugartax,big  big,public  public,health  health,united  united,nations  nations,con  con,always</t>
  </si>
  <si>
    <t>conservative,state  state,progressive  progressive,city  city,within  within,state  state,becomes  becomes,challenging  challenging,donnabullock195  donnabullock195,conservative  conservative,lawmakers</t>
  </si>
  <si>
    <t>#publichealth,action  action,everywhere  everywhere,discouraging  choice,higher  higher,cost  discouraging,less  less,healthy  healthy,choice  cost,#sugartax  discouraging,choice</t>
  </si>
  <si>
    <t>#actiononsugar,#actiononsalt  #actiononsalt,suggest  suggest,tax  tax,levied  levied,calorie  calorie,dense  dense,processed  processed,food  food,similar</t>
  </si>
  <si>
    <t>thestar_rage,1  1,2  2,malaysians  malaysians,overweight  overweight,obese  obese,newly  newly,implemented  implemented,sweetened  sweetened,beverages  beverages,excise</t>
  </si>
  <si>
    <t>usually,asked  asked,host  host,episodes  episodes,proud  proud,produced  produced,first  first,#newsflash  #newsflash,episode  episode,kn</t>
  </si>
  <si>
    <t>foonfong,#sugartax  #sugartax,alone  alone,help  help,need  need,comprehensive  comprehensive,action  action,plan  plan,food  food,labeling  labeling,require</t>
  </si>
  <si>
    <t>maritahennessy,sugar  sugar,content  content,children  children,s  s,lunchbox  lunchbox,beverages  beverages,sold  sold,uk  uk,before  before,soft</t>
  </si>
  <si>
    <t>dvatw,davidjobrexit  davidjobrexit,duplicitous  duplicitous,exchequer  exchequer,#gordonbrown  #gordonbrown,gained  gained,massive  massive,personal  personal,wealth</t>
  </si>
  <si>
    <t>afpe_pe,#sugartax  #sugartax,changing  changing,behaviour</t>
  </si>
  <si>
    <t>#sugartax,changing  changing,behaviour</t>
  </si>
  <si>
    <t>sitting,cineworld  cineworld,watch  watch,toystory  toystory,wondering  wondering,many  many,calories  calories,being  being,consumed  consumed,collectively</t>
  </si>
  <si>
    <t>fat,#sugar  #sugar,#calorie  #calorie,reduction  reduction,#cakes  #cakes,muffins  muffins,#bakery  #bakery,goods  goods,touch  touch,discuss  discuss,#cleanlabel</t>
  </si>
  <si>
    <t>order,pepsi  pepsi,bring  bring,pepsi  pepsi,max  max,fucking  fucking,know  know,difference  difference,wanted  wanted,fake  fake,pepsi</t>
  </si>
  <si>
    <t>tijdvooreten,matthijs85  matthijs85,rjpbaan  rjpbaan,less  less,1  1,minute  minute,explained  explained,dutch  dutch,national  national,prevention  prevention,agreement</t>
  </si>
  <si>
    <t>less,1  1,minute  minute,explained  explained,dutch  dutch,national  national,prevention  prevention,agreement  coca,cola  kentbuse,_informas  _informas,philbakernz</t>
  </si>
  <si>
    <t>tijdvooreten,boydswinburn  boydswinburn,who_europe  who_europe,hbscstudy  hbscstudy,cocacola  cocacola,nestle  nestle,mvtegenspraak  mvtegenspraak,less  less,1  1,minute  minute,explained</t>
  </si>
  <si>
    <t>tijdvooreten,precies  precies,laat  laat,bedrijven  bedrijven,zoals  zoals,coca  coca,cola  cola,nestlé  nestlé,en  en,starbucks  starbucks,gewoon</t>
  </si>
  <si>
    <t>#sugartax,socially  socially,beneficial  beneficial,new  new,study  study,theeconomist  theeconomist,cc  cc,benioff</t>
  </si>
  <si>
    <t>contd,3  3,way  way,re  re,#sugartax  #sugartax,totalitarian  totalitarian,leftards  leftards,seek  seek,restrict  restrict,ma</t>
  </si>
  <si>
    <t>adamliaw,way  way,see  see,#sugartax  #sugartax,anywhere  anywhere,being  being,considered  considered,successful  successful,processed  processed,food  food,product</t>
  </si>
  <si>
    <t>hannah,skeggs  #sugartax,changing  changing,behaviour  skeggs,nutrition  nutrition,scientific  scientific,affairs  affairs,manager  manager,comms_igd  comms_igd,reveals  reveals,#sugartax</t>
  </si>
  <si>
    <t>gulpnow,today  today,fds_rcs  fds_rcs,calling  calling,schools  schools,go  go,'sugar  'sugar,free'  free',extending  extending,#sugartax  #sugartax,dairy</t>
  </si>
  <si>
    <t>mexican,government  government,proposes  proposes,tax  tax,junk  junk,food  food,soda  soda,alcohol  alcohol,tobacco  tobacco,seeks  seeks,pour</t>
  </si>
  <si>
    <t>sugar,tax  tax,help  help,stop  stop,obesity  obesity,manufacturers  manufacturers,shops  shops,increased  increased,price  price,sugar  sugar,free</t>
  </si>
  <si>
    <t>#sugartax,soft  soft,drinks  drinks,came  came,effect  effect,friday  friday,6th  6th,april  april,2018  2018,upsetting  upsetting,consumers</t>
  </si>
  <si>
    <t>sugar,tax  tax,emboldened  emboldened,drinks  drinks,companies  companies,provide  provide,drinks  drinks,taste  taste,exactly  exactly,dispersible  dispersible,asp</t>
  </si>
  <si>
    <t>expandedzpd,sugar  sugar,tax  tax,emboldened  emboldened,drinks  drinks,companies  companies,provide  provide,drinks  drinks,taste  taste,exactly  exactly,dispersible</t>
  </si>
  <si>
    <t>millerandcarter,stop  stop,doing  doing,draft  draft,full  full,fat  fat,cola  cola,best  best,steak  steak,house  house,chain</t>
  </si>
  <si>
    <t>mehrajdube,read  read,festive  festive,season  season,40  40,countries  countries,levied  levied,sugar  sugar,tax  tax,sweet  sweet,drinks</t>
  </si>
  <si>
    <t>foodsecurity_za,today  today,interviewed  interviewed,professor  professor,rina  rina,swart  swart,uwconline  uwconline,give  give,sense  sense,country's  country's,year</t>
  </si>
  <si>
    <t>world,health  health,organisation  organisation,recommends  recommends,individuals  individuals,consume  consume,less  less,10  10,total  total,energy  energy,intake</t>
  </si>
  <si>
    <t>#sugar,major  major,cause  cause,#alzheimers  #alzheimers,#heartdisease  #heartdisease,#cancer  #cancer,etc  etc,#1  #1,killer  killer,kills  kills,2</t>
  </si>
  <si>
    <t>hi,steveallenshow  steveallenshow,lbc  lbc,libra  libra,currently  currently,awake  awake,having  having,hypo  hypo,sweets  sweets,life  life,saver</t>
  </si>
  <si>
    <t>healthenews,according  according,new  new,study  study,drinking  drinking,little  little,100ml  100ml,sugary  sugary,drinks  drinks,including  including,100</t>
  </si>
  <si>
    <t>totally,agree  agree,w_wat  w_wat,#sugartax  #sugartax,support  support,daniellegalle15</t>
  </si>
  <si>
    <t>disturbing,news  news,#thetimes  #thetimes,changes  changes,#sugartax  #sugartax,make  make,impossible  impossible,produce  produce,fudge  fudge,palma  palma,violets</t>
  </si>
  <si>
    <t>r_osirideain,irnbru  irnbru,doing  doing,kick  kick,up  up,arse  arse,yerself  yerself,getting  getting,rid  rid,original  original,recipe</t>
  </si>
  <si>
    <t>cruk_policy,environment  environment,makes  makes,hard  hard,healthy  healthy,want  want,change  change,polling  polling,shows  shows,government  government,s</t>
  </si>
  <si>
    <t>hey,tesco  tesco,take  take,notice  notice,things  things,#sugartax  #sugartax,bought  bought,#fantazero  #fantazero,orange  orange,500ml  500ml,#sthelens</t>
  </si>
  <si>
    <t>jamieoliver,yuh  yuh,teefin  teefin,bludclart  bludclart,yuh  yuh,u  u,messed  messed,around  around,everyone  everyone,s  s,food</t>
  </si>
  <si>
    <t>again,seatbelts  seatbelts,replace  replace,speed  speed,limits  limits,stop  stop,signs  signs,#sugartax  #sugartax,powerful  powerful,tool  tool,using</t>
  </si>
  <si>
    <t>tax,sugar  sugar,sweetened  sugar,consumption  aussugartax,few  few,salty  salty,responses  responses,adamliaw's  adamliaw's,#sugartax  #sugartax,thread  thread,actually</t>
  </si>
  <si>
    <t>tijdvooreten,bmel  bmel,juliakloeckner  juliakloeckner,nestlegermany  nestlegermany,nestlé  nestlé,products  products,less  less,sugar  sugar,uk  uk,germany  germany,netherlands</t>
  </si>
  <si>
    <t>audreybbonbon,parentchain  parentchain,nothing  nothing,course  course,holiday  holiday,season  season,rising  rising,prices  prices,putting  putting,people  people,fucking</t>
  </si>
  <si>
    <t>feed,research  research,attitudes  attitudes,towards  towards,#sugartax  #sugartax,drjuliaanaf1  drjuliaanaf1,mattfis14854590</t>
  </si>
  <si>
    <t>tesco,anymore  anymore,proof  proof,#consumer  #consumer,getting  getting,#rippedoff  #rippedoff,again  again,#supermarkets  #supermarkets,#tescos  #tescos,#sugartax  #sugartax,supposed</t>
  </si>
  <si>
    <t>luckily,stock  stock,parma  parma,violets  violets,maybe  maybe,time  time,stock  stock,up  up,even  even,more  more,seems</t>
  </si>
  <si>
    <t>leonknight_,nestle  nestle,chocolate  chocolate,killed  killed,sugartax  sugartax,greed  greed,makers</t>
  </si>
  <si>
    <t>anything,poisonous  poisonous,environment  environment,health  health,taxed  taxed,reduce  reduce,use  use,extra  extra,tax  tax,revenue  revenue,generated</t>
  </si>
  <si>
    <t>anastasiasmihai,bogdienache  bogdienache,atulpathak31  atulpathak31,sfhta  sfhta,alta_schutte  alta_schutte,brandimwynne  brandimwynne,hswapnil  hswapnil,kewatson  kewatson,hbprca  hbprca,ishbp  ishbp,fzmarques</t>
  </si>
  <si>
    <t>government,parenting  parenting,diet  diet,yourself  yourself,#sugartax  #sugartax,#freemarket  #freemarket,#freedom</t>
  </si>
  <si>
    <t>thesacredisle,#borisjohnsonpm  #borisjohnsonpm,agreed  agreed,#sugartax</t>
  </si>
  <si>
    <t>iromg,talkradio  talkradio,wouldn  wouldn,t  t,pay  pay,eat  eat,anywhere  anywhere,somone  somone,preach  preach,t  t,eat</t>
  </si>
  <si>
    <t>sold,health  health,benefit  benefit,see  see,now  now,#sugartax  #sugartax,benefitted  benefitted,biofuel  biofuel,industry  industry,significantly  significantly,things</t>
  </si>
  <si>
    <t>spoke,sputniknewsuk  sputniknewsuk,following  following,actiononsugar  actiononsugar,actiononsalt  actiononsalt,calorie  calorie,levy  levy,press  press,release  release,yesterday  yesterday,listen</t>
  </si>
  <si>
    <t>german,government  government,sees  sees,scientific  scientific,justification  justification,introduction  introduction,#sugartax  #sugartax,completely  completely,incomprehensible  incomprehensible,paediatricians  paediatricians,health</t>
  </si>
  <si>
    <t>big,public  gidmk,reading  reading,paper  paper,past  past,headlines  headlines,social  social,media  media,causing  causing,eating  eating,disorders</t>
  </si>
  <si>
    <t>helenclarknz,alarming  alarming,read  read,scale  scale,impact  impact,#diabetes  #diabetes,nz  nz,close  close,1  1,000  000,amputations</t>
  </si>
  <si>
    <t>highs,lows  lows,#sugar  #sugar,content  content,revealed  revealed,#sugartax  #sugartax,#chocolate  #chocolate,via  via,gdpukcom</t>
  </si>
  <si>
    <t>supermalt's,new  new,ginger  ginger,beer  beer,product  product,taken  taken,crown  crown,#sugartax  #sugartax,killed  killed,d  d,g</t>
  </si>
  <si>
    <t>600,millilitre  millilitre,coca  coca,cola  cola,contains  contains,16  16,teaspoons  teaspoons,sugar  sugar,australia  australia,more  more,explicit</t>
  </si>
  <si>
    <t>keatingpatrick,read  read,again  again,june  june,2016  2016,perfect  perfect,storm  storm,interests  interests,managed  managed,convince  convince,british</t>
  </si>
  <si>
    <t>#anothercoalitiontax,##sugartax  ##sugartax,#besteconomicmanagers  #besteconomicmanagers,right</t>
  </si>
  <si>
    <t>1,provide  provide,#dental  #dental,care  care,prevention  prevention,communities  communities,people  people,reside  reside,2  2,kids  kids,school</t>
  </si>
  <si>
    <t>Top Word Pairs in Tweet by Salience</t>
  </si>
  <si>
    <t>discouraging,less  less,healthy  healthy,choice  cost,#sugartax  discouraging,choice  cost,sugary  sugary,drinks  drinks,#sugartax  #publichealth,action  action,everywhere</t>
  </si>
  <si>
    <t>thestar_rage,1  aka,#sug  usually,host  host,proud  proud,produced  produced,first  first,#newsflash  #newsflash,episode  episode,yay  yay,#production</t>
  </si>
  <si>
    <t>explained,dutch  dutch,national  national,prevention  prevention,agreement  less,1  1,minute  minute,explained  coca,cola  kentbuse,_informas  _informas,philbakernz</t>
  </si>
  <si>
    <t>skeggs,nutrition  nutrition,scientific  scientific,affairs  affairs,manager  manager,comms_igd  comms_igd,reveals  reveals,#sugartax  nutritionist,hannah  skeggs,igd_health  igd_health,evidences</t>
  </si>
  <si>
    <t>drinks,reducing  drinks,reducin  today,fds_rcs  fds_rcs,calling  calling,schools  schools,go  go,'sugar  'sugar,free'  free',extending  extending,#sugartax</t>
  </si>
  <si>
    <t>drinks,including  juice,increase  drinks,â  â,including  juice,â  â,increase  increase,chances  chances,cancer  cancer,18  18,fruit</t>
  </si>
  <si>
    <t>aussugartax,few  few,salty  salty,responses  responses,adamliaw's  adamliaw's,#sugartax  #sugartax,thread  thread,actually  actually,pretty  pretty,easy  easy,put</t>
  </si>
  <si>
    <t>gidmk,reading  reading,paper  paper,past  past,headlines  headlines,social  social,media  media,causing  causing,eating  eating,disorders  disorders,valid</t>
  </si>
  <si>
    <t>Word</t>
  </si>
  <si>
    <t>aka</t>
  </si>
  <si>
    <t>duty</t>
  </si>
  <si>
    <t>#sug</t>
  </si>
  <si>
    <t>government</t>
  </si>
  <si>
    <t>s</t>
  </si>
  <si>
    <t>people</t>
  </si>
  <si>
    <t>c</t>
  </si>
  <si>
    <t>more</t>
  </si>
  <si>
    <t>top</t>
  </si>
  <si>
    <t>job</t>
  </si>
  <si>
    <t>foods</t>
  </si>
  <si>
    <t>healthy</t>
  </si>
  <si>
    <t>want</t>
  </si>
  <si>
    <t>reducing</t>
  </si>
  <si>
    <t>read</t>
  </si>
  <si>
    <t>#obesity</t>
  </si>
  <si>
    <t>now</t>
  </si>
  <si>
    <t>#diabetes</t>
  </si>
  <si>
    <t>environment</t>
  </si>
  <si>
    <t>000</t>
  </si>
  <si>
    <t>one</t>
  </si>
  <si>
    <t>makes</t>
  </si>
  <si>
    <t>hard</t>
  </si>
  <si>
    <t>change</t>
  </si>
  <si>
    <t>polling</t>
  </si>
  <si>
    <t>shows</t>
  </si>
  <si>
    <t>industry</t>
  </si>
  <si>
    <t>calories</t>
  </si>
  <si>
    <t>soft</t>
  </si>
  <si>
    <t>processed</t>
  </si>
  <si>
    <t>unhealthy</t>
  </si>
  <si>
    <t>again</t>
  </si>
  <si>
    <t>big</t>
  </si>
  <si>
    <t>up</t>
  </si>
  <si>
    <t>see</t>
  </si>
  <si>
    <t>nothing</t>
  </si>
  <si>
    <t>calo</t>
  </si>
  <si>
    <t>supported</t>
  </si>
  <si>
    <t>campaigners</t>
  </si>
  <si>
    <t>old</t>
  </si>
  <si>
    <t>cola</t>
  </si>
  <si>
    <t>public</t>
  </si>
  <si>
    <t>way</t>
  </si>
  <si>
    <t>help</t>
  </si>
  <si>
    <t>d</t>
  </si>
  <si>
    <t>bought</t>
  </si>
  <si>
    <t>t</t>
  </si>
  <si>
    <t>study</t>
  </si>
  <si>
    <t>introduce</t>
  </si>
  <si>
    <t>products</t>
  </si>
  <si>
    <t>countries</t>
  </si>
  <si>
    <t>u</t>
  </si>
  <si>
    <t>effect</t>
  </si>
  <si>
    <t>includes</t>
  </si>
  <si>
    <t>extended</t>
  </si>
  <si>
    <t>high</t>
  </si>
  <si>
    <t>#calorietax</t>
  </si>
  <si>
    <t>qmul's</t>
  </si>
  <si>
    <t>provide</t>
  </si>
  <si>
    <t>interests</t>
  </si>
  <si>
    <t>leave</t>
  </si>
  <si>
    <t>eu</t>
  </si>
  <si>
    <t>those</t>
  </si>
  <si>
    <t>coca</t>
  </si>
  <si>
    <t>#childhoodobesity</t>
  </si>
  <si>
    <t>content</t>
  </si>
  <si>
    <t>alarming</t>
  </si>
  <si>
    <t>scale</t>
  </si>
  <si>
    <t>impact</t>
  </si>
  <si>
    <t>nz</t>
  </si>
  <si>
    <t>close</t>
  </si>
  <si>
    <t>amputations</t>
  </si>
  <si>
    <t>sight</t>
  </si>
  <si>
    <t>60</t>
  </si>
  <si>
    <t>nutritional</t>
  </si>
  <si>
    <t>united</t>
  </si>
  <si>
    <t>nations</t>
  </si>
  <si>
    <t>always</t>
  </si>
  <si>
    <t>th</t>
  </si>
  <si>
    <t>spoke</t>
  </si>
  <si>
    <t>following</t>
  </si>
  <si>
    <t>press</t>
  </si>
  <si>
    <t>release</t>
  </si>
  <si>
    <t>yesterday</t>
  </si>
  <si>
    <t>listen</t>
  </si>
  <si>
    <t>sold</t>
  </si>
  <si>
    <t>out</t>
  </si>
  <si>
    <t>evidence</t>
  </si>
  <si>
    <t>used</t>
  </si>
  <si>
    <t>nestlé</t>
  </si>
  <si>
    <t>thread</t>
  </si>
  <si>
    <t>effects</t>
  </si>
  <si>
    <t>sugary</t>
  </si>
  <si>
    <t>100</t>
  </si>
  <si>
    <t>fruit</t>
  </si>
  <si>
    <t>increase</t>
  </si>
  <si>
    <t>fat</t>
  </si>
  <si>
    <t>companies</t>
  </si>
  <si>
    <t>com</t>
  </si>
  <si>
    <t>reduction</t>
  </si>
  <si>
    <t>need</t>
  </si>
  <si>
    <t>cost</t>
  </si>
  <si>
    <t>sugar's</t>
  </si>
  <si>
    <t>bid</t>
  </si>
  <si>
    <t>levels</t>
  </si>
  <si>
    <t>june</t>
  </si>
  <si>
    <t>2016</t>
  </si>
  <si>
    <t>perfect</t>
  </si>
  <si>
    <t>storm</t>
  </si>
  <si>
    <t>managed</t>
  </si>
  <si>
    <t>convince</t>
  </si>
  <si>
    <t>british</t>
  </si>
  <si>
    <t>vote</t>
  </si>
  <si>
    <t>right</t>
  </si>
  <si>
    <t>australia</t>
  </si>
  <si>
    <t>product</t>
  </si>
  <si>
    <t>killed</t>
  </si>
  <si>
    <t>affecte</t>
  </si>
  <si>
    <t>last</t>
  </si>
  <si>
    <t>time</t>
  </si>
  <si>
    <t>still</t>
  </si>
  <si>
    <t>here</t>
  </si>
  <si>
    <t>make</t>
  </si>
  <si>
    <t>eat</t>
  </si>
  <si>
    <t>m</t>
  </si>
  <si>
    <t>use</t>
  </si>
  <si>
    <t>control</t>
  </si>
  <si>
    <t>maybe</t>
  </si>
  <si>
    <t>getting</t>
  </si>
  <si>
    <t>#zuckersteuer</t>
  </si>
  <si>
    <t>research</t>
  </si>
  <si>
    <t>season</t>
  </si>
  <si>
    <t>fucking</t>
  </si>
  <si>
    <t>few</t>
  </si>
  <si>
    <t>actually</t>
  </si>
  <si>
    <t>excess</t>
  </si>
  <si>
    <t>consumption</t>
  </si>
  <si>
    <t>stop</t>
  </si>
  <si>
    <t>usually</t>
  </si>
  <si>
    <t>full</t>
  </si>
  <si>
    <t>doing</t>
  </si>
  <si>
    <t>according</t>
  </si>
  <si>
    <t>drinking</t>
  </si>
  <si>
    <t>little</t>
  </si>
  <si>
    <t>100ml</t>
  </si>
  <si>
    <t>including</t>
  </si>
  <si>
    <t>juice</t>
  </si>
  <si>
    <t>â</t>
  </si>
  <si>
    <t>etc</t>
  </si>
  <si>
    <t>3</t>
  </si>
  <si>
    <t>poor</t>
  </si>
  <si>
    <t>levied</t>
  </si>
  <si>
    <t>ill</t>
  </si>
  <si>
    <t>considered</t>
  </si>
  <si>
    <t>#suikertaks</t>
  </si>
  <si>
    <t>#sodatax</t>
  </si>
  <si>
    <t>pepsi</t>
  </si>
  <si>
    <t>know</t>
  </si>
  <si>
    <t>#publichealth</t>
  </si>
  <si>
    <t>children</t>
  </si>
  <si>
    <t>lunchbox</t>
  </si>
  <si>
    <t>before</t>
  </si>
  <si>
    <t>drink</t>
  </si>
  <si>
    <t>action</t>
  </si>
  <si>
    <t>tickets</t>
  </si>
  <si>
    <t>sale</t>
  </si>
  <si>
    <t>fizz</t>
  </si>
  <si>
    <t>symposium</t>
  </si>
  <si>
    <t>2019</t>
  </si>
  <si>
    <t>31</t>
  </si>
  <si>
    <t>oct</t>
  </si>
  <si>
    <t>auckland</t>
  </si>
  <si>
    <t>economic</t>
  </si>
  <si>
    <t>pre</t>
  </si>
  <si>
    <t>rubicon</t>
  </si>
  <si>
    <t>mango</t>
  </si>
  <si>
    <t>run</t>
  </si>
  <si>
    <t>please</t>
  </si>
  <si>
    <t>quality</t>
  </si>
  <si>
    <t>'calorie</t>
  </si>
  <si>
    <t>tax'</t>
  </si>
  <si>
    <t>ugggh</t>
  </si>
  <si>
    <t>temporarily</t>
  </si>
  <si>
    <t>forgot</t>
  </si>
  <si>
    <t>ruined</t>
  </si>
  <si>
    <t>artificial</t>
  </si>
  <si>
    <t>sweeteners</t>
  </si>
  <si>
    <t>myself</t>
  </si>
  <si>
    <t>#oralhealth</t>
  </si>
  <si>
    <t>#unhealthyfood</t>
  </si>
  <si>
    <t>ugh</t>
  </si>
  <si>
    <t>care</t>
  </si>
  <si>
    <t>school</t>
  </si>
  <si>
    <t>labeling</t>
  </si>
  <si>
    <t>sugars</t>
  </si>
  <si>
    <t>diabetics</t>
  </si>
  <si>
    <t>major</t>
  </si>
  <si>
    <t>paper</t>
  </si>
  <si>
    <t>scientific</t>
  </si>
  <si>
    <t>introduction</t>
  </si>
  <si>
    <t>things</t>
  </si>
  <si>
    <t>pay</t>
  </si>
  <si>
    <t>anywhere</t>
  </si>
  <si>
    <t>back</t>
  </si>
  <si>
    <t>diet</t>
  </si>
  <si>
    <t>tobacco</t>
  </si>
  <si>
    <t>extra</t>
  </si>
  <si>
    <t>revenue</t>
  </si>
  <si>
    <t>#redmeattax</t>
  </si>
  <si>
    <t>chocolate</t>
  </si>
  <si>
    <t>stock</t>
  </si>
  <si>
    <t>violets</t>
  </si>
  <si>
    <t>even</t>
  </si>
  <si>
    <t>called</t>
  </si>
  <si>
    <t>seeks</t>
  </si>
  <si>
    <t>price</t>
  </si>
  <si>
    <t>network</t>
  </si>
  <si>
    <t>healthier</t>
  </si>
  <si>
    <t>germany</t>
  </si>
  <si>
    <t>netherlands</t>
  </si>
  <si>
    <t>feed</t>
  </si>
  <si>
    <t>attitudes</t>
  </si>
  <si>
    <t>towards</t>
  </si>
  <si>
    <t>putting</t>
  </si>
  <si>
    <t>salty</t>
  </si>
  <si>
    <t>responses</t>
  </si>
  <si>
    <t>adamliaw's</t>
  </si>
  <si>
    <t>pretty</t>
  </si>
  <si>
    <t>easy</t>
  </si>
  <si>
    <t>news</t>
  </si>
  <si>
    <t>story</t>
  </si>
  <si>
    <t>consumers</t>
  </si>
  <si>
    <t>single</t>
  </si>
  <si>
    <t>value</t>
  </si>
  <si>
    <t>added</t>
  </si>
  <si>
    <t>replace</t>
  </si>
  <si>
    <t>using</t>
  </si>
  <si>
    <t>wealth</t>
  </si>
  <si>
    <t>over</t>
  </si>
  <si>
    <t>touch</t>
  </si>
  <si>
    <t>yuh</t>
  </si>
  <si>
    <t>around</t>
  </si>
  <si>
    <t>everyone</t>
  </si>
  <si>
    <t>take</t>
  </si>
  <si>
    <t>10</t>
  </si>
  <si>
    <t>kick</t>
  </si>
  <si>
    <t>arse</t>
  </si>
  <si>
    <t>yerself</t>
  </si>
  <si>
    <t>rid</t>
  </si>
  <si>
    <t>original</t>
  </si>
  <si>
    <t>recipe</t>
  </si>
  <si>
    <t>paid</t>
  </si>
  <si>
    <t>cause</t>
  </si>
  <si>
    <t>#cancer</t>
  </si>
  <si>
    <t>addictive</t>
  </si>
  <si>
    <t>free</t>
  </si>
  <si>
    <t>regulation</t>
  </si>
  <si>
    <t>article</t>
  </si>
  <si>
    <t>festive</t>
  </si>
  <si>
    <t>40</t>
  </si>
  <si>
    <t>blaming</t>
  </si>
  <si>
    <t>emboldened</t>
  </si>
  <si>
    <t>taste</t>
  </si>
  <si>
    <t>exactly</t>
  </si>
  <si>
    <t>dispersible</t>
  </si>
  <si>
    <t>great</t>
  </si>
  <si>
    <t>hannah</t>
  </si>
  <si>
    <t>skeggs</t>
  </si>
  <si>
    <t>being</t>
  </si>
  <si>
    <t>successful</t>
  </si>
  <si>
    <t>precies</t>
  </si>
  <si>
    <t>laat</t>
  </si>
  <si>
    <t>bedrijven</t>
  </si>
  <si>
    <t>zoals</t>
  </si>
  <si>
    <t>starbucks</t>
  </si>
  <si>
    <t>gewoon</t>
  </si>
  <si>
    <t>eerlijk</t>
  </si>
  <si>
    <t>belasting</t>
  </si>
  <si>
    <t>plus</t>
  </si>
  <si>
    <t>statt</t>
  </si>
  <si>
    <t>https</t>
  </si>
  <si>
    <t>host</t>
  </si>
  <si>
    <t>proud</t>
  </si>
  <si>
    <t>produced</t>
  </si>
  <si>
    <t>first</t>
  </si>
  <si>
    <t>#newsflash</t>
  </si>
  <si>
    <t>episode</t>
  </si>
  <si>
    <t>focus</t>
  </si>
  <si>
    <t>proposed</t>
  </si>
  <si>
    <t>#wearephadvocates</t>
  </si>
  <si>
    <t>#actiononsugar</t>
  </si>
  <si>
    <t>#actiononsalt</t>
  </si>
  <si>
    <t>everywhere</t>
  </si>
  <si>
    <t>discouraging</t>
  </si>
  <si>
    <t>choice</t>
  </si>
  <si>
    <t>higher</t>
  </si>
  <si>
    <t>conservative</t>
  </si>
  <si>
    <t>state</t>
  </si>
  <si>
    <t>progressive</t>
  </si>
  <si>
    <t>love</t>
  </si>
  <si>
    <t>minimise</t>
  </si>
  <si>
    <t>taxes</t>
  </si>
  <si>
    <t>reviewed</t>
  </si>
  <si>
    <t>citing</t>
  </si>
  <si>
    <t>lack</t>
  </si>
  <si>
    <t>#uk</t>
  </si>
  <si>
    <t>coke</t>
  </si>
  <si>
    <t>poorer</t>
  </si>
  <si>
    <t>background</t>
  </si>
  <si>
    <t>improve</t>
  </si>
  <si>
    <t>#health</t>
  </si>
  <si>
    <t>going</t>
  </si>
  <si>
    <t>worth</t>
  </si>
  <si>
    <t>3000</t>
  </si>
  <si>
    <t>lucky</t>
  </si>
  <si>
    <t>retweet</t>
  </si>
  <si>
    <t>dm</t>
  </si>
  <si>
    <t>girls</t>
  </si>
  <si>
    <t>winner</t>
  </si>
  <si>
    <t>#slut</t>
  </si>
  <si>
    <t>widely</t>
  </si>
  <si>
    <t>inspired</t>
  </si>
  <si>
    <t>deserve</t>
  </si>
  <si>
    <t>praise</t>
  </si>
  <si>
    <t>receives</t>
  </si>
  <si>
    <t>#confectionery</t>
  </si>
  <si>
    <t>#review</t>
  </si>
  <si>
    <t>firms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</si>
  <si>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</si>
  <si>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</si>
  <si>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</si>
  <si>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</si>
  <si>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</si>
  <si>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</si>
  <si>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</si>
  <si>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</si>
  <si>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</si>
  <si>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</si>
  <si>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</si>
  <si>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</si>
  <si>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</si>
  <si>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</si>
  <si>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</si>
  <si>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</si>
  <si>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</si>
  <si>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</si>
  <si>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</si>
  <si>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</si>
  <si>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</si>
  <si>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</si>
  <si>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</si>
  <si>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</si>
  <si>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</si>
  <si>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</si>
  <si>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</si>
  <si>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</si>
  <si>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</si>
  <si>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</si>
  <si>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</si>
  <si>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</si>
  <si>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</si>
  <si>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</si>
  <si>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</si>
  <si>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</si>
  <si>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</si>
  <si>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</si>
  <si>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</si>
  <si>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</si>
  <si>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</si>
  <si>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</si>
  <si>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</si>
  <si>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</si>
  <si>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</si>
  <si>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</si>
  <si>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</si>
  <si>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</si>
  <si>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</si>
  <si>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</si>
  <si>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</si>
  <si>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Apr</t>
  </si>
  <si>
    <t>16-Apr</t>
  </si>
  <si>
    <t>2 PM</t>
  </si>
  <si>
    <t>Jun</t>
  </si>
  <si>
    <t>13-Jun</t>
  </si>
  <si>
    <t>10 AM</t>
  </si>
  <si>
    <t>Jul</t>
  </si>
  <si>
    <t>3-Jul</t>
  </si>
  <si>
    <t>12 PM</t>
  </si>
  <si>
    <t>5-Jul</t>
  </si>
  <si>
    <t>11 AM</t>
  </si>
  <si>
    <t>22-Jul</t>
  </si>
  <si>
    <t>7 AM</t>
  </si>
  <si>
    <t>Aug</t>
  </si>
  <si>
    <t>2-Aug</t>
  </si>
  <si>
    <t>3 AM</t>
  </si>
  <si>
    <t>4-Aug</t>
  </si>
  <si>
    <t>11 PM</t>
  </si>
  <si>
    <t>7-Aug</t>
  </si>
  <si>
    <t>8 AM</t>
  </si>
  <si>
    <t>9 AM</t>
  </si>
  <si>
    <t>1 PM</t>
  </si>
  <si>
    <t>3 PM</t>
  </si>
  <si>
    <t>4 PM</t>
  </si>
  <si>
    <t>5 PM</t>
  </si>
  <si>
    <t>6 PM</t>
  </si>
  <si>
    <t>7 PM</t>
  </si>
  <si>
    <t>8 PM</t>
  </si>
  <si>
    <t>8-Aug</t>
  </si>
  <si>
    <t>2 AM</t>
  </si>
  <si>
    <t>4 AM</t>
  </si>
  <si>
    <t>5 AM</t>
  </si>
  <si>
    <t>6 AM</t>
  </si>
  <si>
    <t>9 PM</t>
  </si>
  <si>
    <t>9-Aug</t>
  </si>
  <si>
    <t>10-Aug</t>
  </si>
  <si>
    <t>11-Aug</t>
  </si>
  <si>
    <t>10 PM</t>
  </si>
  <si>
    <t>12-Aug</t>
  </si>
  <si>
    <t>1 AM</t>
  </si>
  <si>
    <t>13-Aug</t>
  </si>
  <si>
    <t>14-Aug</t>
  </si>
  <si>
    <t>15-Aug</t>
  </si>
  <si>
    <t>12 AM</t>
  </si>
  <si>
    <t>16-Aug</t>
  </si>
  <si>
    <t>17-Aug</t>
  </si>
  <si>
    <t>18-Aug</t>
  </si>
  <si>
    <t>19-Aug</t>
  </si>
  <si>
    <t>20-Aug</t>
  </si>
  <si>
    <t>128, 128, 128</t>
  </si>
  <si>
    <t>Red</t>
  </si>
  <si>
    <t>G1: less 1 minute explained dutch national prevention agreement tijdvooreten #sugartax</t>
  </si>
  <si>
    <t>G2: #sugartax sugar tax call food #sugar success calorie think drinks</t>
  </si>
  <si>
    <t>G3: 1 2 malaysians overweight obese newly implemented sweetened beverages excise</t>
  </si>
  <si>
    <t>G4: bogdienache atulpathak31 sfhta alta_schutte brandimwynne hswapnil kewatson hbprca ishbp fzmarques</t>
  </si>
  <si>
    <t>G5: borisjohnson #sugartax political issue day ducked dived put himself louhaigh</t>
  </si>
  <si>
    <t>G6: actiononsugar actiononsalt levy calorie #sugartax reduce calling call manufacturers excessive</t>
  </si>
  <si>
    <t>G7: today fds_rcs calling schools go 'sugar free' extending #sugartax dairy</t>
  </si>
  <si>
    <t>G8: tesco #sugartax drinks 1</t>
  </si>
  <si>
    <t>G9: #sugartax changing behaviour afpe_pe</t>
  </si>
  <si>
    <t>G10: today interviewed professor rina swart uwconline give sense country's year</t>
  </si>
  <si>
    <t>G11: #sugartax big public think now see health united nations always</t>
  </si>
  <si>
    <t>G12: environment makes hard healthy want change polling shows government s</t>
  </si>
  <si>
    <t>G13: interests read again june 2016 perfect storm managed convince british</t>
  </si>
  <si>
    <t>G14: 000 year alarming read scale impact #diabetes nz close 1</t>
  </si>
  <si>
    <t>G15: #sugartax sugar adamliaw actually tax sweetened consumption few salty responses</t>
  </si>
  <si>
    <t>G16: ugggh temporarily forgot soft drinks uk ruined artificial sweeteners now</t>
  </si>
  <si>
    <t>G18: t eat</t>
  </si>
  <si>
    <t>G19: irnbru doing kick up arse yerself getting rid original recipe</t>
  </si>
  <si>
    <t>G22: hannah skeggs #sugartax changing behaviour</t>
  </si>
  <si>
    <t>G26: sugar content children s lunchbox beverages sold uk before soft</t>
  </si>
  <si>
    <t>G27: focus proposed sugar tax iceland_review #wearephadvocates</t>
  </si>
  <si>
    <t>G28: sugar's health tickets sale fizz symposium 2019 sweet effect 31</t>
  </si>
  <si>
    <t>G29: pre sugartax rubicon mango want run jayyangelo</t>
  </si>
  <si>
    <t>G30: healthy poor</t>
  </si>
  <si>
    <t>G31: campaigners calling government introduce calorie levy processed foods bid reduce</t>
  </si>
  <si>
    <t>G35: new</t>
  </si>
  <si>
    <t>G38: #thebillthatvanished</t>
  </si>
  <si>
    <t>G40: fruit according new study drinking little 100ml sugary drinks including</t>
  </si>
  <si>
    <t>G41: sugar read festive season 40 countries levied tax sweet drinks</t>
  </si>
  <si>
    <t>G43: drinks sugar tax emboldened companies provide taste exactly dispersible</t>
  </si>
  <si>
    <t>G44: conservative state progressive</t>
  </si>
  <si>
    <t>G48: obesity economic cost those poorer background more obese</t>
  </si>
  <si>
    <t>G50: give going way worth 3000 one lucky slut retweet dm</t>
  </si>
  <si>
    <t>Autofill Workbook Results</t>
  </si>
  <si>
    <t>Edge Weight▓1▓1▓0▓True▓Gray▓Red▓▓Edge Weight▓1▓1▓0▓3▓10▓False▓Edge Weight▓1▓1▓0▓35▓12▓False▓▓0▓0▓0▓True▓Black▓Black▓▓Followers▓1▓1529886▓0▓162▓1000▓False▓▓0▓0▓0▓0▓0▓False▓▓0▓0▓0▓0▓0▓False▓▓0▓0▓0▓0▓0▓False</t>
  </si>
  <si>
    <t>GraphSource░GraphServerTwitterSearch▓GraphTerm░sugartax▓ImportDescription░The graph represents a network of 314 Twitter users whose tweets in the requested range contained "sugartax", or who were replied to or mentioned in those tweets.  The network was obtained from the NodeXL Graph Server on Wednesday, 21 August 2019 at 00:08 UTC.
The requested start date was Wednesday, 21 August 2019 at 00:01 UTC and the maximum number of days (going backward) was 14.
The maximum number of tweets collected was 5,000.
The tweets in the network were tweeted over the 13-day, 15-hour, 12-minute period from Wednesday, 07 August 2019 at 08:40 UTC to Tuesday, 20 August 2019 at 23:52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</si>
</sst>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111087"/>
        <c:axId val="23890920"/>
      </c:barChart>
      <c:catAx>
        <c:axId val="101110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890920"/>
        <c:crosses val="autoZero"/>
        <c:auto val="1"/>
        <c:lblOffset val="100"/>
        <c:noMultiLvlLbl val="0"/>
      </c:catAx>
      <c:valAx>
        <c:axId val="238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sugartax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Series'!$A$26:$A$178</c:f>
              <c:strCache>
                <c:ptCount val="125"/>
                <c:pt idx="0">
                  <c:v>2 PM
16-Apr
Apr
2018</c:v>
                </c:pt>
                <c:pt idx="1">
                  <c:v>10 AM
13-Jun
Jun
2019</c:v>
                </c:pt>
                <c:pt idx="2">
                  <c:v>12 PM
3-Jul
Jul</c:v>
                </c:pt>
                <c:pt idx="3">
                  <c:v>11 AM
5-Jul</c:v>
                </c:pt>
                <c:pt idx="4">
                  <c:v>7 AM
22-Jul</c:v>
                </c:pt>
                <c:pt idx="5">
                  <c:v>3 AM
2-Aug
Aug</c:v>
                </c:pt>
                <c:pt idx="6">
                  <c:v>11 PM
4-Aug</c:v>
                </c:pt>
                <c:pt idx="7">
                  <c:v>8 AM
7-Aug</c:v>
                </c:pt>
                <c:pt idx="8">
                  <c:v>9 AM</c:v>
                </c:pt>
                <c:pt idx="9">
                  <c:v>11 AM</c:v>
                </c:pt>
                <c:pt idx="10">
                  <c:v>12 PM</c:v>
                </c:pt>
                <c:pt idx="11">
                  <c:v>1 PM</c:v>
                </c:pt>
                <c:pt idx="12">
                  <c:v>3 PM</c:v>
                </c:pt>
                <c:pt idx="13">
                  <c:v>4 PM</c:v>
                </c:pt>
                <c:pt idx="14">
                  <c:v>5 PM</c:v>
                </c:pt>
                <c:pt idx="15">
                  <c:v>6 PM</c:v>
                </c:pt>
                <c:pt idx="16">
                  <c:v>7 PM</c:v>
                </c:pt>
                <c:pt idx="17">
                  <c:v>8 PM</c:v>
                </c:pt>
                <c:pt idx="18">
                  <c:v>2 AM
8-Aug</c:v>
                </c:pt>
                <c:pt idx="19">
                  <c:v>4 AM</c:v>
                </c:pt>
                <c:pt idx="20">
                  <c:v>5 AM</c:v>
                </c:pt>
                <c:pt idx="21">
                  <c:v>6 AM</c:v>
                </c:pt>
                <c:pt idx="22">
                  <c:v>7 AM</c:v>
                </c:pt>
                <c:pt idx="23">
                  <c:v>8 AM</c:v>
                </c:pt>
                <c:pt idx="24">
                  <c:v>9 AM</c:v>
                </c:pt>
                <c:pt idx="25">
                  <c:v>11 AM</c:v>
                </c:pt>
                <c:pt idx="26">
                  <c:v>1 PM</c:v>
                </c:pt>
                <c:pt idx="27">
                  <c:v>3 PM</c:v>
                </c:pt>
                <c:pt idx="28">
                  <c:v>4 PM</c:v>
                </c:pt>
                <c:pt idx="29">
                  <c:v>9 PM</c:v>
                </c:pt>
                <c:pt idx="30">
                  <c:v>10 AM
9-Aug</c:v>
                </c:pt>
                <c:pt idx="31">
                  <c:v>12 PM</c:v>
                </c:pt>
                <c:pt idx="32">
                  <c:v>4 PM</c:v>
                </c:pt>
                <c:pt idx="33">
                  <c:v>5 PM</c:v>
                </c:pt>
                <c:pt idx="34">
                  <c:v>8 PM</c:v>
                </c:pt>
                <c:pt idx="35">
                  <c:v>9 AM
10-Aug</c:v>
                </c:pt>
                <c:pt idx="36">
                  <c:v>8 AM
11-Aug</c:v>
                </c:pt>
                <c:pt idx="37">
                  <c:v>9 AM</c:v>
                </c:pt>
                <c:pt idx="38">
                  <c:v>10 AM</c:v>
                </c:pt>
                <c:pt idx="39">
                  <c:v>3 PM</c:v>
                </c:pt>
                <c:pt idx="40">
                  <c:v>5 PM</c:v>
                </c:pt>
                <c:pt idx="41">
                  <c:v>6 PM</c:v>
                </c:pt>
                <c:pt idx="42">
                  <c:v>10 PM</c:v>
                </c:pt>
                <c:pt idx="43">
                  <c:v>1 AM
12-Aug</c:v>
                </c:pt>
                <c:pt idx="44">
                  <c:v>6 AM</c:v>
                </c:pt>
                <c:pt idx="45">
                  <c:v>8 AM</c:v>
                </c:pt>
                <c:pt idx="46">
                  <c:v>10 AM</c:v>
                </c:pt>
                <c:pt idx="47">
                  <c:v>12 PM</c:v>
                </c:pt>
                <c:pt idx="48">
                  <c:v>2 PM</c:v>
                </c:pt>
                <c:pt idx="49">
                  <c:v>10 PM</c:v>
                </c:pt>
                <c:pt idx="50">
                  <c:v>5 AM
13-Aug</c:v>
                </c:pt>
                <c:pt idx="51">
                  <c:v>7 AM</c:v>
                </c:pt>
                <c:pt idx="52">
                  <c:v>10 AM</c:v>
                </c:pt>
                <c:pt idx="53">
                  <c:v>11 AM</c:v>
                </c:pt>
                <c:pt idx="54">
                  <c:v>1 PM</c:v>
                </c:pt>
                <c:pt idx="55">
                  <c:v>4 PM</c:v>
                </c:pt>
                <c:pt idx="56">
                  <c:v>5 PM</c:v>
                </c:pt>
                <c:pt idx="57">
                  <c:v>6 PM</c:v>
                </c:pt>
                <c:pt idx="58">
                  <c:v>8 PM</c:v>
                </c:pt>
                <c:pt idx="59">
                  <c:v>9 PM</c:v>
                </c:pt>
                <c:pt idx="60">
                  <c:v>11 PM</c:v>
                </c:pt>
                <c:pt idx="61">
                  <c:v>1 AM
14-Aug</c:v>
                </c:pt>
                <c:pt idx="62">
                  <c:v>2 AM</c:v>
                </c:pt>
                <c:pt idx="63">
                  <c:v>3 AM</c:v>
                </c:pt>
                <c:pt idx="64">
                  <c:v>4 AM</c:v>
                </c:pt>
                <c:pt idx="65">
                  <c:v>5 AM</c:v>
                </c:pt>
                <c:pt idx="66">
                  <c:v>6 AM</c:v>
                </c:pt>
                <c:pt idx="67">
                  <c:v>7 AM</c:v>
                </c:pt>
                <c:pt idx="68">
                  <c:v>8 AM</c:v>
                </c:pt>
                <c:pt idx="69">
                  <c:v>9 AM</c:v>
                </c:pt>
                <c:pt idx="70">
                  <c:v>10 AM</c:v>
                </c:pt>
                <c:pt idx="71">
                  <c:v>1 PM</c:v>
                </c:pt>
                <c:pt idx="72">
                  <c:v>2 PM</c:v>
                </c:pt>
                <c:pt idx="73">
                  <c:v>3 PM</c:v>
                </c:pt>
                <c:pt idx="74">
                  <c:v>5 PM</c:v>
                </c:pt>
                <c:pt idx="75">
                  <c:v>6 PM</c:v>
                </c:pt>
                <c:pt idx="76">
                  <c:v>7 PM</c:v>
                </c:pt>
                <c:pt idx="77">
                  <c:v>9 PM</c:v>
                </c:pt>
                <c:pt idx="78">
                  <c:v>12 AM
15-Aug</c:v>
                </c:pt>
                <c:pt idx="79">
                  <c:v>1 AM</c:v>
                </c:pt>
                <c:pt idx="80">
                  <c:v>6 AM</c:v>
                </c:pt>
                <c:pt idx="81">
                  <c:v>7 AM</c:v>
                </c:pt>
                <c:pt idx="82">
                  <c:v>8 AM</c:v>
                </c:pt>
                <c:pt idx="83">
                  <c:v>9 AM</c:v>
                </c:pt>
                <c:pt idx="84">
                  <c:v>10 AM</c:v>
                </c:pt>
                <c:pt idx="85">
                  <c:v>11 AM</c:v>
                </c:pt>
                <c:pt idx="86">
                  <c:v>1 PM</c:v>
                </c:pt>
                <c:pt idx="87">
                  <c:v>4 PM</c:v>
                </c:pt>
                <c:pt idx="88">
                  <c:v>5 PM</c:v>
                </c:pt>
                <c:pt idx="89">
                  <c:v>6 PM</c:v>
                </c:pt>
                <c:pt idx="90">
                  <c:v>9 PM</c:v>
                </c:pt>
                <c:pt idx="91">
                  <c:v>10 PM</c:v>
                </c:pt>
                <c:pt idx="92">
                  <c:v>2 AM
16-Aug</c:v>
                </c:pt>
                <c:pt idx="93">
                  <c:v>3 AM</c:v>
                </c:pt>
                <c:pt idx="94">
                  <c:v>5 AM</c:v>
                </c:pt>
                <c:pt idx="95">
                  <c:v>6 AM</c:v>
                </c:pt>
                <c:pt idx="96">
                  <c:v>7 AM</c:v>
                </c:pt>
                <c:pt idx="97">
                  <c:v>1 PM</c:v>
                </c:pt>
                <c:pt idx="98">
                  <c:v>2 PM</c:v>
                </c:pt>
                <c:pt idx="99">
                  <c:v>3 PM</c:v>
                </c:pt>
                <c:pt idx="100">
                  <c:v>4 PM</c:v>
                </c:pt>
                <c:pt idx="101">
                  <c:v>7 PM</c:v>
                </c:pt>
                <c:pt idx="102">
                  <c:v>9 PM</c:v>
                </c:pt>
                <c:pt idx="103">
                  <c:v>11 PM</c:v>
                </c:pt>
                <c:pt idx="104">
                  <c:v>6 AM
17-Aug</c:v>
                </c:pt>
                <c:pt idx="105">
                  <c:v>9 AM</c:v>
                </c:pt>
                <c:pt idx="106">
                  <c:v>2 PM</c:v>
                </c:pt>
                <c:pt idx="107">
                  <c:v>5 PM</c:v>
                </c:pt>
                <c:pt idx="108">
                  <c:v>9 PM</c:v>
                </c:pt>
                <c:pt idx="109">
                  <c:v>4 AM
18-Aug</c:v>
                </c:pt>
                <c:pt idx="110">
                  <c:v>8 AM</c:v>
                </c:pt>
                <c:pt idx="111">
                  <c:v>9 AM</c:v>
                </c:pt>
                <c:pt idx="112">
                  <c:v>11 AM</c:v>
                </c:pt>
                <c:pt idx="113">
                  <c:v>11 PM</c:v>
                </c:pt>
                <c:pt idx="114">
                  <c:v>2 AM
19-Aug</c:v>
                </c:pt>
                <c:pt idx="115">
                  <c:v>7 AM</c:v>
                </c:pt>
                <c:pt idx="116">
                  <c:v>11 AM</c:v>
                </c:pt>
                <c:pt idx="117">
                  <c:v>12 PM</c:v>
                </c:pt>
                <c:pt idx="118">
                  <c:v>4 PM</c:v>
                </c:pt>
                <c:pt idx="119">
                  <c:v>6 PM</c:v>
                </c:pt>
                <c:pt idx="120">
                  <c:v>3 AM
20-Aug</c:v>
                </c:pt>
                <c:pt idx="121">
                  <c:v>5 AM</c:v>
                </c:pt>
                <c:pt idx="122">
                  <c:v>6 AM</c:v>
                </c:pt>
                <c:pt idx="123">
                  <c:v>8 AM</c:v>
                </c:pt>
                <c:pt idx="124">
                  <c:v>11 PM</c:v>
                </c:pt>
              </c:strCache>
            </c:strRef>
          </c:cat>
          <c:val>
            <c:numRef>
              <c:f>'Time Series'!$B$26:$B$178</c:f>
              <c:numCache>
                <c:formatCode>General</c:formatCode>
                <c:ptCount val="125"/>
                <c:pt idx="0">
                  <c:v>1</c:v>
                </c:pt>
                <c:pt idx="1">
                  <c:v>1</c:v>
                </c:pt>
                <c:pt idx="2">
                  <c:v>1</c:v>
                </c:pt>
                <c:pt idx="3">
                  <c:v>1</c:v>
                </c:pt>
                <c:pt idx="4">
                  <c:v>1</c:v>
                </c:pt>
                <c:pt idx="5">
                  <c:v>1</c:v>
                </c:pt>
                <c:pt idx="6">
                  <c:v>1</c:v>
                </c:pt>
                <c:pt idx="7">
                  <c:v>2</c:v>
                </c:pt>
                <c:pt idx="8">
                  <c:v>1</c:v>
                </c:pt>
                <c:pt idx="9">
                  <c:v>2</c:v>
                </c:pt>
                <c:pt idx="10">
                  <c:v>4</c:v>
                </c:pt>
                <c:pt idx="11">
                  <c:v>4</c:v>
                </c:pt>
                <c:pt idx="12">
                  <c:v>1</c:v>
                </c:pt>
                <c:pt idx="13">
                  <c:v>3</c:v>
                </c:pt>
                <c:pt idx="14">
                  <c:v>2</c:v>
                </c:pt>
                <c:pt idx="15">
                  <c:v>1</c:v>
                </c:pt>
                <c:pt idx="16">
                  <c:v>1</c:v>
                </c:pt>
                <c:pt idx="17">
                  <c:v>1</c:v>
                </c:pt>
                <c:pt idx="18">
                  <c:v>1</c:v>
                </c:pt>
                <c:pt idx="19">
                  <c:v>1</c:v>
                </c:pt>
                <c:pt idx="20">
                  <c:v>1</c:v>
                </c:pt>
                <c:pt idx="21">
                  <c:v>2</c:v>
                </c:pt>
                <c:pt idx="22">
                  <c:v>1</c:v>
                </c:pt>
                <c:pt idx="23">
                  <c:v>2</c:v>
                </c:pt>
                <c:pt idx="24">
                  <c:v>4</c:v>
                </c:pt>
                <c:pt idx="25">
                  <c:v>1</c:v>
                </c:pt>
                <c:pt idx="26">
                  <c:v>1</c:v>
                </c:pt>
                <c:pt idx="27">
                  <c:v>1</c:v>
                </c:pt>
                <c:pt idx="28">
                  <c:v>1</c:v>
                </c:pt>
                <c:pt idx="29">
                  <c:v>1</c:v>
                </c:pt>
                <c:pt idx="30">
                  <c:v>3</c:v>
                </c:pt>
                <c:pt idx="31">
                  <c:v>2</c:v>
                </c:pt>
                <c:pt idx="32">
                  <c:v>2</c:v>
                </c:pt>
                <c:pt idx="33">
                  <c:v>1</c:v>
                </c:pt>
                <c:pt idx="34">
                  <c:v>1</c:v>
                </c:pt>
                <c:pt idx="35">
                  <c:v>1</c:v>
                </c:pt>
                <c:pt idx="36">
                  <c:v>1</c:v>
                </c:pt>
                <c:pt idx="37">
                  <c:v>1</c:v>
                </c:pt>
                <c:pt idx="38">
                  <c:v>1</c:v>
                </c:pt>
                <c:pt idx="39">
                  <c:v>1</c:v>
                </c:pt>
                <c:pt idx="40">
                  <c:v>1</c:v>
                </c:pt>
                <c:pt idx="41">
                  <c:v>1</c:v>
                </c:pt>
                <c:pt idx="42">
                  <c:v>3</c:v>
                </c:pt>
                <c:pt idx="43">
                  <c:v>1</c:v>
                </c:pt>
                <c:pt idx="44">
                  <c:v>1</c:v>
                </c:pt>
                <c:pt idx="45">
                  <c:v>2</c:v>
                </c:pt>
                <c:pt idx="46">
                  <c:v>4</c:v>
                </c:pt>
                <c:pt idx="47">
                  <c:v>1</c:v>
                </c:pt>
                <c:pt idx="48">
                  <c:v>1</c:v>
                </c:pt>
                <c:pt idx="49">
                  <c:v>1</c:v>
                </c:pt>
                <c:pt idx="50">
                  <c:v>1</c:v>
                </c:pt>
                <c:pt idx="51">
                  <c:v>1</c:v>
                </c:pt>
                <c:pt idx="52">
                  <c:v>2</c:v>
                </c:pt>
                <c:pt idx="53">
                  <c:v>1</c:v>
                </c:pt>
                <c:pt idx="54">
                  <c:v>1</c:v>
                </c:pt>
                <c:pt idx="55">
                  <c:v>2</c:v>
                </c:pt>
                <c:pt idx="56">
                  <c:v>1</c:v>
                </c:pt>
                <c:pt idx="57">
                  <c:v>1</c:v>
                </c:pt>
                <c:pt idx="58">
                  <c:v>1</c:v>
                </c:pt>
                <c:pt idx="59">
                  <c:v>2</c:v>
                </c:pt>
                <c:pt idx="60">
                  <c:v>1</c:v>
                </c:pt>
                <c:pt idx="61">
                  <c:v>3</c:v>
                </c:pt>
                <c:pt idx="62">
                  <c:v>8</c:v>
                </c:pt>
                <c:pt idx="63">
                  <c:v>6</c:v>
                </c:pt>
                <c:pt idx="64">
                  <c:v>5</c:v>
                </c:pt>
                <c:pt idx="65">
                  <c:v>4</c:v>
                </c:pt>
                <c:pt idx="66">
                  <c:v>2</c:v>
                </c:pt>
                <c:pt idx="67">
                  <c:v>1</c:v>
                </c:pt>
                <c:pt idx="68">
                  <c:v>1</c:v>
                </c:pt>
                <c:pt idx="69">
                  <c:v>3</c:v>
                </c:pt>
                <c:pt idx="70">
                  <c:v>1</c:v>
                </c:pt>
                <c:pt idx="71">
                  <c:v>1</c:v>
                </c:pt>
                <c:pt idx="72">
                  <c:v>4</c:v>
                </c:pt>
                <c:pt idx="73">
                  <c:v>1</c:v>
                </c:pt>
                <c:pt idx="74">
                  <c:v>5</c:v>
                </c:pt>
                <c:pt idx="75">
                  <c:v>1</c:v>
                </c:pt>
                <c:pt idx="76">
                  <c:v>2</c:v>
                </c:pt>
                <c:pt idx="77">
                  <c:v>5</c:v>
                </c:pt>
                <c:pt idx="78">
                  <c:v>1</c:v>
                </c:pt>
                <c:pt idx="79">
                  <c:v>3</c:v>
                </c:pt>
                <c:pt idx="80">
                  <c:v>1</c:v>
                </c:pt>
                <c:pt idx="81">
                  <c:v>1</c:v>
                </c:pt>
                <c:pt idx="82">
                  <c:v>10</c:v>
                </c:pt>
                <c:pt idx="83">
                  <c:v>3</c:v>
                </c:pt>
                <c:pt idx="84">
                  <c:v>2</c:v>
                </c:pt>
                <c:pt idx="85">
                  <c:v>5</c:v>
                </c:pt>
                <c:pt idx="86">
                  <c:v>3</c:v>
                </c:pt>
                <c:pt idx="87">
                  <c:v>1</c:v>
                </c:pt>
                <c:pt idx="88">
                  <c:v>5</c:v>
                </c:pt>
                <c:pt idx="89">
                  <c:v>1</c:v>
                </c:pt>
                <c:pt idx="90">
                  <c:v>2</c:v>
                </c:pt>
                <c:pt idx="91">
                  <c:v>1</c:v>
                </c:pt>
                <c:pt idx="92">
                  <c:v>2</c:v>
                </c:pt>
                <c:pt idx="93">
                  <c:v>5</c:v>
                </c:pt>
                <c:pt idx="94">
                  <c:v>2</c:v>
                </c:pt>
                <c:pt idx="95">
                  <c:v>4</c:v>
                </c:pt>
                <c:pt idx="96">
                  <c:v>2</c:v>
                </c:pt>
                <c:pt idx="97">
                  <c:v>1</c:v>
                </c:pt>
                <c:pt idx="98">
                  <c:v>1</c:v>
                </c:pt>
                <c:pt idx="99">
                  <c:v>6</c:v>
                </c:pt>
                <c:pt idx="100">
                  <c:v>3</c:v>
                </c:pt>
                <c:pt idx="101">
                  <c:v>2</c:v>
                </c:pt>
                <c:pt idx="102">
                  <c:v>1</c:v>
                </c:pt>
                <c:pt idx="103">
                  <c:v>1</c:v>
                </c:pt>
                <c:pt idx="104">
                  <c:v>1</c:v>
                </c:pt>
                <c:pt idx="105">
                  <c:v>1</c:v>
                </c:pt>
                <c:pt idx="106">
                  <c:v>2</c:v>
                </c:pt>
                <c:pt idx="107">
                  <c:v>2</c:v>
                </c:pt>
                <c:pt idx="108">
                  <c:v>2</c:v>
                </c:pt>
                <c:pt idx="109">
                  <c:v>1</c:v>
                </c:pt>
                <c:pt idx="110">
                  <c:v>1</c:v>
                </c:pt>
                <c:pt idx="111">
                  <c:v>1</c:v>
                </c:pt>
                <c:pt idx="112">
                  <c:v>1</c:v>
                </c:pt>
                <c:pt idx="113">
                  <c:v>1</c:v>
                </c:pt>
                <c:pt idx="114">
                  <c:v>1</c:v>
                </c:pt>
                <c:pt idx="115">
                  <c:v>4</c:v>
                </c:pt>
                <c:pt idx="116">
                  <c:v>3</c:v>
                </c:pt>
                <c:pt idx="117">
                  <c:v>1</c:v>
                </c:pt>
                <c:pt idx="118">
                  <c:v>1</c:v>
                </c:pt>
                <c:pt idx="119">
                  <c:v>1</c:v>
                </c:pt>
                <c:pt idx="120">
                  <c:v>2</c:v>
                </c:pt>
                <c:pt idx="121">
                  <c:v>1</c:v>
                </c:pt>
                <c:pt idx="122">
                  <c:v>3</c:v>
                </c:pt>
                <c:pt idx="123">
                  <c:v>1</c:v>
                </c:pt>
                <c:pt idx="124">
                  <c:v>1</c:v>
                </c:pt>
              </c:numCache>
            </c:numRef>
          </c:val>
        </c:ser>
        <c:axId val="55326073"/>
        <c:axId val="28172610"/>
      </c:barChart>
      <c:catAx>
        <c:axId val="55326073"/>
        <c:scaling>
          <c:orientation val="minMax"/>
        </c:scaling>
        <c:axPos val="b"/>
        <c:delete val="0"/>
        <c:numFmt formatCode="General" sourceLinked="1"/>
        <c:majorTickMark val="out"/>
        <c:minorTickMark val="none"/>
        <c:tickLblPos val="nextTo"/>
        <c:crossAx val="28172610"/>
        <c:crosses val="autoZero"/>
        <c:auto val="1"/>
        <c:lblOffset val="100"/>
        <c:noMultiLvlLbl val="0"/>
      </c:catAx>
      <c:valAx>
        <c:axId val="28172610"/>
        <c:scaling>
          <c:orientation val="minMax"/>
        </c:scaling>
        <c:axPos val="l"/>
        <c:majorGridlines/>
        <c:delete val="0"/>
        <c:numFmt formatCode="General" sourceLinked="1"/>
        <c:majorTickMark val="out"/>
        <c:minorTickMark val="none"/>
        <c:tickLblPos val="nextTo"/>
        <c:crossAx val="553260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691689"/>
        <c:axId val="56116338"/>
      </c:barChart>
      <c:catAx>
        <c:axId val="136916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16338"/>
        <c:crosses val="autoZero"/>
        <c:auto val="1"/>
        <c:lblOffset val="100"/>
        <c:noMultiLvlLbl val="0"/>
      </c:catAx>
      <c:valAx>
        <c:axId val="56116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1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284995"/>
        <c:axId val="49129500"/>
      </c:barChart>
      <c:catAx>
        <c:axId val="352849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129500"/>
        <c:crosses val="autoZero"/>
        <c:auto val="1"/>
        <c:lblOffset val="100"/>
        <c:noMultiLvlLbl val="0"/>
      </c:catAx>
      <c:valAx>
        <c:axId val="4912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879889"/>
        <c:axId val="56048090"/>
      </c:barChart>
      <c:catAx>
        <c:axId val="65879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048090"/>
        <c:crosses val="autoZero"/>
        <c:auto val="1"/>
        <c:lblOffset val="100"/>
        <c:noMultiLvlLbl val="0"/>
      </c:catAx>
      <c:valAx>
        <c:axId val="5604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670763"/>
        <c:axId val="43601412"/>
      </c:barChart>
      <c:catAx>
        <c:axId val="34670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01412"/>
        <c:crosses val="autoZero"/>
        <c:auto val="1"/>
        <c:lblOffset val="100"/>
        <c:noMultiLvlLbl val="0"/>
      </c:catAx>
      <c:valAx>
        <c:axId val="43601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0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868389"/>
        <c:axId val="42053454"/>
      </c:barChart>
      <c:catAx>
        <c:axId val="568683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53454"/>
        <c:crosses val="autoZero"/>
        <c:auto val="1"/>
        <c:lblOffset val="100"/>
        <c:noMultiLvlLbl val="0"/>
      </c:catAx>
      <c:valAx>
        <c:axId val="4205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936767"/>
        <c:axId val="50886584"/>
      </c:barChart>
      <c:catAx>
        <c:axId val="42936767"/>
        <c:scaling>
          <c:orientation val="minMax"/>
        </c:scaling>
        <c:axPos val="b"/>
        <c:delete val="1"/>
        <c:majorTickMark val="out"/>
        <c:minorTickMark val="none"/>
        <c:tickLblPos val="none"/>
        <c:crossAx val="50886584"/>
        <c:crosses val="autoZero"/>
        <c:auto val="1"/>
        <c:lblOffset val="100"/>
        <c:noMultiLvlLbl val="0"/>
      </c:catAx>
      <c:valAx>
        <c:axId val="50886584"/>
        <c:scaling>
          <c:orientation val="minMax"/>
        </c:scaling>
        <c:axPos val="l"/>
        <c:delete val="1"/>
        <c:majorTickMark val="out"/>
        <c:minorTickMark val="none"/>
        <c:tickLblPos val="none"/>
        <c:crossAx val="42936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4" refreshedBy="Marc Smith" refreshedVersion="5">
  <cacheSource type="worksheet">
    <worksheetSource ref="A2:BL24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5">
        <s v="sugartax"/>
        <s v="calorielevy sugartax obesity diabetes cancer justhealthnews"/>
        <s v="sugartax plantbased healthy"/>
        <s v="processedfoods actiononsugar actiononsalt sugartax calorietax obesity dieting"/>
        <m/>
        <s v="calorietax sugartax unhealthyfood obesity ingredients"/>
        <s v="uk sugar sugartax softdrinks obesity diabetes health"/>
        <s v="sugartax oralhealth confectionery calorietax review unhealthyfood"/>
        <s v="sugartax calorietax excesscalories obesity healthyeatingvscaloriecou"/>
        <s v="sugartax junkfood ncds foodpolicy"/>
        <s v="myipodplaylist"/>
        <s v="irnbru scotland sugartax"/>
        <s v="slut findom nudes paypig sugarbaby sugardaddy sugartax porn porno"/>
        <s v="slut"/>
        <s v="sugartax nannystatetories"/>
        <s v="sugartax childhoodobesity health inequality"/>
        <s v="reformulation portionsize sugartax childhoodobesity"/>
        <s v="fattax sugartax carbontax redmeattax poorfishtax"/>
        <s v="bulleit sugartax"/>
        <s v="obesity childhood food sugartax policy"/>
        <s v="soda sodatax sugartax"/>
        <s v="sugar sugartax cycling diabetes commuting"/>
        <s v="humanity hypocrite libtards poems pseudoelites uk un sugartax sugarlevy flock"/>
        <s v="niecukrz sugartax"/>
        <s v="preemption bigsoda bigsugar sodatax sugartax"/>
        <s v="publichealth sugartax"/>
        <s v="actiononsugar actiononsalt"/>
        <s v="wearephadvocates"/>
        <s v="newsflash"/>
        <s v="gordonbrown"/>
        <s v="sugar calorie cakes bakery cleanlabel sugartax healthyeating healthyfood publichealth"/>
        <s v="suikertaks zuckersteuer"/>
        <s v="thread sugartax"/>
        <s v="sugartax sugar"/>
        <s v="sweet"/>
        <s v="sugartax dentistry"/>
        <s v="sugartax papatūānuku"/>
        <s v="sugartax nzgreens nzlabour"/>
        <s v="sugar alzheimers heartdisease cancer tax sugar sugartax fred2020 sugarkills"/>
        <s v="newsflash production"/>
        <s v="thetimes sugartax"/>
        <s v="sugartax fantazero sthelens"/>
        <s v="sugartax mindyourownbusiness turkeytwizzlers"/>
        <s v="sugartax shrinkflation"/>
        <s v="zuckersteuer sugartax suiker diabetes"/>
        <s v="epodeinternationalnetwork cocacola sugarlobby healthwashing sugartax epode"/>
        <s v="suikertaks"/>
        <s v="greenwashing zuckersteuer limosteuer suikertaks frisdranktaks sugartax sodatax"/>
        <s v="consumer rippedoff supermarkets tescos sugartax lowsugar"/>
        <s v="sugartax redmeattax climateactionnow plasticpollution"/>
        <s v="sugartax freemarket freedom"/>
        <s v="borisjohnsonpm sugartax"/>
        <s v="sugartax blamebrexit4badmanagement"/>
        <s v="sugartax thebillthatvanished nhi thebillthatvanished"/>
        <s v="sugartax mexico oralhealth"/>
        <s v="sugartax obesity"/>
        <s v="obesity sugartax childhoodobesity nutrition nutritionist"/>
        <s v="growinguphealthy sugartax"/>
        <s v="diabetes"/>
        <s v="diabetes wateronlyschools sugartax"/>
        <s v="sugar sugartax chocolate"/>
        <s v="obesity diabetes childhoodobesity sugartax"/>
        <s v="brexit leave sugar sugartax"/>
        <s v="anothercoalitiontax sugartax besteconomicmanagers"/>
        <s v="dent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4">
        <d v="2019-08-04T23:03:58.000"/>
        <d v="2019-08-07T09:38:04.000"/>
        <d v="2019-08-07T11:26:20.000"/>
        <d v="2019-08-07T11:29:01.000"/>
        <d v="2019-08-07T12:11:43.000"/>
        <d v="2019-08-07T12:54:30.000"/>
        <d v="2019-08-07T13:45:05.000"/>
        <d v="2019-08-07T13:55:33.000"/>
        <d v="2019-08-07T15:15:30.000"/>
        <d v="2019-08-07T16:08:01.000"/>
        <d v="2019-08-07T16:35:09.000"/>
        <d v="2019-08-07T16:40:29.000"/>
        <d v="2019-08-07T17:48:30.000"/>
        <d v="2019-08-07T17:58:27.000"/>
        <d v="2019-08-07T18:38:01.000"/>
        <d v="2019-08-07T19:34:48.000"/>
        <d v="2019-08-07T20:46:24.000"/>
        <d v="2019-08-08T02:57:01.000"/>
        <d v="2018-04-16T14:04:05.000"/>
        <d v="2019-08-08T04:18:39.000"/>
        <d v="2019-08-08T05:56:51.000"/>
        <d v="2019-08-08T06:18:25.000"/>
        <d v="2019-08-08T06:36:18.000"/>
        <d v="2019-08-08T09:18:40.000"/>
        <d v="2019-08-08T09:20:20.000"/>
        <d v="2019-08-08T11:06:35.000"/>
        <d v="2019-08-08T13:00:47.000"/>
        <d v="2019-08-08T15:45:39.000"/>
        <d v="2019-08-08T16:49:39.000"/>
        <d v="2019-08-09T10:39:04.000"/>
        <d v="2019-08-09T10:17:47.000"/>
        <d v="2019-08-09T10:39:09.000"/>
        <d v="2019-08-09T12:32:56.000"/>
        <d v="2019-07-22T07:05:02.000"/>
        <d v="2019-08-09T12:37:55.000"/>
        <d v="2019-08-09T16:38:42.000"/>
        <d v="2019-08-09T16:45:05.000"/>
        <d v="2019-08-09T17:10:05.000"/>
        <d v="2019-08-09T20:35:13.000"/>
        <d v="2019-08-10T09:38:54.000"/>
        <d v="2019-08-11T08:29:58.000"/>
        <d v="2019-08-11T09:47:36.000"/>
        <d v="2019-08-11T10:03:23.000"/>
        <d v="2019-08-11T15:53:42.000"/>
        <d v="2019-08-11T17:41:46.000"/>
        <d v="2019-08-11T18:31:25.000"/>
        <d v="2019-08-11T22:01:42.000"/>
        <d v="2019-08-11T22:19:00.000"/>
        <d v="2019-08-11T22:19:31.000"/>
        <d v="2019-08-12T01:40:31.000"/>
        <d v="2019-08-12T06:08:42.000"/>
        <d v="2019-08-12T08:04:05.000"/>
        <d v="2019-08-12T08:26:27.000"/>
        <d v="2019-08-12T10:09:06.000"/>
        <d v="2019-07-03T12:48:54.000"/>
        <d v="2019-08-12T10:10:25.000"/>
        <d v="2019-08-12T10:07:43.000"/>
        <d v="2019-08-12T10:16:26.000"/>
        <d v="2019-08-12T14:11:22.000"/>
        <d v="2019-08-13T05:59:44.000"/>
        <d v="2019-08-13T07:30:19.000"/>
        <d v="2019-08-13T10:46:40.000"/>
        <d v="2019-08-13T13:18:35.000"/>
        <d v="2019-08-13T16:40:05.000"/>
        <d v="2019-08-13T16:45:04.000"/>
        <d v="2019-08-13T17:00:22.000"/>
        <d v="2019-07-05T11:00:00.000"/>
        <d v="2019-08-13T20:50:53.000"/>
        <d v="2019-08-13T21:45:04.000"/>
        <d v="2019-08-13T21:45:09.000"/>
        <d v="2019-08-13T23:02:12.000"/>
        <d v="2019-08-14T01:39:26.000"/>
        <d v="2019-08-14T01:44:26.000"/>
        <d v="2019-08-14T02:06:37.000"/>
        <d v="2019-08-14T02:23:28.000"/>
        <d v="2019-08-14T02:24:18.000"/>
        <d v="2019-08-14T02:24:50.000"/>
        <d v="2019-08-14T02:45:54.000"/>
        <d v="2019-08-14T02:54:28.000"/>
        <d v="2019-08-14T02:58:13.000"/>
        <d v="2019-08-14T03:05:39.000"/>
        <d v="2019-08-14T03:14:04.000"/>
        <d v="2019-08-13T11:59:22.000"/>
        <d v="2019-08-14T03:17:16.000"/>
        <d v="2019-08-14T03:21:11.000"/>
        <d v="2019-08-14T03:29:57.000"/>
        <d v="2019-08-14T03:34:46.000"/>
        <d v="2019-08-14T04:03:34.000"/>
        <d v="2019-08-14T04:08:55.000"/>
        <d v="2019-08-14T04:30:37.000"/>
        <d v="2019-08-14T04:38:54.000"/>
        <d v="2019-08-14T04:45:36.000"/>
        <d v="2019-08-14T05:29:09.000"/>
        <d v="2019-08-13T18:16:35.000"/>
        <d v="2019-08-14T05:42:35.000"/>
        <d v="2019-08-14T05:48:33.000"/>
        <d v="2019-08-14T05:49:23.000"/>
        <d v="2019-08-14T06:24:46.000"/>
        <d v="2019-08-14T06:27:02.000"/>
        <d v="2019-08-14T07:00:48.000"/>
        <d v="2019-08-14T09:11:19.000"/>
        <d v="2019-08-14T09:40:10.000"/>
        <d v="2019-08-14T10:25:03.000"/>
        <d v="2019-08-14T13:15:34.000"/>
        <d v="2019-08-14T14:00:50.000"/>
        <d v="2019-08-14T14:21:01.000"/>
        <d v="2019-08-14T14:25:14.000"/>
        <d v="2019-08-14T14:52:56.000"/>
        <d v="2019-08-14T17:34:59.000"/>
        <d v="2019-08-14T17:45:38.000"/>
        <d v="2019-08-14T17:52:26.000"/>
        <d v="2019-08-14T19:57:26.000"/>
        <d v="2019-08-14T21:16:28.000"/>
        <d v="2019-08-14T21:42:28.000"/>
        <d v="2019-08-14T21:43:33.000"/>
        <d v="2019-08-15T00:38:54.000"/>
        <d v="2019-08-15T01:12:47.000"/>
        <d v="2019-08-15T01:14:32.000"/>
        <d v="2019-08-15T08:00:55.000"/>
        <d v="2019-08-15T08:13:59.000"/>
        <d v="2019-08-15T08:19:08.000"/>
        <d v="2019-08-15T08:27:11.000"/>
        <d v="2019-08-15T08:29:03.000"/>
        <d v="2019-08-15T08:47:09.000"/>
        <d v="2019-08-15T09:07:35.000"/>
        <d v="2019-08-15T10:09:22.000"/>
        <d v="2019-08-15T10:42:15.000"/>
        <d v="2019-08-15T11:08:39.000"/>
        <d v="2019-08-15T11:45:13.000"/>
        <d v="2019-08-15T11:46:39.000"/>
        <d v="2019-08-15T11:52:02.000"/>
        <d v="2019-08-15T11:55:44.000"/>
        <d v="2019-08-15T13:07:01.000"/>
        <d v="2019-08-15T13:19:51.000"/>
        <d v="2019-08-15T16:47:29.000"/>
        <d v="2019-08-15T17:12:11.000"/>
        <d v="2019-08-15T17:23:57.000"/>
        <d v="2019-08-15T17:27:26.000"/>
        <d v="2019-08-15T17:33:32.000"/>
        <d v="2019-08-15T17:56:39.000"/>
        <d v="2019-08-08T07:10:04.000"/>
        <d v="2019-08-15T18:30:19.000"/>
        <d v="2019-08-15T21:24:44.000"/>
        <d v="2019-08-08T21:56:24.000"/>
        <d v="2019-08-12T22:25:03.000"/>
        <d v="2019-08-15T22:31:37.000"/>
        <d v="2019-08-16T02:24:52.000"/>
        <d v="2019-08-16T02:41:20.000"/>
        <d v="2019-08-16T03:45:20.000"/>
        <d v="2019-08-16T05:42:07.000"/>
        <d v="2019-08-16T05:53:12.000"/>
        <d v="2019-08-16T06:09:22.000"/>
        <d v="2019-08-07T12:00:01.000"/>
        <d v="2019-08-12T12:00:01.000"/>
        <d v="2019-08-16T06:21:32.000"/>
        <d v="2019-08-14T01:39:10.000"/>
        <d v="2019-08-14T02:02:19.000"/>
        <d v="2019-08-14T15:14:18.000"/>
        <d v="2019-08-16T06:52:34.000"/>
        <d v="2019-08-16T06:58:02.000"/>
        <d v="2019-08-16T07:11:27.000"/>
        <d v="2019-08-16T07:29:33.000"/>
        <d v="2019-08-16T13:48:05.000"/>
        <d v="2019-08-16T15:05:53.000"/>
        <d v="2019-08-16T15:10:36.000"/>
        <d v="2019-08-16T15:20:18.000"/>
        <d v="2019-08-16T15:35:11.000"/>
        <d v="2019-08-16T15:52:00.000"/>
        <d v="2019-08-16T16:49:15.000"/>
        <d v="2019-08-16T16:59:36.000"/>
        <d v="2019-08-15T08:22:18.000"/>
        <d v="2019-08-15T08:24:53.000"/>
        <d v="2019-08-15T13:21:10.000"/>
        <d v="2019-08-16T21:50:03.000"/>
        <d v="2019-08-16T03:06:57.000"/>
        <d v="2019-08-16T19:22:58.000"/>
        <d v="2019-08-16T19:47:02.000"/>
        <d v="2019-08-16T23:58:25.000"/>
        <d v="2019-08-16T03:08:52.000"/>
        <d v="2019-08-16T03:13:15.000"/>
        <d v="2019-08-16T03:20:01.000"/>
        <d v="2019-08-17T06:27:09.000"/>
        <d v="2019-08-16T16:56:03.000"/>
        <d v="2019-08-17T09:03:15.000"/>
        <d v="2019-08-17T14:29:00.000"/>
        <d v="2019-06-13T10:22:37.000"/>
        <d v="2019-08-14T17:43:30.000"/>
        <d v="2019-08-14T17:24:35.000"/>
        <d v="2019-08-14T18:25:54.000"/>
        <d v="2019-08-15T01:58:48.000"/>
        <d v="2019-08-15T06:47:52.000"/>
        <d v="2019-08-14T21:17:31.000"/>
        <d v="2019-08-15T08:11:11.000"/>
        <d v="2019-08-15T08:52:22.000"/>
        <d v="2019-08-15T09:09:09.000"/>
        <d v="2019-08-15T09:58:00.000"/>
        <d v="2019-08-16T14:06:19.000"/>
        <d v="2019-08-14T19:42:29.000"/>
        <d v="2019-08-14T21:37:16.000"/>
        <d v="2019-08-17T14:46:43.000"/>
        <d v="2019-08-17T17:14:57.000"/>
        <d v="2019-08-17T17:46:21.000"/>
        <d v="2019-08-17T21:25:00.000"/>
        <d v="2019-08-17T21:37:29.000"/>
        <d v="2019-08-18T04:14:17.000"/>
        <d v="2019-08-18T08:38:54.000"/>
        <d v="2019-08-18T09:44:06.000"/>
        <d v="2019-08-18T11:41:40.000"/>
        <d v="2019-08-18T23:08:30.000"/>
        <d v="2019-08-19T02:22:22.000"/>
        <d v="2019-08-07T08:40:03.000"/>
        <d v="2019-08-07T08:56:22.000"/>
        <d v="2019-08-07T12:11:35.000"/>
        <d v="2019-08-07T13:57:31.000"/>
        <d v="2019-08-07T13:20:27.000"/>
        <d v="2019-08-08T08:02:55.000"/>
        <d v="2019-08-08T09:00:10.000"/>
        <d v="2019-08-08T09:40:20.000"/>
        <d v="2019-08-08T08:05:04.000"/>
        <d v="2019-08-19T07:18:47.000"/>
        <d v="2019-08-19T07:27:00.000"/>
        <d v="2019-08-16T15:19:48.000"/>
        <d v="2019-08-19T07:27:19.000"/>
        <d v="2019-08-19T07:58:01.000"/>
        <d v="2019-08-13T10:42:08.000"/>
        <d v="2019-08-14T08:05:59.000"/>
        <d v="2019-08-15T21:08:51.000"/>
        <d v="2019-08-19T11:18:41.000"/>
        <d v="2019-08-19T11:48:53.000"/>
        <d v="2019-08-19T11:49:33.000"/>
        <d v="2019-08-02T03:46:06.000"/>
        <d v="2019-08-19T12:35:52.000"/>
        <d v="2019-08-19T16:40:14.000"/>
        <d v="2019-08-19T18:55:02.000"/>
        <d v="2019-08-14T09:10:19.000"/>
        <d v="2019-08-20T03:20:10.000"/>
        <d v="2019-08-20T03:43:58.000"/>
        <d v="2019-08-20T05:28:09.000"/>
        <d v="2019-08-20T06:12:02.000"/>
        <d v="2019-08-20T06:27:22.000"/>
        <d v="2019-08-15T07:30:11.000"/>
        <d v="2019-08-20T06:49:54.000"/>
        <d v="2019-08-20T08:56:37.000"/>
        <d v="2019-08-20T23:52:43.000"/>
      </sharedItems>
      <fieldGroup par="66" base="22">
        <rangePr groupBy="hours" autoEnd="1" autoStart="1" startDate="2018-04-16T14:04:05.000" endDate="2019-08-20T23:52:43.000"/>
        <groupItems count="26">
          <s v="&lt;4/16/2018"/>
          <s v="12 AM"/>
          <s v="1 AM"/>
          <s v="2 AM"/>
          <s v="3 AM"/>
          <s v="4 AM"/>
          <s v="5 AM"/>
          <s v="6 AM"/>
          <s v="7 AM"/>
          <s v="8 AM"/>
          <s v="9 AM"/>
          <s v="10 AM"/>
          <s v="11 AM"/>
          <s v="12 PM"/>
          <s v="1 PM"/>
          <s v="2 PM"/>
          <s v="3 PM"/>
          <s v="4 PM"/>
          <s v="5 PM"/>
          <s v="6 PM"/>
          <s v="7 PM"/>
          <s v="8 PM"/>
          <s v="9 PM"/>
          <s v="10 PM"/>
          <s v="11 PM"/>
          <s v="&gt;8/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16T14:04:05.000" endDate="2019-08-20T23:52:43.000"/>
        <groupItems count="368">
          <s v="&lt;4/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0/2019"/>
        </groupItems>
      </fieldGroup>
    </cacheField>
    <cacheField name="Months" databaseField="0">
      <sharedItems containsMixedTypes="0" count="0"/>
      <fieldGroup base="22">
        <rangePr groupBy="months" autoEnd="1" autoStart="1" startDate="2018-04-16T14:04:05.000" endDate="2019-08-20T23:52:43.000"/>
        <groupItems count="14">
          <s v="&lt;4/16/2018"/>
          <s v="Jan"/>
          <s v="Feb"/>
          <s v="Mar"/>
          <s v="Apr"/>
          <s v="May"/>
          <s v="Jun"/>
          <s v="Jul"/>
          <s v="Aug"/>
          <s v="Sep"/>
          <s v="Oct"/>
          <s v="Nov"/>
          <s v="Dec"/>
          <s v="&gt;8/20/2019"/>
        </groupItems>
      </fieldGroup>
    </cacheField>
    <cacheField name="Years" databaseField="0">
      <sharedItems containsMixedTypes="0" count="0"/>
      <fieldGroup base="22">
        <rangePr groupBy="years" autoEnd="1" autoStart="1" startDate="2018-04-16T14:04:05.000" endDate="2019-08-20T23:52:43.000"/>
        <groupItems count="4">
          <s v="&lt;4/16/2018"/>
          <s v="2018"/>
          <s v="2019"/>
          <s v="&gt;8/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4">
  <r>
    <s v="anastasiasmihai"/>
    <s v="jodieingles27"/>
    <m/>
    <m/>
    <m/>
    <m/>
    <m/>
    <m/>
    <m/>
    <m/>
    <s v="No"/>
    <n v="3"/>
    <m/>
    <m/>
    <x v="0"/>
    <d v="2019-08-04T23:03:58.000"/>
    <s v="@bogdienache @AtulPathak31 @sfhta @alta_schutte @brandimwynne @hswapnil @kewatson @HBPRCA @ISHBP @FZMarques @SilCastelletti @Hragy @SABOURETCardio Thank you for H/T this study @AtulPathak31 &amp;amp; further evidence to introduce #sugartax since sugar is the new tobacco😌_x000a__x000a_@bogdienache you will be aware of @CSHeartResearch @jodieingles27 &amp;amp; coauthors paper:_x000a_https://t.co/5eYskvFIx3"/>
    <s v="https://www.sciencedirect.com/science/article/pii/S0167527316331515"/>
    <s v="sciencedirect.com"/>
    <x v="0"/>
    <m/>
    <s v="http://pbs.twimg.com/profile_images/1091496447529213952/uf76HTVb_normal.jpg"/>
    <x v="0"/>
    <s v="https://twitter.com/#!/anastasiasmihai/status/1158151621408256000"/>
    <m/>
    <m/>
    <s v="1158151621408256000"/>
    <s v="1158068243027943425"/>
    <b v="0"/>
    <n v="2"/>
    <s v="222583346"/>
    <b v="0"/>
    <s v="en"/>
    <m/>
    <s v=""/>
    <b v="0"/>
    <n v="1"/>
    <s v=""/>
    <s v="Twitter Web App"/>
    <b v="0"/>
    <s v="1158068243027943425"/>
    <s v="Retweet"/>
    <n v="0"/>
    <n v="0"/>
    <m/>
    <m/>
    <m/>
    <m/>
    <m/>
    <m/>
    <m/>
    <m/>
    <n v="1"/>
    <s v="4"/>
    <s v="4"/>
    <m/>
    <m/>
    <m/>
    <m/>
    <m/>
    <m/>
    <m/>
    <m/>
    <m/>
  </r>
  <r>
    <s v="havasjust"/>
    <s v="havasjust"/>
    <m/>
    <m/>
    <m/>
    <m/>
    <m/>
    <m/>
    <m/>
    <m/>
    <s v="No"/>
    <n v="7"/>
    <m/>
    <m/>
    <x v="1"/>
    <d v="2019-08-07T09:38:04.000"/>
    <s v="Call for #calorielevy on food firms after success of #sugartax. Would this encourage manufacturers to improve the nutritional quality of their unhealthy foods and help tackle #obesity, type 2 #diabetes or even #cancer? #JustHealthNews https://t.co/2Dga0frZaJ"/>
    <s v="https://www.huffingtonpost.co.uk/entry/calorie-levy-campaigners_uk_5d4993bee4b0244052e1a560"/>
    <s v="co.uk"/>
    <x v="1"/>
    <m/>
    <s v="http://pbs.twimg.com/profile_images/1162026031592747008/xJB-Qrou_normal.jpg"/>
    <x v="1"/>
    <s v="https://twitter.com/#!/havasjust/status/1159035974120353799"/>
    <m/>
    <m/>
    <s v="1159035974120353799"/>
    <m/>
    <b v="0"/>
    <n v="1"/>
    <s v=""/>
    <b v="0"/>
    <s v="en"/>
    <m/>
    <s v=""/>
    <b v="0"/>
    <n v="0"/>
    <s v=""/>
    <s v="Twitter Web App"/>
    <b v="0"/>
    <s v="1159035974120353799"/>
    <s v="Tweet"/>
    <n v="0"/>
    <n v="0"/>
    <m/>
    <m/>
    <m/>
    <m/>
    <m/>
    <m/>
    <m/>
    <m/>
    <n v="1"/>
    <s v="2"/>
    <s v="2"/>
    <n v="3"/>
    <n v="8.823529411764707"/>
    <n v="2"/>
    <n v="5.882352941176471"/>
    <n v="0"/>
    <n v="0"/>
    <n v="29"/>
    <n v="85.29411764705883"/>
    <n v="34"/>
  </r>
  <r>
    <s v="klimkowa1"/>
    <s v="gis_gov"/>
    <m/>
    <m/>
    <m/>
    <m/>
    <m/>
    <m/>
    <m/>
    <m/>
    <s v="No"/>
    <n v="8"/>
    <m/>
    <m/>
    <x v="0"/>
    <d v="2019-08-07T11:26:20.000"/>
    <s v="Is it only co-occurrence or a cause-effect relationship? Should we consider sugar tax in other EU countries and in Poland?_x000a__x000a_#sugartax #plantbased #healthy _x000a_@ELMO_org @danslizmd @GIS_gov"/>
    <m/>
    <m/>
    <x v="2"/>
    <m/>
    <s v="http://pbs.twimg.com/profile_images/907927984253886464/IPfoc5Nj_normal.jpg"/>
    <x v="2"/>
    <s v="https://twitter.com/#!/klimkowa1/status/1159063221061464064"/>
    <m/>
    <m/>
    <s v="1159063221061464064"/>
    <s v="1159058578721914881"/>
    <b v="0"/>
    <n v="0"/>
    <s v="2723583623"/>
    <b v="0"/>
    <s v="en"/>
    <m/>
    <s v=""/>
    <b v="0"/>
    <n v="0"/>
    <s v=""/>
    <s v="Twitter for Android"/>
    <b v="0"/>
    <s v="1159058578721914881"/>
    <s v="Tweet"/>
    <n v="0"/>
    <n v="0"/>
    <m/>
    <m/>
    <m/>
    <m/>
    <m/>
    <m/>
    <m/>
    <m/>
    <n v="1"/>
    <s v="17"/>
    <s v="17"/>
    <m/>
    <m/>
    <m/>
    <m/>
    <m/>
    <m/>
    <m/>
    <m/>
    <m/>
  </r>
  <r>
    <s v="fooding1st"/>
    <s v="phe_uk"/>
    <m/>
    <m/>
    <m/>
    <m/>
    <m/>
    <m/>
    <m/>
    <m/>
    <s v="No"/>
    <n v="11"/>
    <m/>
    <m/>
    <x v="0"/>
    <d v="2019-08-07T11:29:01.000"/>
    <s v="UK health campaigners call for sweeping â€œcalorie taxâ€ on #processedfoods https://t.co/l1ypHVbppN #actiononsugar #actiononsalt #sugartax #calorietax #obesity #dieting @PHE_uk"/>
    <s v="https://www.foodingredientsfirst.com/news/uk-health-campaigners-call-for-sweeping-calorie-tax-on-processed-foods.html"/>
    <s v="foodingredientsfirst.com"/>
    <x v="3"/>
    <m/>
    <s v="http://pbs.twimg.com/profile_images/710049013966487552/xyQ5j5sJ_normal.jpg"/>
    <x v="3"/>
    <s v="https://twitter.com/#!/fooding1st/status/1159063895945949184"/>
    <m/>
    <m/>
    <s v="1159063895945949184"/>
    <m/>
    <b v="0"/>
    <n v="0"/>
    <s v=""/>
    <b v="0"/>
    <s v="en"/>
    <m/>
    <s v=""/>
    <b v="0"/>
    <n v="0"/>
    <s v=""/>
    <s v="Twitter Web App"/>
    <b v="0"/>
    <s v="1159063895945949184"/>
    <s v="Tweet"/>
    <n v="0"/>
    <n v="0"/>
    <m/>
    <m/>
    <m/>
    <m/>
    <m/>
    <m/>
    <m/>
    <m/>
    <n v="1"/>
    <s v="51"/>
    <s v="51"/>
    <n v="1"/>
    <n v="5.555555555555555"/>
    <n v="0"/>
    <n v="0"/>
    <n v="0"/>
    <n v="0"/>
    <n v="17"/>
    <n v="94.44444444444444"/>
    <n v="18"/>
  </r>
  <r>
    <s v="qmulnews"/>
    <s v="actiononsugar"/>
    <m/>
    <m/>
    <m/>
    <m/>
    <m/>
    <m/>
    <m/>
    <m/>
    <s v="No"/>
    <n v="12"/>
    <m/>
    <m/>
    <x v="0"/>
    <d v="2019-08-07T12:11:43.000"/>
    <s v="RT @QMULBartsTheLon: Call for levy on manufacturers to reduce excessive calories in unhealthy food, from @QMUL's @actiononsugar @actiononsaâ€¦"/>
    <m/>
    <m/>
    <x v="4"/>
    <m/>
    <s v="http://pbs.twimg.com/profile_images/809039033045254144/66c6aFUg_normal.jpg"/>
    <x v="4"/>
    <s v="https://twitter.com/#!/qmulnews/status/1159074641891201025"/>
    <m/>
    <m/>
    <s v="1159074641891201025"/>
    <m/>
    <b v="0"/>
    <n v="0"/>
    <s v=""/>
    <b v="0"/>
    <s v="en"/>
    <m/>
    <s v=""/>
    <b v="0"/>
    <n v="1"/>
    <s v="1159074606671638531"/>
    <s v="TweetDeck"/>
    <b v="0"/>
    <s v="1159074606671638531"/>
    <s v="Tweet"/>
    <n v="0"/>
    <n v="0"/>
    <m/>
    <m/>
    <m/>
    <m/>
    <m/>
    <m/>
    <m/>
    <m/>
    <n v="1"/>
    <s v="6"/>
    <s v="6"/>
    <m/>
    <m/>
    <m/>
    <m/>
    <m/>
    <m/>
    <m/>
    <m/>
    <m/>
  </r>
  <r>
    <s v="jaffor10"/>
    <s v="actiononsalt"/>
    <m/>
    <m/>
    <m/>
    <m/>
    <m/>
    <m/>
    <m/>
    <m/>
    <s v="No"/>
    <n v="15"/>
    <m/>
    <m/>
    <x v="0"/>
    <d v="2019-08-07T12:54:30.000"/>
    <s v="RT @dentalhealthorg: .@actiononsugar and @actiononsalt are calling for the #SugarTax, which includes drinks, to be extended to high-calorie…"/>
    <m/>
    <m/>
    <x v="0"/>
    <m/>
    <s v="http://pbs.twimg.com/profile_images/885764331631243265/D6Ng1RuS_normal.jpg"/>
    <x v="5"/>
    <s v="https://twitter.com/#!/jaffor10/status/1159085408954802187"/>
    <m/>
    <m/>
    <s v="1159085408954802187"/>
    <m/>
    <b v="0"/>
    <n v="0"/>
    <s v=""/>
    <b v="0"/>
    <s v="en"/>
    <m/>
    <s v=""/>
    <b v="0"/>
    <n v="5"/>
    <s v="1159021374268157952"/>
    <s v="Twitter for Android"/>
    <b v="0"/>
    <s v="1159021374268157952"/>
    <s v="Tweet"/>
    <n v="0"/>
    <n v="0"/>
    <m/>
    <m/>
    <m/>
    <m/>
    <m/>
    <m/>
    <m/>
    <m/>
    <n v="1"/>
    <s v="6"/>
    <s v="6"/>
    <m/>
    <m/>
    <m/>
    <m/>
    <m/>
    <m/>
    <m/>
    <m/>
    <m/>
  </r>
  <r>
    <s v="foodanddrinktec"/>
    <s v="actiononsugar"/>
    <m/>
    <m/>
    <m/>
    <m/>
    <m/>
    <m/>
    <m/>
    <m/>
    <s v="No"/>
    <n v="18"/>
    <m/>
    <m/>
    <x v="0"/>
    <d v="2019-08-07T13:45:05.000"/>
    <s v="Campaigners are calling on the government to introduce a calorie levy on processed foods in a bid to reduce levels of obesity and other health issues._x000a__x000a_https://t.co/1nq63FSW3J_x000a__x000a_@actiononsugar #calorietax #sugartax #unhealthyfood #obesity #ingredients https://t.co/UdIJV1SgQL"/>
    <s v="https://www.foodanddrinktechnology.com/news/29006/campaigners-call-for-calorie-levy-on-unhealthy-foods/"/>
    <s v="foodanddrinktechnology.com"/>
    <x v="5"/>
    <s v="https://pbs.twimg.com/media/EBXxmWvX4AAWg40.jpg"/>
    <s v="https://pbs.twimg.com/media/EBXxmWvX4AAWg40.jpg"/>
    <x v="6"/>
    <s v="https://twitter.com/#!/foodanddrinktec/status/1159098138206101510"/>
    <m/>
    <m/>
    <s v="1159098138206101510"/>
    <m/>
    <b v="0"/>
    <n v="1"/>
    <s v=""/>
    <b v="0"/>
    <s v="en"/>
    <m/>
    <s v=""/>
    <b v="0"/>
    <n v="0"/>
    <s v=""/>
    <s v="TweetDeck"/>
    <b v="0"/>
    <s v="1159098138206101510"/>
    <s v="Tweet"/>
    <n v="0"/>
    <n v="0"/>
    <m/>
    <m/>
    <m/>
    <m/>
    <m/>
    <m/>
    <m/>
    <m/>
    <n v="1"/>
    <s v="6"/>
    <s v="6"/>
    <n v="0"/>
    <n v="0"/>
    <n v="1"/>
    <n v="3.125"/>
    <n v="0"/>
    <n v="0"/>
    <n v="31"/>
    <n v="96.875"/>
    <n v="32"/>
  </r>
  <r>
    <s v="caramelparsley"/>
    <s v="caramelparsley"/>
    <m/>
    <m/>
    <m/>
    <m/>
    <m/>
    <m/>
    <m/>
    <m/>
    <s v="No"/>
    <n v="19"/>
    <m/>
    <m/>
    <x v="1"/>
    <d v="2019-08-07T13:55:33.000"/>
    <s v="#UK : Call for calorie tax on food firms after successful #sugar levy&quot; https://t.co/IZRInM5Ieg #SugarTax #softdrinks #obesity #diabetes #health"/>
    <s v="https://www.eveningexpress.co.uk/news/uk/call-for-calorie-tax-on-food-firms-after-success-of-sugar-levy/amp/?utm_source=twitter&amp;__twitter_impression=true"/>
    <s v="co.uk"/>
    <x v="6"/>
    <m/>
    <s v="http://pbs.twimg.com/profile_images/1483076168/Parsley-Liz-2010-296-580x435_normal.jpg"/>
    <x v="7"/>
    <s v="https://twitter.com/#!/caramelparsley/status/1159100769871642624"/>
    <m/>
    <m/>
    <s v="1159100769871642624"/>
    <m/>
    <b v="0"/>
    <n v="0"/>
    <s v=""/>
    <b v="0"/>
    <s v="en"/>
    <m/>
    <s v=""/>
    <b v="0"/>
    <n v="0"/>
    <s v=""/>
    <s v="Twitter for Android"/>
    <b v="0"/>
    <s v="1159100769871642624"/>
    <s v="Tweet"/>
    <n v="0"/>
    <n v="0"/>
    <m/>
    <m/>
    <m/>
    <m/>
    <m/>
    <m/>
    <m/>
    <m/>
    <n v="1"/>
    <s v="2"/>
    <s v="2"/>
    <n v="1"/>
    <n v="5.882352941176471"/>
    <n v="0"/>
    <n v="0"/>
    <n v="0"/>
    <n v="0"/>
    <n v="16"/>
    <n v="94.11764705882354"/>
    <n v="17"/>
  </r>
  <r>
    <s v="theprobemag"/>
    <s v="theprobemag"/>
    <m/>
    <m/>
    <m/>
    <m/>
    <m/>
    <m/>
    <m/>
    <m/>
    <s v="No"/>
    <n v="20"/>
    <m/>
    <m/>
    <x v="1"/>
    <d v="2019-08-07T15:15:30.000"/>
    <s v="Widely considered a success, the sugar tax has inspired campaigners to call for a 'calorie tax'. https://t.co/bFuyOyLmnL What do you think? Does the sugar tax deserve the praise it receives? #SugarTax #OralHealth #Confectionery #CalorieTax  #Review #UnhealthyFood https://t.co/8qfpzA7Qz6"/>
    <s v="https://news.sky.com/story/call-for-calorie-tax-on-processed-food-after-success-of-sugar-levy-11779137"/>
    <s v="sky.com"/>
    <x v="7"/>
    <s v="https://pbs.twimg.com/media/EBYGTndXYAAOVn4.jpg"/>
    <s v="https://pbs.twimg.com/media/EBYGTndXYAAOVn4.jpg"/>
    <x v="8"/>
    <s v="https://twitter.com/#!/theprobemag/status/1159120890476580865"/>
    <m/>
    <m/>
    <s v="1159120890476580865"/>
    <m/>
    <b v="0"/>
    <n v="0"/>
    <s v=""/>
    <b v="0"/>
    <s v="en"/>
    <m/>
    <s v=""/>
    <b v="0"/>
    <n v="0"/>
    <s v=""/>
    <s v="Buffer"/>
    <b v="0"/>
    <s v="1159120890476580865"/>
    <s v="Tweet"/>
    <n v="0"/>
    <n v="0"/>
    <m/>
    <m/>
    <m/>
    <m/>
    <m/>
    <m/>
    <m/>
    <m/>
    <n v="1"/>
    <s v="2"/>
    <s v="2"/>
    <n v="2"/>
    <n v="5.714285714285714"/>
    <n v="0"/>
    <n v="0"/>
    <n v="0"/>
    <n v="0"/>
    <n v="33"/>
    <n v="94.28571428571429"/>
    <n v="35"/>
  </r>
  <r>
    <s v="jamesdrabble"/>
    <s v="jamesdrabble"/>
    <m/>
    <m/>
    <m/>
    <m/>
    <m/>
    <m/>
    <m/>
    <m/>
    <s v="No"/>
    <n v="21"/>
    <m/>
    <m/>
    <x v="1"/>
    <d v="2019-08-07T16:08:01.000"/>
    <s v="After the introduction last year of a sugar tax on drinks in the UK, could we now be about to see a tax on “excess calories”? Let me know what you think._x000a__x000a_https://t.co/kdYRtefjrw_x000a__x000a_#sugartax #calorietax #excesscalories #obesity #healthyeatingvscaloriecou… https://t.co/xX76I9xMuB https://t.co/JKbGpXjZRE"/>
    <s v="https://www.independent.co.uk/news/uk/politics/calorie-tax-campaign-health-food-levy-sugar-soft-drinks-a9044521.html https://www.instagram.com/p/B03kt9jFd6l/"/>
    <s v="co.uk instagram.com"/>
    <x v="8"/>
    <s v="https://pbs.twimg.com/media/EBYSU8ZX4AEcXAm.jpg"/>
    <s v="https://pbs.twimg.com/media/EBYSU8ZX4AEcXAm.jpg"/>
    <x v="9"/>
    <s v="https://twitter.com/#!/jamesdrabble/status/1159134106220974080"/>
    <m/>
    <m/>
    <s v="1159134106220974080"/>
    <m/>
    <b v="0"/>
    <n v="0"/>
    <s v=""/>
    <b v="0"/>
    <s v="en"/>
    <m/>
    <s v=""/>
    <b v="0"/>
    <n v="0"/>
    <s v=""/>
    <s v="IFTTT"/>
    <b v="0"/>
    <s v="1159134106220974080"/>
    <s v="Tweet"/>
    <n v="0"/>
    <n v="0"/>
    <m/>
    <m/>
    <m/>
    <m/>
    <m/>
    <m/>
    <m/>
    <m/>
    <n v="1"/>
    <s v="2"/>
    <s v="2"/>
    <n v="0"/>
    <n v="0"/>
    <n v="0"/>
    <n v="0"/>
    <n v="0"/>
    <n v="0"/>
    <n v="37"/>
    <n v="100"/>
    <n v="37"/>
  </r>
  <r>
    <s v="lexalimentaria"/>
    <s v="lexalimentaria"/>
    <m/>
    <m/>
    <m/>
    <m/>
    <m/>
    <m/>
    <m/>
    <m/>
    <s v="No"/>
    <n v="22"/>
    <m/>
    <m/>
    <x v="1"/>
    <d v="2019-08-07T16:35:09.000"/>
    <s v="Here comes again. Few days ago FAO Report on ultra-processed foods, diet quality, and health has been released. _x000a_#sugartax #junkfood #NCDs #foodpolicy https://t.co/xlqBEPLQr2"/>
    <s v="https://twitter.com/TheEconomist/status/1159139054857965568"/>
    <s v="twitter.com"/>
    <x v="9"/>
    <m/>
    <s v="http://pbs.twimg.com/profile_images/436081880312471552/edPhioxc_normal.jpeg"/>
    <x v="10"/>
    <s v="https://twitter.com/#!/lexalimentaria/status/1159140934749175808"/>
    <m/>
    <m/>
    <s v="1159140934749175808"/>
    <m/>
    <b v="0"/>
    <n v="0"/>
    <s v=""/>
    <b v="1"/>
    <s v="en"/>
    <m/>
    <s v="1159139054857965568"/>
    <b v="0"/>
    <n v="0"/>
    <s v=""/>
    <s v="Twitter for Android"/>
    <b v="0"/>
    <s v="1159140934749175808"/>
    <s v="Tweet"/>
    <n v="0"/>
    <n v="0"/>
    <m/>
    <m/>
    <m/>
    <m/>
    <m/>
    <m/>
    <m/>
    <m/>
    <n v="1"/>
    <s v="2"/>
    <s v="2"/>
    <n v="0"/>
    <n v="0"/>
    <n v="0"/>
    <n v="0"/>
    <n v="0"/>
    <n v="0"/>
    <n v="23"/>
    <n v="100"/>
    <n v="23"/>
  </r>
  <r>
    <s v="mxoolong"/>
    <s v="sprite"/>
    <m/>
    <m/>
    <m/>
    <m/>
    <m/>
    <m/>
    <m/>
    <m/>
    <s v="No"/>
    <n v="23"/>
    <m/>
    <m/>
    <x v="0"/>
    <d v="2019-08-07T16:40:29.000"/>
    <s v="Ugggh, I temporarily forgot that almost all soft drinks in the UK are ruined by artificial sweeteners now, and bought myself a can of @Sprite._x000a__x000a_Ugh, ugh, ugh. Acesulfame K AND aspartame. :(_x000a_#sugarTax"/>
    <m/>
    <m/>
    <x v="0"/>
    <m/>
    <s v="http://pbs.twimg.com/profile_images/759417800591106049/46CpUYVY_normal.jpg"/>
    <x v="11"/>
    <s v="https://twitter.com/#!/mxoolong/status/1159142278134472704"/>
    <m/>
    <m/>
    <s v="1159142278134472704"/>
    <m/>
    <b v="0"/>
    <n v="28"/>
    <s v=""/>
    <b v="0"/>
    <s v="en"/>
    <m/>
    <s v=""/>
    <b v="0"/>
    <n v="2"/>
    <s v=""/>
    <s v="Twitter Web App"/>
    <b v="0"/>
    <s v="1159142278134472704"/>
    <s v="Tweet"/>
    <n v="0"/>
    <n v="0"/>
    <m/>
    <m/>
    <m/>
    <m/>
    <m/>
    <m/>
    <m/>
    <m/>
    <n v="1"/>
    <s v="16"/>
    <s v="16"/>
    <n v="1"/>
    <n v="3.0303030303030303"/>
    <n v="4"/>
    <n v="12.121212121212121"/>
    <n v="0"/>
    <n v="0"/>
    <n v="28"/>
    <n v="84.84848484848484"/>
    <n v="33"/>
  </r>
  <r>
    <s v="bha___tti"/>
    <s v="actiononsugar"/>
    <m/>
    <m/>
    <m/>
    <m/>
    <m/>
    <m/>
    <m/>
    <m/>
    <s v="No"/>
    <n v="24"/>
    <m/>
    <m/>
    <x v="0"/>
    <d v="2019-08-07T17:48:30.000"/>
    <s v="RT @QMULBartsTheLon: Call for levy on manufacturers to reduce excessive calories in unhealthy food, from @QMUL's @actiononsugar @actiononsa…"/>
    <m/>
    <m/>
    <x v="4"/>
    <m/>
    <s v="http://pbs.twimg.com/profile_images/1157033141061804032/XPvqx0CR_normal.jpg"/>
    <x v="12"/>
    <s v="https://twitter.com/#!/bha___tti/status/1159159395483340800"/>
    <m/>
    <m/>
    <s v="1159159395483340800"/>
    <m/>
    <b v="0"/>
    <n v="0"/>
    <s v=""/>
    <b v="0"/>
    <s v="en"/>
    <m/>
    <s v=""/>
    <b v="0"/>
    <n v="4"/>
    <s v="1159074606671638531"/>
    <s v="Twitter for iPhone"/>
    <b v="0"/>
    <s v="1159074606671638531"/>
    <s v="Tweet"/>
    <n v="0"/>
    <n v="0"/>
    <m/>
    <m/>
    <m/>
    <m/>
    <m/>
    <m/>
    <m/>
    <m/>
    <n v="1"/>
    <s v="6"/>
    <s v="6"/>
    <m/>
    <m/>
    <m/>
    <m/>
    <m/>
    <m/>
    <m/>
    <m/>
    <m/>
  </r>
  <r>
    <s v="drbelgingunay"/>
    <s v="actiononsalt"/>
    <m/>
    <m/>
    <m/>
    <m/>
    <m/>
    <m/>
    <m/>
    <m/>
    <s v="No"/>
    <n v="27"/>
    <m/>
    <m/>
    <x v="0"/>
    <d v="2019-08-07T17:58:27.000"/>
    <s v="RT @dentalhealthorg: .@actiononsugar and @actiononsalt are calling for the #SugarTax, which includes drinks, to be extended to high-calorie…"/>
    <m/>
    <m/>
    <x v="0"/>
    <m/>
    <s v="http://pbs.twimg.com/profile_images/1748985727/icon_normal.png"/>
    <x v="13"/>
    <s v="https://twitter.com/#!/drbelgingunay/status/1159161899633782787"/>
    <m/>
    <m/>
    <s v="1159161899633782787"/>
    <m/>
    <b v="0"/>
    <n v="0"/>
    <s v=""/>
    <b v="0"/>
    <s v="en"/>
    <m/>
    <s v=""/>
    <b v="0"/>
    <n v="5"/>
    <s v="1159021374268157952"/>
    <s v="Twitter Web App"/>
    <b v="0"/>
    <s v="1159021374268157952"/>
    <s v="Tweet"/>
    <n v="0"/>
    <n v="0"/>
    <m/>
    <m/>
    <m/>
    <m/>
    <m/>
    <m/>
    <m/>
    <m/>
    <n v="1"/>
    <s v="6"/>
    <s v="6"/>
    <m/>
    <m/>
    <m/>
    <m/>
    <m/>
    <m/>
    <m/>
    <m/>
    <m/>
  </r>
  <r>
    <s v="smileohmmag"/>
    <s v="smileohmmag"/>
    <m/>
    <m/>
    <m/>
    <m/>
    <m/>
    <m/>
    <m/>
    <m/>
    <s v="No"/>
    <n v="30"/>
    <m/>
    <m/>
    <x v="1"/>
    <d v="2019-08-07T18:38:01.000"/>
    <s v="Widely considered a success, the sugar tax has inspired campaigners to call for a 'calorie tax'. https://t.co/1hB6ULthnw What do you think? Does the sugar tax deserve the praise it receives? #SugarTax #OralHealth #Confectionery #CalorieTax  #Review #UnhealthyFood https://t.co/b9kHfyZgas"/>
    <s v="https://news.sky.com/story/call-for-calorie-tax-on-processed-food-after-success-of-sugar-levy-11779137"/>
    <s v="sky.com"/>
    <x v="7"/>
    <s v="https://pbs.twimg.com/media/EBY0qSDWkAAI7a0.jpg"/>
    <s v="https://pbs.twimg.com/media/EBY0qSDWkAAI7a0.jpg"/>
    <x v="14"/>
    <s v="https://twitter.com/#!/smileohmmag/status/1159171856831827968"/>
    <m/>
    <m/>
    <s v="1159171856831827968"/>
    <m/>
    <b v="0"/>
    <n v="0"/>
    <s v=""/>
    <b v="0"/>
    <s v="en"/>
    <m/>
    <s v=""/>
    <b v="0"/>
    <n v="0"/>
    <s v=""/>
    <s v="Buffer"/>
    <b v="0"/>
    <s v="1159171856831827968"/>
    <s v="Tweet"/>
    <n v="0"/>
    <n v="0"/>
    <m/>
    <m/>
    <m/>
    <m/>
    <m/>
    <m/>
    <m/>
    <m/>
    <n v="1"/>
    <s v="2"/>
    <s v="2"/>
    <n v="2"/>
    <n v="5.714285714285714"/>
    <n v="0"/>
    <n v="0"/>
    <n v="0"/>
    <n v="0"/>
    <n v="33"/>
    <n v="94.28571428571429"/>
    <n v="35"/>
  </r>
  <r>
    <s v="tim_mcnulty"/>
    <s v="tim_mcnulty"/>
    <m/>
    <m/>
    <m/>
    <m/>
    <m/>
    <m/>
    <m/>
    <m/>
    <s v="No"/>
    <n v="31"/>
    <m/>
    <m/>
    <x v="1"/>
    <d v="2019-08-07T19:34:48.000"/>
    <s v="This one is fantastic, can't believe it was only a B-Side. O.M.D., SugarTax #MyiPodPlaylist_x000a_https://t.co/frFUtaEPN7"/>
    <s v="https://www.youtube.com/watch?v=cfl26x1XCwY"/>
    <s v="youtube.com"/>
    <x v="10"/>
    <m/>
    <s v="http://pbs.twimg.com/profile_images/1152524355521470464/KPeC-OZH_normal.jpg"/>
    <x v="15"/>
    <s v="https://twitter.com/#!/tim_mcnulty/status/1159186146557157376"/>
    <m/>
    <m/>
    <s v="1159186146557157376"/>
    <s v="1159185405377490947"/>
    <b v="0"/>
    <n v="0"/>
    <s v="25980607"/>
    <b v="0"/>
    <s v="en"/>
    <m/>
    <s v=""/>
    <b v="0"/>
    <n v="0"/>
    <s v=""/>
    <s v="Twitter Web App"/>
    <b v="0"/>
    <s v="1159185405377490947"/>
    <s v="Tweet"/>
    <n v="0"/>
    <n v="0"/>
    <m/>
    <m/>
    <m/>
    <m/>
    <m/>
    <m/>
    <m/>
    <m/>
    <n v="1"/>
    <s v="2"/>
    <s v="2"/>
    <n v="1"/>
    <n v="5.882352941176471"/>
    <n v="0"/>
    <n v="0"/>
    <n v="0"/>
    <n v="0"/>
    <n v="16"/>
    <n v="94.11764705882354"/>
    <n v="17"/>
  </r>
  <r>
    <s v="cledgerwood"/>
    <s v="cledgerwood"/>
    <m/>
    <m/>
    <m/>
    <m/>
    <m/>
    <m/>
    <m/>
    <m/>
    <s v="No"/>
    <n v="32"/>
    <m/>
    <m/>
    <x v="1"/>
    <d v="2019-08-07T20:46:24.000"/>
    <s v="#irnbru #Scotland #sugartax https://t.co/IIGUTKLsA5"/>
    <m/>
    <m/>
    <x v="11"/>
    <s v="https://pbs.twimg.com/ext_tw_video_thumb/1159204138682585091/pu/img/S4SQxer6Or3fhs7R.jpg"/>
    <s v="https://pbs.twimg.com/ext_tw_video_thumb/1159204138682585091/pu/img/S4SQxer6Or3fhs7R.jpg"/>
    <x v="16"/>
    <s v="https://twitter.com/#!/cledgerwood/status/1159204162674053120"/>
    <m/>
    <m/>
    <s v="1159204162674053120"/>
    <m/>
    <b v="0"/>
    <n v="0"/>
    <s v=""/>
    <b v="0"/>
    <s v="und"/>
    <m/>
    <s v=""/>
    <b v="0"/>
    <n v="0"/>
    <s v=""/>
    <s v="Twitter for iPhone"/>
    <b v="0"/>
    <s v="1159204162674053120"/>
    <s v="Tweet"/>
    <n v="0"/>
    <n v="0"/>
    <m/>
    <m/>
    <m/>
    <m/>
    <m/>
    <m/>
    <m/>
    <m/>
    <n v="1"/>
    <s v="2"/>
    <s v="2"/>
    <n v="0"/>
    <n v="0"/>
    <n v="0"/>
    <n v="0"/>
    <n v="0"/>
    <n v="0"/>
    <n v="3"/>
    <n v="100"/>
    <n v="3"/>
  </r>
  <r>
    <s v="atluri31"/>
    <s v="atluri31"/>
    <m/>
    <m/>
    <m/>
    <m/>
    <m/>
    <m/>
    <m/>
    <m/>
    <s v="No"/>
    <n v="33"/>
    <m/>
    <m/>
    <x v="1"/>
    <d v="2019-08-08T02:57:01.000"/>
    <s v="#SugarTax https://t.co/GFopHN8iAO"/>
    <s v="https://twitter.com/theeconomist/status/1159291624528207873"/>
    <s v="twitter.com"/>
    <x v="0"/>
    <m/>
    <s v="http://pbs.twimg.com/profile_images/1158632615135629312/1FqtJFPB_normal.jpg"/>
    <x v="17"/>
    <s v="https://twitter.com/#!/atluri31/status/1159297434113204224"/>
    <m/>
    <m/>
    <s v="1159297434113204224"/>
    <m/>
    <b v="0"/>
    <n v="0"/>
    <s v=""/>
    <b v="1"/>
    <s v="und"/>
    <m/>
    <s v="1159291624528207873"/>
    <b v="0"/>
    <n v="0"/>
    <s v=""/>
    <s v="Twitter for iPhone"/>
    <b v="0"/>
    <s v="1159297434113204224"/>
    <s v="Tweet"/>
    <n v="0"/>
    <n v="0"/>
    <m/>
    <m/>
    <m/>
    <m/>
    <m/>
    <m/>
    <m/>
    <m/>
    <n v="1"/>
    <s v="2"/>
    <s v="2"/>
    <n v="0"/>
    <n v="0"/>
    <n v="0"/>
    <n v="0"/>
    <n v="0"/>
    <n v="0"/>
    <n v="1"/>
    <n v="100"/>
    <n v="1"/>
  </r>
  <r>
    <s v="zacroger1"/>
    <s v="zacroger1"/>
    <m/>
    <m/>
    <m/>
    <m/>
    <m/>
    <m/>
    <m/>
    <m/>
    <s v="No"/>
    <n v="34"/>
    <m/>
    <m/>
    <x v="1"/>
    <d v="2018-04-16T14:04:05.000"/>
    <s v="Going to give a give way worth of 3000$ to one lucky slut retweet and like then DM me girls you might be the winner #slut #findom #nudes #paypig #sugarbaby #sugardaddy #sugartax #porn #porno"/>
    <m/>
    <m/>
    <x v="12"/>
    <m/>
    <s v="http://pbs.twimg.com/profile_images/962679440185659392/NjePyPup_normal.jpg"/>
    <x v="18"/>
    <s v="https://twitter.com/#!/zacroger1/status/985881520505319424"/>
    <m/>
    <m/>
    <s v="985881520505319424"/>
    <m/>
    <b v="0"/>
    <n v="11"/>
    <s v=""/>
    <b v="0"/>
    <s v="en"/>
    <m/>
    <s v=""/>
    <b v="0"/>
    <n v="6"/>
    <s v=""/>
    <s v="Twitter for Android"/>
    <b v="0"/>
    <s v="985881520505319424"/>
    <s v="Retweet"/>
    <n v="0"/>
    <n v="0"/>
    <m/>
    <m/>
    <m/>
    <m/>
    <m/>
    <m/>
    <m/>
    <m/>
    <n v="1"/>
    <s v="50"/>
    <s v="50"/>
    <n v="4"/>
    <n v="11.764705882352942"/>
    <n v="2"/>
    <n v="5.882352941176471"/>
    <n v="0"/>
    <n v="0"/>
    <n v="28"/>
    <n v="82.3529411764706"/>
    <n v="34"/>
  </r>
  <r>
    <s v="realbabyytif"/>
    <s v="zacroger1"/>
    <m/>
    <m/>
    <m/>
    <m/>
    <m/>
    <m/>
    <m/>
    <m/>
    <s v="No"/>
    <n v="35"/>
    <m/>
    <m/>
    <x v="0"/>
    <d v="2019-08-08T04:18:39.000"/>
    <s v="RT @ZacRoger1: Going to give a give way worth of 3000$ to one lucky slut retweet and like then DM me girls you might be the winner #slut #f…"/>
    <m/>
    <m/>
    <x v="13"/>
    <m/>
    <s v="http://pbs.twimg.com/profile_images/1158624446040686592/PTuKeDlJ_normal.jpg"/>
    <x v="19"/>
    <s v="https://twitter.com/#!/realbabyytif/status/1159317978720215043"/>
    <m/>
    <m/>
    <s v="1159317978720215043"/>
    <m/>
    <b v="0"/>
    <n v="0"/>
    <s v=""/>
    <b v="0"/>
    <s v="en"/>
    <m/>
    <s v=""/>
    <b v="0"/>
    <n v="6"/>
    <s v="985881520505319424"/>
    <s v="Twitter for iPhone"/>
    <b v="0"/>
    <s v="985881520505319424"/>
    <s v="Tweet"/>
    <n v="0"/>
    <n v="0"/>
    <m/>
    <m/>
    <m/>
    <m/>
    <m/>
    <m/>
    <m/>
    <m/>
    <n v="1"/>
    <s v="50"/>
    <s v="50"/>
    <n v="4"/>
    <n v="13.793103448275861"/>
    <n v="2"/>
    <n v="6.896551724137931"/>
    <n v="0"/>
    <n v="0"/>
    <n v="23"/>
    <n v="79.3103448275862"/>
    <n v="29"/>
  </r>
  <r>
    <s v="sw19_womble"/>
    <s v="ukonward"/>
    <m/>
    <m/>
    <m/>
    <m/>
    <m/>
    <m/>
    <m/>
    <m/>
    <s v="No"/>
    <n v="36"/>
    <m/>
    <m/>
    <x v="0"/>
    <d v="2019-08-08T05:56:51.000"/>
    <s v="@SamHooper @ukonward aka &quot;Please help me government, I don't know how much sugar to eat.&quot;_x000a_#sugartax #NannyStateTories"/>
    <m/>
    <m/>
    <x v="14"/>
    <m/>
    <s v="http://pbs.twimg.com/profile_images/1109762449463480320/E_77MQNg_normal.png"/>
    <x v="20"/>
    <s v="https://twitter.com/#!/sw19_womble/status/1159342690028281861"/>
    <m/>
    <m/>
    <s v="1159342690028281861"/>
    <s v="1159338325318209536"/>
    <b v="0"/>
    <n v="1"/>
    <s v="12991842"/>
    <b v="0"/>
    <s v="en"/>
    <m/>
    <s v=""/>
    <b v="0"/>
    <n v="0"/>
    <s v=""/>
    <s v="Twitter Web App"/>
    <b v="0"/>
    <s v="1159338325318209536"/>
    <s v="Tweet"/>
    <n v="0"/>
    <n v="0"/>
    <m/>
    <m/>
    <m/>
    <m/>
    <m/>
    <m/>
    <m/>
    <m/>
    <n v="1"/>
    <s v="33"/>
    <s v="33"/>
    <m/>
    <m/>
    <m/>
    <m/>
    <m/>
    <m/>
    <m/>
    <m/>
    <m/>
  </r>
  <r>
    <s v="liveandll"/>
    <s v="mxoolong"/>
    <m/>
    <m/>
    <m/>
    <m/>
    <m/>
    <m/>
    <m/>
    <m/>
    <s v="No"/>
    <n v="38"/>
    <m/>
    <m/>
    <x v="0"/>
    <d v="2019-08-08T06:18:25.000"/>
    <s v="RT @MxOolong: Ugggh, I temporarily forgot that almost all soft drinks in the UK are ruined by artificial sweeteners now, and bought myself…"/>
    <m/>
    <m/>
    <x v="4"/>
    <m/>
    <s v="http://pbs.twimg.com/profile_images/1096106570444951554/LJBQN8Az_normal.jpg"/>
    <x v="21"/>
    <s v="https://twitter.com/#!/liveandll/status/1159348115582967809"/>
    <m/>
    <m/>
    <s v="1159348115582967809"/>
    <m/>
    <b v="0"/>
    <n v="0"/>
    <s v=""/>
    <b v="0"/>
    <s v="en"/>
    <m/>
    <s v=""/>
    <b v="0"/>
    <n v="2"/>
    <s v="1159142278134472704"/>
    <s v="Twitter for Android"/>
    <b v="0"/>
    <s v="1159142278134472704"/>
    <s v="Tweet"/>
    <n v="0"/>
    <n v="0"/>
    <m/>
    <m/>
    <m/>
    <m/>
    <m/>
    <m/>
    <m/>
    <m/>
    <n v="1"/>
    <s v="16"/>
    <s v="16"/>
    <n v="1"/>
    <n v="4.3478260869565215"/>
    <n v="1"/>
    <n v="4.3478260869565215"/>
    <n v="0"/>
    <n v="0"/>
    <n v="21"/>
    <n v="91.30434782608695"/>
    <n v="23"/>
  </r>
  <r>
    <s v="oldmudgie"/>
    <s v="mxoolong"/>
    <m/>
    <m/>
    <m/>
    <m/>
    <m/>
    <m/>
    <m/>
    <m/>
    <s v="No"/>
    <n v="39"/>
    <m/>
    <m/>
    <x v="0"/>
    <d v="2019-08-08T06:36:18.000"/>
    <s v="RT @MxOolong: Ugggh, I temporarily forgot that almost all soft drinks in the UK are ruined by artificial sweeteners now, and bought myself…"/>
    <m/>
    <m/>
    <x v="4"/>
    <m/>
    <s v="http://pbs.twimg.com/profile_images/1068922775681884160/504sKo7n_normal.jpg"/>
    <x v="22"/>
    <s v="https://twitter.com/#!/oldmudgie/status/1159352616985513985"/>
    <m/>
    <m/>
    <s v="1159352616985513985"/>
    <m/>
    <b v="0"/>
    <n v="0"/>
    <s v=""/>
    <b v="0"/>
    <s v="en"/>
    <m/>
    <s v=""/>
    <b v="0"/>
    <n v="2"/>
    <s v="1159142278134472704"/>
    <s v="Twitter for iPhone"/>
    <b v="0"/>
    <s v="1159142278134472704"/>
    <s v="Tweet"/>
    <n v="0"/>
    <n v="0"/>
    <m/>
    <m/>
    <m/>
    <m/>
    <m/>
    <m/>
    <m/>
    <m/>
    <n v="1"/>
    <s v="16"/>
    <s v="16"/>
    <n v="1"/>
    <n v="4.3478260869565215"/>
    <n v="1"/>
    <n v="4.3478260869565215"/>
    <n v="0"/>
    <n v="0"/>
    <n v="21"/>
    <n v="91.30434782608695"/>
    <n v="23"/>
  </r>
  <r>
    <s v="mediawisemelb"/>
    <s v="cocacolaau_co"/>
    <m/>
    <m/>
    <m/>
    <m/>
    <m/>
    <m/>
    <m/>
    <m/>
    <s v="No"/>
    <n v="40"/>
    <m/>
    <m/>
    <x v="2"/>
    <d v="2019-08-08T09:18:40.000"/>
    <s v="@CocaColaAU_Co Great story. But we need a sugar tax in Australia to help combat obesity. Do the right thing for everyone please, not just your shareholders #sugartax"/>
    <m/>
    <m/>
    <x v="0"/>
    <m/>
    <s v="http://pbs.twimg.com/profile_images/3437503375/aad534719456a44f55a04b35bb15ea67_normal.jpeg"/>
    <x v="23"/>
    <s v="https://twitter.com/#!/mediawisemelb/status/1159393480864456705"/>
    <m/>
    <m/>
    <s v="1159393480864456705"/>
    <s v="1156830407586803712"/>
    <b v="0"/>
    <n v="2"/>
    <s v="1085400406098919425"/>
    <b v="0"/>
    <s v="en"/>
    <m/>
    <s v=""/>
    <b v="0"/>
    <n v="0"/>
    <s v=""/>
    <s v="Twitter Web App"/>
    <b v="0"/>
    <s v="1156830407586803712"/>
    <s v="Tweet"/>
    <n v="0"/>
    <n v="0"/>
    <m/>
    <m/>
    <m/>
    <m/>
    <m/>
    <m/>
    <m/>
    <m/>
    <n v="1"/>
    <s v="49"/>
    <s v="49"/>
    <n v="2"/>
    <n v="7.407407407407407"/>
    <n v="0"/>
    <n v="0"/>
    <n v="0"/>
    <n v="0"/>
    <n v="25"/>
    <n v="92.5925925925926"/>
    <n v="27"/>
  </r>
  <r>
    <s v="tessatricks"/>
    <s v="tessatricks"/>
    <m/>
    <m/>
    <m/>
    <m/>
    <m/>
    <m/>
    <m/>
    <m/>
    <s v="No"/>
    <n v="41"/>
    <m/>
    <m/>
    <x v="1"/>
    <d v="2019-08-08T09:20:20.000"/>
    <s v="Call for 'calorie tax' on processed food after success of sugar levy #SugarTax. I think we can safely say that Boris will be putting more cloth in his ears on this one #Childhoodobesity #health #inequality _x000a_https://t.co/TtwkFap3gp"/>
    <s v="https://news.sky.com/story/call-for-calorie-tax-on-processed-food-after-success-of-sugar-levy-11779137?utm_source=Greenhouse+Morning+News&amp;utm_campaign=925a7e4c19-Greenhouse_Morning_News_GMN__8th_August_2019&amp;utm_medium=email&amp;utm_term=0_e40c447c1a-925a7e4c19-123998953"/>
    <s v="sky.com"/>
    <x v="15"/>
    <m/>
    <s v="http://pbs.twimg.com/profile_images/1018542843504103424/ap3rJlxV_normal.jpg"/>
    <x v="24"/>
    <s v="https://twitter.com/#!/tessatricks/status/1159393896339841025"/>
    <m/>
    <m/>
    <s v="1159393896339841025"/>
    <m/>
    <b v="0"/>
    <n v="0"/>
    <s v=""/>
    <b v="0"/>
    <s v="en"/>
    <m/>
    <s v=""/>
    <b v="0"/>
    <n v="0"/>
    <s v=""/>
    <s v="Twitter Web App"/>
    <b v="0"/>
    <s v="1159393896339841025"/>
    <s v="Tweet"/>
    <n v="0"/>
    <n v="0"/>
    <m/>
    <m/>
    <m/>
    <m/>
    <m/>
    <m/>
    <m/>
    <m/>
    <n v="1"/>
    <s v="2"/>
    <s v="2"/>
    <n v="2"/>
    <n v="5.714285714285714"/>
    <n v="1"/>
    <n v="2.857142857142857"/>
    <n v="0"/>
    <n v="0"/>
    <n v="32"/>
    <n v="91.42857142857143"/>
    <n v="35"/>
  </r>
  <r>
    <s v="teethteam"/>
    <s v="actiononsalt"/>
    <m/>
    <m/>
    <m/>
    <m/>
    <m/>
    <m/>
    <m/>
    <m/>
    <s v="No"/>
    <n v="42"/>
    <m/>
    <m/>
    <x v="0"/>
    <d v="2019-08-08T11:06:35.000"/>
    <s v="RT @dentalhealthorg: .@actiononsugar and @actiononsalt are calling for the #SugarTax, which includes drinks, to be extended to high-calorie…"/>
    <m/>
    <m/>
    <x v="0"/>
    <m/>
    <s v="http://pbs.twimg.com/profile_images/838766542468829184/BUSPSPJV_normal.jpg"/>
    <x v="25"/>
    <s v="https://twitter.com/#!/teethteam/status/1159420636802035712"/>
    <m/>
    <m/>
    <s v="1159420636802035712"/>
    <m/>
    <b v="0"/>
    <n v="0"/>
    <s v=""/>
    <b v="0"/>
    <s v="en"/>
    <m/>
    <s v=""/>
    <b v="0"/>
    <n v="5"/>
    <s v="1159021374268157952"/>
    <s v="Twitter for iPhone"/>
    <b v="0"/>
    <s v="1159021374268157952"/>
    <s v="Tweet"/>
    <n v="0"/>
    <n v="0"/>
    <m/>
    <m/>
    <m/>
    <m/>
    <m/>
    <m/>
    <m/>
    <m/>
    <n v="1"/>
    <s v="6"/>
    <s v="6"/>
    <m/>
    <m/>
    <m/>
    <m/>
    <m/>
    <m/>
    <m/>
    <m/>
    <m/>
  </r>
  <r>
    <s v="foodmatterslive"/>
    <s v="foodmatterslive"/>
    <m/>
    <m/>
    <m/>
    <m/>
    <m/>
    <m/>
    <m/>
    <m/>
    <s v="No"/>
    <n v="45"/>
    <m/>
    <m/>
    <x v="1"/>
    <d v="2019-08-08T13:00:47.000"/>
    <s v="#Reformulation and #portionsize approaches to meeting calorie and sugar reduction targets https://t.co/XWE0E69ZNm #sugartax #childhoodobesity https://t.co/75oPp14Jgf"/>
    <s v="https://www.foodmatterslive.com/visit/2019-schedule/2019-sessions-details-reformulation-and-portion-size-approaches-to-meeting-calorie-and-sugar-reduction-targets"/>
    <s v="foodmatterslive.com"/>
    <x v="16"/>
    <s v="https://pbs.twimg.com/media/EBcxD-gXYAAbt3x.jpg"/>
    <s v="https://pbs.twimg.com/media/EBcxD-gXYAAbt3x.jpg"/>
    <x v="26"/>
    <s v="https://twitter.com/#!/foodmatterslive/status/1159449377666142211"/>
    <m/>
    <m/>
    <s v="1159449377666142211"/>
    <m/>
    <b v="0"/>
    <n v="0"/>
    <s v=""/>
    <b v="0"/>
    <s v="en"/>
    <m/>
    <s v=""/>
    <b v="0"/>
    <n v="0"/>
    <s v=""/>
    <s v="Hootsuite Inc."/>
    <b v="0"/>
    <s v="1159449377666142211"/>
    <s v="Tweet"/>
    <n v="0"/>
    <n v="0"/>
    <m/>
    <m/>
    <m/>
    <m/>
    <m/>
    <m/>
    <m/>
    <m/>
    <n v="1"/>
    <s v="2"/>
    <s v="2"/>
    <n v="0"/>
    <n v="0"/>
    <n v="0"/>
    <n v="0"/>
    <n v="0"/>
    <n v="0"/>
    <n v="13"/>
    <n v="100"/>
    <n v="13"/>
  </r>
  <r>
    <s v="burnout_pt"/>
    <s v="burnout_pt"/>
    <m/>
    <m/>
    <m/>
    <m/>
    <m/>
    <m/>
    <m/>
    <m/>
    <s v="No"/>
    <n v="46"/>
    <m/>
    <m/>
    <x v="1"/>
    <d v="2019-08-08T15:45:39.000"/>
    <s v="Socialismo. Sempre a tentar arranjar fontes de rendimento..._x000a_#FatTax #SugarTax em breve #CarbonTax talvez #RedMeatTax e #PoorFishTax entre outros... https://t.co/SZUeIwJGVz"/>
    <s v="https://twitter.com/burnout_pt/status/1159443259736952833"/>
    <s v="twitter.com"/>
    <x v="17"/>
    <m/>
    <s v="http://pbs.twimg.com/profile_images/1061998307650756608/5zA5Hz18_normal.jpg"/>
    <x v="27"/>
    <s v="https://twitter.com/#!/burnout_pt/status/1159490864537886720"/>
    <m/>
    <m/>
    <s v="1159490864537886720"/>
    <m/>
    <b v="0"/>
    <n v="1"/>
    <s v=""/>
    <b v="1"/>
    <s v="pt"/>
    <m/>
    <s v="1159443259736952833"/>
    <b v="0"/>
    <n v="0"/>
    <s v=""/>
    <s v="Twitter Web App"/>
    <b v="0"/>
    <s v="1159490864537886720"/>
    <s v="Tweet"/>
    <n v="0"/>
    <n v="0"/>
    <m/>
    <m/>
    <m/>
    <m/>
    <m/>
    <m/>
    <m/>
    <m/>
    <n v="1"/>
    <s v="2"/>
    <s v="2"/>
    <n v="0"/>
    <n v="0"/>
    <n v="0"/>
    <n v="0"/>
    <n v="0"/>
    <n v="0"/>
    <n v="19"/>
    <n v="100"/>
    <n v="19"/>
  </r>
  <r>
    <s v="jimmbobs"/>
    <s v="bloodstockfest"/>
    <m/>
    <m/>
    <m/>
    <m/>
    <m/>
    <m/>
    <m/>
    <m/>
    <s v="No"/>
    <n v="47"/>
    <m/>
    <m/>
    <x v="0"/>
    <d v="2019-08-08T16:49:39.000"/>
    <s v="@vickyhungerford @BLOODSTOCKFEST  went to #bulleit for some nice bourbon only to find out, no proper coke 😱😱😱 damn you #sugartax"/>
    <m/>
    <m/>
    <x v="18"/>
    <m/>
    <s v="http://pbs.twimg.com/profile_images/1118604274764845057/q18erTfz_normal.jpg"/>
    <x v="28"/>
    <s v="https://twitter.com/#!/jimmbobs/status/1159506970816188420"/>
    <m/>
    <m/>
    <s v="1159506970816188420"/>
    <m/>
    <b v="0"/>
    <n v="0"/>
    <s v="4626811575"/>
    <b v="0"/>
    <s v="en"/>
    <m/>
    <s v=""/>
    <b v="0"/>
    <n v="0"/>
    <s v=""/>
    <s v="Twitter for Android"/>
    <b v="0"/>
    <s v="1159506970816188420"/>
    <s v="Tweet"/>
    <n v="0"/>
    <n v="0"/>
    <m/>
    <m/>
    <m/>
    <m/>
    <m/>
    <m/>
    <m/>
    <m/>
    <n v="1"/>
    <s v="32"/>
    <s v="32"/>
    <m/>
    <m/>
    <m/>
    <m/>
    <m/>
    <m/>
    <m/>
    <m/>
    <m/>
  </r>
  <r>
    <s v="bell_publishing"/>
    <s v="confectionprod"/>
    <m/>
    <m/>
    <m/>
    <m/>
    <m/>
    <m/>
    <m/>
    <m/>
    <s v="No"/>
    <n v="49"/>
    <m/>
    <m/>
    <x v="0"/>
    <d v="2019-08-09T10:39:04.000"/>
    <s v="RT @confectionprod: Campaigners are calling on the government to introduce a calorie levy on processed foods in a bid to reduce levels of o…"/>
    <m/>
    <m/>
    <x v="4"/>
    <m/>
    <s v="http://pbs.twimg.com/profile_images/1156109294355517440/vTIZl75e_normal.jpg"/>
    <x v="29"/>
    <s v="https://twitter.com/#!/bell_publishing/status/1159776098743476226"/>
    <m/>
    <m/>
    <s v="1159776098743476226"/>
    <m/>
    <b v="0"/>
    <n v="0"/>
    <s v=""/>
    <b v="0"/>
    <s v="en"/>
    <m/>
    <s v=""/>
    <b v="0"/>
    <n v="2"/>
    <s v="1159770741853884419"/>
    <s v="TweetDeck"/>
    <b v="0"/>
    <s v="1159770741853884419"/>
    <s v="Tweet"/>
    <n v="0"/>
    <n v="0"/>
    <m/>
    <m/>
    <m/>
    <m/>
    <m/>
    <m/>
    <m/>
    <m/>
    <n v="1"/>
    <s v="31"/>
    <s v="31"/>
    <n v="0"/>
    <n v="0"/>
    <n v="0"/>
    <n v="0"/>
    <n v="0"/>
    <n v="0"/>
    <n v="24"/>
    <n v="100"/>
    <n v="24"/>
  </r>
  <r>
    <s v="confectionprod"/>
    <s v="confectionprod"/>
    <m/>
    <m/>
    <m/>
    <m/>
    <m/>
    <m/>
    <m/>
    <m/>
    <s v="No"/>
    <n v="50"/>
    <m/>
    <m/>
    <x v="1"/>
    <d v="2019-08-09T10:17:47.000"/>
    <s v="Campaigners are calling on the government to introduce a calorie levy on processed foods in a bid to reduce levels… https://t.co/VpDKXOE4av"/>
    <s v="https://twitter.com/i/web/status/1159770741853884419"/>
    <s v="twitter.com"/>
    <x v="4"/>
    <m/>
    <s v="http://pbs.twimg.com/profile_images/545158063317979136/iwFPYmAH_normal.png"/>
    <x v="30"/>
    <s v="https://twitter.com/#!/confectionprod/status/1159770741853884419"/>
    <m/>
    <m/>
    <s v="1159770741853884419"/>
    <m/>
    <b v="0"/>
    <n v="0"/>
    <s v=""/>
    <b v="0"/>
    <s v="en"/>
    <m/>
    <s v=""/>
    <b v="0"/>
    <n v="0"/>
    <s v=""/>
    <s v="TweetDeck"/>
    <b v="1"/>
    <s v="1159770741853884419"/>
    <s v="Tweet"/>
    <n v="0"/>
    <n v="0"/>
    <m/>
    <m/>
    <m/>
    <m/>
    <m/>
    <m/>
    <m/>
    <m/>
    <n v="1"/>
    <s v="31"/>
    <s v="31"/>
    <n v="0"/>
    <n v="0"/>
    <n v="0"/>
    <n v="0"/>
    <n v="0"/>
    <n v="0"/>
    <n v="20"/>
    <n v="100"/>
    <n v="20"/>
  </r>
  <r>
    <s v="sweetsnsavoury"/>
    <s v="confectionprod"/>
    <m/>
    <m/>
    <m/>
    <m/>
    <m/>
    <m/>
    <m/>
    <m/>
    <s v="No"/>
    <n v="51"/>
    <m/>
    <m/>
    <x v="0"/>
    <d v="2019-08-09T10:39:09.000"/>
    <s v="RT @confectionprod: Campaigners are calling on the government to introduce a calorie levy on processed foods in a bid to reduce levels of o…"/>
    <m/>
    <m/>
    <x v="4"/>
    <m/>
    <s v="http://pbs.twimg.com/profile_images/727856505714782208/vTezbnT9_normal.jpg"/>
    <x v="31"/>
    <s v="https://twitter.com/#!/sweetsnsavoury/status/1159776119085834242"/>
    <m/>
    <m/>
    <s v="1159776119085834242"/>
    <m/>
    <b v="0"/>
    <n v="0"/>
    <s v=""/>
    <b v="0"/>
    <s v="en"/>
    <m/>
    <s v=""/>
    <b v="0"/>
    <n v="2"/>
    <s v="1159770741853884419"/>
    <s v="TweetDeck"/>
    <b v="0"/>
    <s v="1159770741853884419"/>
    <s v="Tweet"/>
    <n v="0"/>
    <n v="0"/>
    <m/>
    <m/>
    <m/>
    <m/>
    <m/>
    <m/>
    <m/>
    <m/>
    <n v="1"/>
    <s v="31"/>
    <s v="31"/>
    <n v="0"/>
    <n v="0"/>
    <n v="0"/>
    <n v="0"/>
    <n v="0"/>
    <n v="0"/>
    <n v="24"/>
    <n v="100"/>
    <n v="24"/>
  </r>
  <r>
    <s v="justint035"/>
    <s v="ifpri"/>
    <m/>
    <m/>
    <m/>
    <m/>
    <m/>
    <m/>
    <m/>
    <m/>
    <s v="No"/>
    <n v="52"/>
    <m/>
    <m/>
    <x v="0"/>
    <d v="2019-08-09T12:32:56.000"/>
    <s v="@CorinnaHawkes @IFPRI I maintain that any #sugartax, etc, should be used to subsidise the healthy counter-product or opposition industry so that we can begin to improve access to healthy products and reduce the system factors associated with poor nutrition and poor quality food."/>
    <m/>
    <m/>
    <x v="0"/>
    <m/>
    <s v="http://pbs.twimg.com/profile_images/1092092033332903938/Ohw571-T_normal.jpg"/>
    <x v="32"/>
    <s v="https://twitter.com/#!/justint035/status/1159804753796325376"/>
    <m/>
    <m/>
    <s v="1159804753796325376"/>
    <s v="1159701351590432770"/>
    <b v="0"/>
    <n v="0"/>
    <s v="375830508"/>
    <b v="0"/>
    <s v="en"/>
    <m/>
    <s v=""/>
    <b v="0"/>
    <n v="0"/>
    <s v=""/>
    <s v="Twitter for iPad"/>
    <b v="0"/>
    <s v="1159701351590432770"/>
    <s v="Tweet"/>
    <n v="0"/>
    <n v="0"/>
    <m/>
    <m/>
    <m/>
    <m/>
    <m/>
    <m/>
    <m/>
    <m/>
    <n v="1"/>
    <s v="30"/>
    <s v="30"/>
    <m/>
    <m/>
    <m/>
    <m/>
    <m/>
    <m/>
    <m/>
    <m/>
    <m/>
  </r>
  <r>
    <s v="childofourtime"/>
    <s v="childofourtime"/>
    <m/>
    <m/>
    <m/>
    <m/>
    <m/>
    <m/>
    <m/>
    <m/>
    <s v="No"/>
    <n v="54"/>
    <m/>
    <m/>
    <x v="1"/>
    <d v="2019-07-22T07:05:02.000"/>
    <s v="Obesity does not just have an economic cost but those from a poorer background are more likely to be obese. Why? _x000a__x000a_https://t.co/islbHHINFX_x000a__x000a_#obesity #childhood #food #sugartax #policy https://t.co/r1fHyhAFzw"/>
    <s v="http://childofourtimeblog.org.uk/2017/12/off-the-scales-time-to-act-on-childhood-obesity/"/>
    <s v="org.uk"/>
    <x v="19"/>
    <s v="https://pbs.twimg.com/media/EAD8nE5WwAAkn_U.jpg"/>
    <s v="https://pbs.twimg.com/media/EAD8nE5WwAAkn_U.jpg"/>
    <x v="33"/>
    <s v="https://twitter.com/#!/childofourtime/status/1153199254946615296"/>
    <m/>
    <m/>
    <s v="1153199254946615296"/>
    <m/>
    <b v="0"/>
    <n v="5"/>
    <s v=""/>
    <b v="0"/>
    <s v="en"/>
    <m/>
    <s v=""/>
    <b v="0"/>
    <n v="2"/>
    <s v=""/>
    <s v="Buffer"/>
    <b v="0"/>
    <s v="1153199254946615296"/>
    <s v="Retweet"/>
    <n v="0"/>
    <n v="0"/>
    <m/>
    <m/>
    <m/>
    <m/>
    <m/>
    <m/>
    <m/>
    <m/>
    <n v="1"/>
    <s v="48"/>
    <s v="48"/>
    <n v="0"/>
    <n v="0"/>
    <n v="2"/>
    <n v="7.6923076923076925"/>
    <n v="0"/>
    <n v="0"/>
    <n v="24"/>
    <n v="92.3076923076923"/>
    <n v="26"/>
  </r>
  <r>
    <s v="worriedmum3"/>
    <s v="childofourtime"/>
    <m/>
    <m/>
    <m/>
    <m/>
    <m/>
    <m/>
    <m/>
    <m/>
    <s v="No"/>
    <n v="55"/>
    <m/>
    <m/>
    <x v="0"/>
    <d v="2019-08-09T12:37:55.000"/>
    <s v="RT @childofourtime: Obesity does not just have an economic cost but those from a poorer background are more likely to be obese. Why? _x000a__x000a_http…"/>
    <m/>
    <m/>
    <x v="4"/>
    <m/>
    <s v="http://pbs.twimg.com/profile_images/1067361784741261312/-8tBjbWR_normal.jpg"/>
    <x v="34"/>
    <s v="https://twitter.com/#!/worriedmum3/status/1159806009054916608"/>
    <m/>
    <m/>
    <s v="1159806009054916608"/>
    <m/>
    <b v="0"/>
    <n v="0"/>
    <s v=""/>
    <b v="0"/>
    <s v="en"/>
    <m/>
    <s v=""/>
    <b v="0"/>
    <n v="2"/>
    <s v="1153199254946615296"/>
    <s v="Twitter Web App"/>
    <b v="0"/>
    <s v="1153199254946615296"/>
    <s v="Tweet"/>
    <n v="0"/>
    <n v="0"/>
    <m/>
    <m/>
    <m/>
    <m/>
    <m/>
    <m/>
    <m/>
    <m/>
    <n v="1"/>
    <s v="48"/>
    <s v="48"/>
    <n v="0"/>
    <n v="0"/>
    <n v="2"/>
    <n v="8.333333333333334"/>
    <n v="0"/>
    <n v="0"/>
    <n v="22"/>
    <n v="91.66666666666667"/>
    <n v="24"/>
  </r>
  <r>
    <s v="wendyj08"/>
    <s v="borisjohnson"/>
    <m/>
    <m/>
    <m/>
    <m/>
    <m/>
    <m/>
    <m/>
    <m/>
    <s v="No"/>
    <n v="56"/>
    <m/>
    <m/>
    <x v="0"/>
    <d v="2019-08-09T16:38:42.000"/>
    <s v="RT @LouHaigh: On the #sugartax just like every political issue of the day, @borisjohnson has ducked and dived to put himself in the top job…"/>
    <m/>
    <m/>
    <x v="0"/>
    <m/>
    <s v="http://pbs.twimg.com/profile_images/868603527701987329/CrTHH8sB_normal.jpg"/>
    <x v="35"/>
    <s v="https://twitter.com/#!/wendyj08/status/1159866603821043712"/>
    <m/>
    <m/>
    <s v="1159866603821043712"/>
    <m/>
    <b v="0"/>
    <n v="0"/>
    <s v=""/>
    <b v="0"/>
    <s v="en"/>
    <m/>
    <s v=""/>
    <b v="0"/>
    <n v="0"/>
    <s v="1147097793204490241"/>
    <s v="Twitter for iPad"/>
    <b v="0"/>
    <s v="1147097793204490241"/>
    <s v="Tweet"/>
    <n v="0"/>
    <n v="0"/>
    <m/>
    <m/>
    <m/>
    <m/>
    <m/>
    <m/>
    <m/>
    <m/>
    <n v="1"/>
    <s v="5"/>
    <s v="5"/>
    <m/>
    <m/>
    <m/>
    <m/>
    <m/>
    <m/>
    <m/>
    <m/>
    <m/>
  </r>
  <r>
    <s v="lovatoletsitgo"/>
    <s v="lovatoletsitgo"/>
    <m/>
    <m/>
    <m/>
    <m/>
    <m/>
    <m/>
    <m/>
    <m/>
    <s v="No"/>
    <n v="58"/>
    <m/>
    <m/>
    <x v="1"/>
    <d v="2019-08-09T16:45:05.000"/>
    <s v="This increase in chocolate bar size etc doesn’t work for me because I’m like “oh they used to be bigger so I can ea… https://t.co/TQ2If1sKPg"/>
    <s v="https://twitter.com/i/web/status/1159868212193964032"/>
    <s v="twitter.com"/>
    <x v="4"/>
    <m/>
    <s v="http://pbs.twimg.com/profile_images/1122234181386420232/D4fn1vbo_normal.jpg"/>
    <x v="36"/>
    <s v="https://twitter.com/#!/lovatoletsitgo/status/1159868212193964032"/>
    <m/>
    <m/>
    <s v="1159868212193964032"/>
    <m/>
    <b v="0"/>
    <n v="0"/>
    <s v=""/>
    <b v="0"/>
    <s v="en"/>
    <m/>
    <s v=""/>
    <b v="0"/>
    <n v="0"/>
    <s v=""/>
    <s v="Twitter for iPhone"/>
    <b v="1"/>
    <s v="1159868212193964032"/>
    <s v="Tweet"/>
    <n v="0"/>
    <n v="0"/>
    <m/>
    <m/>
    <m/>
    <m/>
    <m/>
    <m/>
    <m/>
    <m/>
    <n v="1"/>
    <s v="2"/>
    <s v="2"/>
    <n v="2"/>
    <n v="7.6923076923076925"/>
    <n v="0"/>
    <n v="0"/>
    <n v="0"/>
    <n v="0"/>
    <n v="24"/>
    <n v="92.3076923076923"/>
    <n v="26"/>
  </r>
  <r>
    <s v="allcorgis"/>
    <s v="allcorgis"/>
    <m/>
    <m/>
    <m/>
    <m/>
    <m/>
    <m/>
    <m/>
    <m/>
    <s v="No"/>
    <n v="59"/>
    <m/>
    <m/>
    <x v="1"/>
    <d v="2019-08-09T17:10:05.000"/>
    <s v="https://t.co/kQgc3M1WOT_x000a__x000a_#Soda #SodaTax #sugartax"/>
    <s v="https://www.icelandreview.com/politics/in-focus-proposed-sugar-tax/"/>
    <s v="icelandreview.com"/>
    <x v="20"/>
    <m/>
    <s v="http://pbs.twimg.com/profile_images/1139922058450632704/EPIDlzLs_normal.png"/>
    <x v="37"/>
    <s v="https://twitter.com/#!/allcorgis/status/1159874501888188416"/>
    <m/>
    <m/>
    <s v="1159874501888188416"/>
    <m/>
    <b v="0"/>
    <n v="0"/>
    <s v=""/>
    <b v="0"/>
    <s v="und"/>
    <m/>
    <s v=""/>
    <b v="0"/>
    <n v="0"/>
    <s v=""/>
    <s v="Twitter Web App"/>
    <b v="0"/>
    <s v="1159874501888188416"/>
    <s v="Tweet"/>
    <n v="0"/>
    <n v="0"/>
    <m/>
    <m/>
    <m/>
    <m/>
    <m/>
    <m/>
    <m/>
    <m/>
    <n v="1"/>
    <s v="2"/>
    <s v="2"/>
    <n v="0"/>
    <n v="0"/>
    <n v="0"/>
    <n v="0"/>
    <n v="0"/>
    <n v="0"/>
    <n v="3"/>
    <n v="100"/>
    <n v="3"/>
  </r>
  <r>
    <s v="dipbrig11"/>
    <s v="dipbrig11"/>
    <m/>
    <m/>
    <m/>
    <m/>
    <m/>
    <m/>
    <m/>
    <m/>
    <s v="No"/>
    <n v="60"/>
    <m/>
    <m/>
    <x v="1"/>
    <d v="2019-08-09T20:35:13.000"/>
    <s v="Well, they need to replace the revenue they’ve lost from cigarettes I suppose._x000a_Still disagree with it. It’s not the… https://t.co/V1y32Wq5PG"/>
    <s v="https://twitter.com/i/web/status/1159926126522904576"/>
    <s v="twitter.com"/>
    <x v="4"/>
    <m/>
    <s v="http://pbs.twimg.com/profile_images/993959766606172160/SI0Pl_M9_normal.jpg"/>
    <x v="38"/>
    <s v="https://twitter.com/#!/dipbrig11/status/1159926126522904576"/>
    <m/>
    <m/>
    <s v="1159926126522904576"/>
    <m/>
    <b v="0"/>
    <n v="0"/>
    <s v=""/>
    <b v="1"/>
    <s v="en"/>
    <m/>
    <s v="1159066007056654336"/>
    <b v="0"/>
    <n v="0"/>
    <s v=""/>
    <s v="Twitter for iPhone"/>
    <b v="1"/>
    <s v="1159926126522904576"/>
    <s v="Tweet"/>
    <n v="0"/>
    <n v="0"/>
    <m/>
    <m/>
    <m/>
    <m/>
    <m/>
    <m/>
    <m/>
    <m/>
    <n v="1"/>
    <s v="2"/>
    <s v="2"/>
    <n v="1"/>
    <n v="4.545454545454546"/>
    <n v="2"/>
    <n v="9.090909090909092"/>
    <n v="0"/>
    <n v="0"/>
    <n v="19"/>
    <n v="86.36363636363636"/>
    <n v="22"/>
  </r>
  <r>
    <s v="delta9mufc"/>
    <s v="borisjohnson"/>
    <m/>
    <m/>
    <m/>
    <m/>
    <m/>
    <m/>
    <m/>
    <m/>
    <s v="No"/>
    <n v="61"/>
    <m/>
    <m/>
    <x v="0"/>
    <d v="2019-08-10T09:38:54.000"/>
    <s v="RT @LouHaigh: On the #sugartax just like every political issue of the day, @borisjohnson has ducked and dived to put himself in the top job…"/>
    <m/>
    <m/>
    <x v="0"/>
    <m/>
    <s v="http://pbs.twimg.com/profile_images/1087203156277280768/FgmihCxK_normal.jpg"/>
    <x v="39"/>
    <s v="https://twitter.com/#!/delta9mufc/status/1160123347121950721"/>
    <m/>
    <m/>
    <s v="1160123347121950721"/>
    <m/>
    <b v="0"/>
    <n v="0"/>
    <s v=""/>
    <b v="0"/>
    <s v="en"/>
    <m/>
    <s v=""/>
    <b v="0"/>
    <n v="0"/>
    <s v="1147097793204490241"/>
    <s v="Twitter for Android"/>
    <b v="0"/>
    <s v="1147097793204490241"/>
    <s v="Tweet"/>
    <n v="0"/>
    <n v="0"/>
    <m/>
    <m/>
    <m/>
    <m/>
    <m/>
    <m/>
    <m/>
    <m/>
    <n v="1"/>
    <s v="5"/>
    <s v="5"/>
    <m/>
    <m/>
    <m/>
    <m/>
    <m/>
    <m/>
    <m/>
    <m/>
    <m/>
  </r>
  <r>
    <s v="ihaterocket"/>
    <s v="borisjohnson"/>
    <m/>
    <m/>
    <m/>
    <m/>
    <m/>
    <m/>
    <m/>
    <m/>
    <s v="No"/>
    <n v="63"/>
    <m/>
    <m/>
    <x v="0"/>
    <d v="2019-08-11T08:29:58.000"/>
    <s v="RT @LouHaigh: On the #sugartax just like every political issue of the day, @borisjohnson has ducked and dived to put himself in the top job…"/>
    <m/>
    <m/>
    <x v="0"/>
    <m/>
    <s v="http://pbs.twimg.com/profile_images/1039132095334043648/9NazgPPq_normal.jpg"/>
    <x v="40"/>
    <s v="https://twitter.com/#!/ihaterocket/status/1160468388193415179"/>
    <m/>
    <m/>
    <s v="1160468388193415179"/>
    <m/>
    <b v="0"/>
    <n v="0"/>
    <s v=""/>
    <b v="0"/>
    <s v="en"/>
    <m/>
    <s v=""/>
    <b v="0"/>
    <n v="0"/>
    <s v="1147097793204490241"/>
    <s v="Twitter for Android"/>
    <b v="0"/>
    <s v="1147097793204490241"/>
    <s v="Tweet"/>
    <n v="0"/>
    <n v="0"/>
    <m/>
    <m/>
    <m/>
    <m/>
    <m/>
    <m/>
    <m/>
    <m/>
    <n v="1"/>
    <s v="5"/>
    <s v="5"/>
    <m/>
    <m/>
    <m/>
    <m/>
    <m/>
    <m/>
    <m/>
    <m/>
    <m/>
  </r>
  <r>
    <s v="almightypod"/>
    <s v="borisjohnson"/>
    <m/>
    <m/>
    <m/>
    <m/>
    <m/>
    <m/>
    <m/>
    <m/>
    <s v="No"/>
    <n v="65"/>
    <m/>
    <m/>
    <x v="0"/>
    <d v="2019-08-11T09:47:36.000"/>
    <s v="RT @LouHaigh: On the #sugartax just like every political issue of the day, @borisjohnson has ducked and dived to put himself in the top job…"/>
    <m/>
    <m/>
    <x v="0"/>
    <m/>
    <s v="http://pbs.twimg.com/profile_images/1145754178029064192/dcADZQ9D_normal.jpg"/>
    <x v="41"/>
    <s v="https://twitter.com/#!/almightypod/status/1160487921763438594"/>
    <m/>
    <m/>
    <s v="1160487921763438594"/>
    <m/>
    <b v="0"/>
    <n v="0"/>
    <s v=""/>
    <b v="0"/>
    <s v="en"/>
    <m/>
    <s v=""/>
    <b v="0"/>
    <n v="0"/>
    <s v="1147097793204490241"/>
    <s v="Twitter for iPad"/>
    <b v="0"/>
    <s v="1147097793204490241"/>
    <s v="Tweet"/>
    <n v="0"/>
    <n v="0"/>
    <m/>
    <m/>
    <m/>
    <m/>
    <m/>
    <m/>
    <m/>
    <m/>
    <n v="1"/>
    <s v="5"/>
    <s v="5"/>
    <m/>
    <m/>
    <m/>
    <m/>
    <m/>
    <m/>
    <m/>
    <m/>
    <m/>
  </r>
  <r>
    <s v="drawntopixels"/>
    <s v="borisjohnson"/>
    <m/>
    <m/>
    <m/>
    <m/>
    <m/>
    <m/>
    <m/>
    <m/>
    <s v="No"/>
    <n v="67"/>
    <m/>
    <m/>
    <x v="0"/>
    <d v="2019-08-11T10:03:23.000"/>
    <s v="RT @LouHaigh: On the #sugartax just like every political issue of the day, @borisjohnson has ducked and dived to put himself in the top job…"/>
    <m/>
    <m/>
    <x v="0"/>
    <m/>
    <s v="http://pbs.twimg.com/profile_images/497767347797512193/__cei3cK_normal.jpeg"/>
    <x v="42"/>
    <s v="https://twitter.com/#!/drawntopixels/status/1160491894322999296"/>
    <m/>
    <m/>
    <s v="1160491894322999296"/>
    <m/>
    <b v="0"/>
    <n v="0"/>
    <s v=""/>
    <b v="0"/>
    <s v="en"/>
    <m/>
    <s v=""/>
    <b v="0"/>
    <n v="0"/>
    <s v="1147097793204490241"/>
    <s v="Twitter for iPhone"/>
    <b v="0"/>
    <s v="1147097793204490241"/>
    <s v="Tweet"/>
    <n v="0"/>
    <n v="0"/>
    <m/>
    <m/>
    <m/>
    <m/>
    <m/>
    <m/>
    <m/>
    <m/>
    <n v="1"/>
    <s v="5"/>
    <s v="5"/>
    <m/>
    <m/>
    <m/>
    <m/>
    <m/>
    <m/>
    <m/>
    <m/>
    <m/>
  </r>
  <r>
    <s v="martsmarts72"/>
    <s v="borisjohnson"/>
    <m/>
    <m/>
    <m/>
    <m/>
    <m/>
    <m/>
    <m/>
    <m/>
    <s v="No"/>
    <n v="69"/>
    <m/>
    <m/>
    <x v="0"/>
    <d v="2019-08-11T15:53:42.000"/>
    <s v="RT @LouHaigh: On the #sugartax just like every political issue of the day, @borisjohnson has ducked and dived to put himself in the top job…"/>
    <m/>
    <m/>
    <x v="0"/>
    <m/>
    <s v="http://pbs.twimg.com/profile_images/972445503655960576/pdfwLCqf_normal.jpg"/>
    <x v="43"/>
    <s v="https://twitter.com/#!/martsmarts72/status/1160580057368317952"/>
    <m/>
    <m/>
    <s v="1160580057368317952"/>
    <m/>
    <b v="0"/>
    <n v="0"/>
    <s v=""/>
    <b v="0"/>
    <s v="en"/>
    <m/>
    <s v=""/>
    <b v="0"/>
    <n v="0"/>
    <s v="1147097793204490241"/>
    <s v="Twitter for iPhone"/>
    <b v="0"/>
    <s v="1147097793204490241"/>
    <s v="Tweet"/>
    <n v="0"/>
    <n v="0"/>
    <m/>
    <m/>
    <m/>
    <m/>
    <m/>
    <m/>
    <m/>
    <m/>
    <n v="1"/>
    <s v="5"/>
    <s v="5"/>
    <m/>
    <m/>
    <m/>
    <m/>
    <m/>
    <m/>
    <m/>
    <m/>
    <m/>
  </r>
  <r>
    <s v="hugorelly"/>
    <s v="borisjohnson"/>
    <m/>
    <m/>
    <m/>
    <m/>
    <m/>
    <m/>
    <m/>
    <m/>
    <s v="No"/>
    <n v="71"/>
    <m/>
    <m/>
    <x v="0"/>
    <d v="2019-08-11T17:41:46.000"/>
    <s v="RT @LouHaigh: On the #sugartax just like every political issue of the day, @borisjohnson has ducked and dived to put himself in the top job…"/>
    <m/>
    <m/>
    <x v="0"/>
    <m/>
    <s v="http://pbs.twimg.com/profile_images/1138005517132079104/WgpnmV7I_normal.png"/>
    <x v="44"/>
    <s v="https://twitter.com/#!/hugorelly/status/1160607251788369920"/>
    <m/>
    <m/>
    <s v="1160607251788369920"/>
    <m/>
    <b v="0"/>
    <n v="0"/>
    <s v=""/>
    <b v="0"/>
    <s v="en"/>
    <m/>
    <s v=""/>
    <b v="0"/>
    <n v="0"/>
    <s v="1147097793204490241"/>
    <s v="Twitter for Android"/>
    <b v="0"/>
    <s v="1147097793204490241"/>
    <s v="Tweet"/>
    <n v="0"/>
    <n v="0"/>
    <m/>
    <m/>
    <m/>
    <m/>
    <m/>
    <m/>
    <m/>
    <m/>
    <n v="1"/>
    <s v="5"/>
    <s v="5"/>
    <m/>
    <m/>
    <m/>
    <m/>
    <m/>
    <m/>
    <m/>
    <m/>
    <m/>
  </r>
  <r>
    <s v="blancogogo"/>
    <s v="aescwine_"/>
    <m/>
    <m/>
    <m/>
    <m/>
    <m/>
    <m/>
    <m/>
    <m/>
    <s v="No"/>
    <n v="73"/>
    <m/>
    <m/>
    <x v="2"/>
    <d v="2019-08-11T18:31:25.000"/>
    <s v="@Aescwine_ That’s the English way.... 😑 #SugarTax"/>
    <m/>
    <m/>
    <x v="0"/>
    <m/>
    <s v="http://pbs.twimg.com/profile_images/1143777081639280641/2WKhcdOS_normal.jpg"/>
    <x v="45"/>
    <s v="https://twitter.com/#!/blancogogo/status/1160619746418544640"/>
    <m/>
    <m/>
    <s v="1160619746418544640"/>
    <s v="1160619346839973888"/>
    <b v="0"/>
    <n v="0"/>
    <s v="1044872853823393792"/>
    <b v="0"/>
    <s v="en"/>
    <m/>
    <s v=""/>
    <b v="0"/>
    <n v="0"/>
    <s v=""/>
    <s v="Twitter for iPhone"/>
    <b v="0"/>
    <s v="1160619346839973888"/>
    <s v="Tweet"/>
    <n v="0"/>
    <n v="0"/>
    <m/>
    <m/>
    <m/>
    <m/>
    <m/>
    <m/>
    <m/>
    <m/>
    <n v="1"/>
    <s v="47"/>
    <s v="47"/>
    <n v="0"/>
    <n v="0"/>
    <n v="0"/>
    <n v="0"/>
    <n v="0"/>
    <n v="0"/>
    <n v="7"/>
    <n v="100"/>
    <n v="7"/>
  </r>
  <r>
    <s v="nickthefiddler"/>
    <s v="borisjohnson"/>
    <m/>
    <m/>
    <m/>
    <m/>
    <m/>
    <m/>
    <m/>
    <m/>
    <s v="No"/>
    <n v="74"/>
    <m/>
    <m/>
    <x v="0"/>
    <d v="2019-08-11T22:01:42.000"/>
    <s v="RT @LouHaigh: On the #sugartax just like every political issue of the day, @borisjohnson has ducked and dived to put himself in the top job…"/>
    <m/>
    <m/>
    <x v="0"/>
    <m/>
    <s v="http://pbs.twimg.com/profile_images/2753549445/9b3e98ac682442cccbe2e7af03509962_normal.jpeg"/>
    <x v="46"/>
    <s v="https://twitter.com/#!/nickthefiddler/status/1160672665822224389"/>
    <m/>
    <m/>
    <s v="1160672665822224389"/>
    <m/>
    <b v="0"/>
    <n v="0"/>
    <s v=""/>
    <b v="0"/>
    <s v="en"/>
    <m/>
    <s v=""/>
    <b v="0"/>
    <n v="0"/>
    <s v="1147097793204490241"/>
    <s v="Twitter Web App"/>
    <b v="0"/>
    <s v="1147097793204490241"/>
    <s v="Tweet"/>
    <n v="0"/>
    <n v="0"/>
    <m/>
    <m/>
    <m/>
    <m/>
    <m/>
    <m/>
    <m/>
    <m/>
    <n v="1"/>
    <s v="5"/>
    <s v="5"/>
    <m/>
    <m/>
    <m/>
    <m/>
    <m/>
    <m/>
    <m/>
    <m/>
    <m/>
  </r>
  <r>
    <s v="edmxonds"/>
    <s v="borisjohnson"/>
    <m/>
    <m/>
    <m/>
    <m/>
    <m/>
    <m/>
    <m/>
    <m/>
    <s v="No"/>
    <n v="76"/>
    <m/>
    <m/>
    <x v="0"/>
    <d v="2019-08-11T22:19:00.000"/>
    <s v="RT @LouHaigh: On the #sugartax just like every political issue of the day, @borisjohnson has ducked and dived to put himself in the top job…"/>
    <m/>
    <m/>
    <x v="0"/>
    <m/>
    <s v="http://pbs.twimg.com/profile_images/1151800029918707712/UjLHb2f6_normal.jpg"/>
    <x v="47"/>
    <s v="https://twitter.com/#!/edmxonds/status/1160677021795721220"/>
    <m/>
    <m/>
    <s v="1160677021795721220"/>
    <m/>
    <b v="0"/>
    <n v="0"/>
    <s v=""/>
    <b v="0"/>
    <s v="en"/>
    <m/>
    <s v=""/>
    <b v="0"/>
    <n v="0"/>
    <s v="1147097793204490241"/>
    <s v="Twitter for Android"/>
    <b v="0"/>
    <s v="1147097793204490241"/>
    <s v="Tweet"/>
    <n v="0"/>
    <n v="0"/>
    <m/>
    <m/>
    <m/>
    <m/>
    <m/>
    <m/>
    <m/>
    <m/>
    <n v="1"/>
    <s v="5"/>
    <s v="5"/>
    <m/>
    <m/>
    <m/>
    <m/>
    <m/>
    <m/>
    <m/>
    <m/>
    <m/>
  </r>
  <r>
    <s v="tlifeuk"/>
    <s v="borisjohnson"/>
    <m/>
    <m/>
    <m/>
    <m/>
    <m/>
    <m/>
    <m/>
    <m/>
    <s v="No"/>
    <n v="78"/>
    <m/>
    <m/>
    <x v="0"/>
    <d v="2019-08-11T22:19:31.000"/>
    <s v="RT @LouHaigh: On the #sugartax just like every political issue of the day, @borisjohnson has ducked and dived to put himself in the top job…"/>
    <m/>
    <m/>
    <x v="0"/>
    <m/>
    <s v="http://pbs.twimg.com/profile_images/988816927320694784/QWT87n5y_normal.jpg"/>
    <x v="48"/>
    <s v="https://twitter.com/#!/tlifeuk/status/1160677151785607171"/>
    <m/>
    <m/>
    <s v="1160677151785607171"/>
    <m/>
    <b v="0"/>
    <n v="0"/>
    <s v=""/>
    <b v="0"/>
    <s v="en"/>
    <m/>
    <s v=""/>
    <b v="0"/>
    <n v="0"/>
    <s v="1147097793204490241"/>
    <s v="Twitter for iPhone"/>
    <b v="0"/>
    <s v="1147097793204490241"/>
    <s v="Tweet"/>
    <n v="0"/>
    <n v="0"/>
    <m/>
    <m/>
    <m/>
    <m/>
    <m/>
    <m/>
    <m/>
    <m/>
    <n v="1"/>
    <s v="5"/>
    <s v="5"/>
    <m/>
    <m/>
    <m/>
    <m/>
    <m/>
    <m/>
    <m/>
    <m/>
    <m/>
  </r>
  <r>
    <s v="rogontheleft"/>
    <s v="englishmanadam"/>
    <m/>
    <m/>
    <m/>
    <m/>
    <m/>
    <m/>
    <m/>
    <m/>
    <s v="No"/>
    <n v="80"/>
    <m/>
    <m/>
    <x v="2"/>
    <d v="2019-08-12T01:40:31.000"/>
    <s v="@EnglishmanAdam I had a wicked evil idea for the #sugartax the other day (I love full fat coke BTW), but if they wa… https://t.co/ukxloRIxjZ"/>
    <s v="https://twitter.com/i/web/status/1160727733208584195"/>
    <s v="twitter.com"/>
    <x v="0"/>
    <m/>
    <s v="http://pbs.twimg.com/profile_images/854568553143554049/Bp-60kmH_normal.jpg"/>
    <x v="49"/>
    <s v="https://twitter.com/#!/rogontheleft/status/1160727733208584195"/>
    <m/>
    <m/>
    <s v="1160727733208584195"/>
    <s v="1160454312411226112"/>
    <b v="0"/>
    <n v="0"/>
    <s v="582721240"/>
    <b v="0"/>
    <s v="en"/>
    <m/>
    <s v=""/>
    <b v="0"/>
    <n v="0"/>
    <s v=""/>
    <s v="Twitter Web App"/>
    <b v="1"/>
    <s v="1160454312411226112"/>
    <s v="Tweet"/>
    <n v="0"/>
    <n v="0"/>
    <m/>
    <m/>
    <m/>
    <m/>
    <m/>
    <m/>
    <m/>
    <m/>
    <n v="1"/>
    <s v="46"/>
    <s v="46"/>
    <n v="1"/>
    <n v="4.3478260869565215"/>
    <n v="3"/>
    <n v="13.043478260869565"/>
    <n v="0"/>
    <n v="0"/>
    <n v="19"/>
    <n v="82.6086956521739"/>
    <n v="23"/>
  </r>
  <r>
    <s v="sue834"/>
    <s v="borisjohnson"/>
    <m/>
    <m/>
    <m/>
    <m/>
    <m/>
    <m/>
    <m/>
    <m/>
    <s v="No"/>
    <n v="81"/>
    <m/>
    <m/>
    <x v="0"/>
    <d v="2019-08-12T06:08:42.000"/>
    <s v="RT @LouHaigh: On the #sugartax just like every political issue of the day, @borisjohnson has ducked and dived to put himself in the top job…"/>
    <m/>
    <m/>
    <x v="0"/>
    <m/>
    <s v="http://pbs.twimg.com/profile_images/1159811165503012864/moXuCFKT_normal.jpg"/>
    <x v="50"/>
    <s v="https://twitter.com/#!/sue834/status/1160795225356460032"/>
    <m/>
    <m/>
    <s v="1160795225356460032"/>
    <m/>
    <b v="0"/>
    <n v="0"/>
    <s v=""/>
    <b v="0"/>
    <s v="en"/>
    <m/>
    <s v=""/>
    <b v="0"/>
    <n v="0"/>
    <s v="1147097793204490241"/>
    <s v="Twitter for iPad"/>
    <b v="0"/>
    <s v="1147097793204490241"/>
    <s v="Tweet"/>
    <n v="0"/>
    <n v="0"/>
    <m/>
    <m/>
    <m/>
    <m/>
    <m/>
    <m/>
    <m/>
    <m/>
    <n v="1"/>
    <s v="5"/>
    <s v="5"/>
    <m/>
    <m/>
    <m/>
    <m/>
    <m/>
    <m/>
    <m/>
    <m/>
    <m/>
  </r>
  <r>
    <s v="sugarbeatbook"/>
    <s v="sugarbeatbook"/>
    <m/>
    <m/>
    <m/>
    <m/>
    <m/>
    <m/>
    <m/>
    <m/>
    <s v="No"/>
    <n v="83"/>
    <m/>
    <m/>
    <x v="1"/>
    <d v="2019-08-12T08:04:05.000"/>
    <s v="My latest article on LinkedIn on sugar_x000a_https://t.co/eexFxQAHrS_x000a__x000a_#sugar #sugartax #cycling #diabetes #commuting"/>
    <s v="https://www.linkedin.com/pulse/sugar-tax-year-simon-elson"/>
    <s v="linkedin.com"/>
    <x v="21"/>
    <m/>
    <s v="http://pbs.twimg.com/profile_images/492660377637752833/IpU8exBw_normal.jpeg"/>
    <x v="51"/>
    <s v="https://twitter.com/#!/sugarbeatbook/status/1160824262141317120"/>
    <m/>
    <m/>
    <s v="1160824262141317120"/>
    <m/>
    <b v="0"/>
    <n v="0"/>
    <s v=""/>
    <b v="0"/>
    <s v="en"/>
    <m/>
    <s v=""/>
    <b v="0"/>
    <n v="0"/>
    <s v=""/>
    <s v="Twitter Web App"/>
    <b v="0"/>
    <s v="1160824262141317120"/>
    <s v="Tweet"/>
    <n v="0"/>
    <n v="0"/>
    <m/>
    <m/>
    <m/>
    <m/>
    <m/>
    <m/>
    <m/>
    <m/>
    <n v="1"/>
    <s v="2"/>
    <s v="2"/>
    <n v="0"/>
    <n v="0"/>
    <n v="0"/>
    <n v="0"/>
    <n v="0"/>
    <n v="0"/>
    <n v="12"/>
    <n v="100"/>
    <n v="12"/>
  </r>
  <r>
    <s v="xtremekoool"/>
    <s v="xtremekoool"/>
    <m/>
    <m/>
    <m/>
    <m/>
    <m/>
    <m/>
    <m/>
    <m/>
    <s v="No"/>
    <n v="84"/>
    <m/>
    <m/>
    <x v="1"/>
    <d v="2019-08-12T08:26:27.000"/>
    <s v="Sugar and Hypocrites_x000a__x000a_https://t.co/MxS5NzHx98_x000a__x000a_#humanity #hypocrite #libtards #POEMS #PseudoElites #UK #UN #SugarTax #SugarLevy #flock"/>
    <s v="https://passerbybloggingfun.blogspot.com/2019/08/poem-sugar-and-hypocrites.html"/>
    <s v="blogspot.com"/>
    <x v="22"/>
    <m/>
    <s v="http://pbs.twimg.com/profile_images/950323455236304899/AwbXMaNt_normal.jpg"/>
    <x v="52"/>
    <s v="https://twitter.com/#!/xtremekoool/status/1160829891387912192"/>
    <m/>
    <m/>
    <s v="1160829891387912192"/>
    <m/>
    <b v="0"/>
    <n v="0"/>
    <s v=""/>
    <b v="0"/>
    <s v="fr"/>
    <m/>
    <s v=""/>
    <b v="0"/>
    <n v="0"/>
    <s v=""/>
    <s v="Twitter Web App"/>
    <b v="0"/>
    <s v="1160829891387912192"/>
    <s v="Tweet"/>
    <n v="0"/>
    <n v="0"/>
    <m/>
    <m/>
    <m/>
    <m/>
    <m/>
    <m/>
    <m/>
    <m/>
    <n v="1"/>
    <s v="2"/>
    <s v="2"/>
    <n v="0"/>
    <n v="0"/>
    <n v="2"/>
    <n v="15.384615384615385"/>
    <n v="0"/>
    <n v="0"/>
    <n v="11"/>
    <n v="84.61538461538461"/>
    <n v="13"/>
  </r>
  <r>
    <s v="mrkgyamfi"/>
    <s v="jayyangelo"/>
    <m/>
    <m/>
    <m/>
    <m/>
    <m/>
    <m/>
    <m/>
    <m/>
    <s v="No"/>
    <n v="85"/>
    <m/>
    <m/>
    <x v="0"/>
    <d v="2019-08-12T10:09:06.000"/>
    <s v="RT @JayyAngelo: Pre sugartax rubicon mango I want to run to you"/>
    <m/>
    <m/>
    <x v="4"/>
    <m/>
    <s v="http://pbs.twimg.com/profile_images/1150838150736097287/lt8VDRJ-_normal.jpg"/>
    <x v="53"/>
    <s v="https://twitter.com/#!/mrkgyamfi/status/1160855720595734529"/>
    <m/>
    <m/>
    <s v="1160855720595734529"/>
    <m/>
    <b v="0"/>
    <n v="0"/>
    <s v=""/>
    <b v="0"/>
    <s v="en"/>
    <m/>
    <s v=""/>
    <b v="0"/>
    <n v="0"/>
    <s v="1160855375576481792"/>
    <s v="Twitter for iPhone"/>
    <b v="0"/>
    <s v="1160855375576481792"/>
    <s v="Tweet"/>
    <n v="0"/>
    <n v="0"/>
    <m/>
    <m/>
    <m/>
    <m/>
    <m/>
    <m/>
    <m/>
    <m/>
    <n v="1"/>
    <s v="29"/>
    <s v="29"/>
    <n v="0"/>
    <n v="0"/>
    <n v="0"/>
    <n v="0"/>
    <n v="0"/>
    <n v="0"/>
    <n v="12"/>
    <n v="100"/>
    <n v="12"/>
  </r>
  <r>
    <s v="admbriggs"/>
    <s v="borisjohnson"/>
    <m/>
    <m/>
    <m/>
    <m/>
    <m/>
    <m/>
    <m/>
    <m/>
    <s v="No"/>
    <n v="86"/>
    <m/>
    <m/>
    <x v="0"/>
    <d v="2019-07-03T12:48:54.000"/>
    <s v="Thread/_x000a_Today, @BorisJohnson has said that taxes on unhealthy foods should be reviewed citing a lack of evidence. The only such UK tax is the soft drinks industry levy, or #sugartax, so please let me take you through that 'lack of evidence'._x000a__x000a_https://t.co/YNKpCambkL"/>
    <s v="https://www.bbc.co.uk/news/uk-politics-48847952"/>
    <s v="co.uk"/>
    <x v="0"/>
    <m/>
    <s v="http://pbs.twimg.com/profile_images/944746698718547968/ytKCJ256_normal.jpg"/>
    <x v="54"/>
    <s v="https://twitter.com/#!/admbriggs/status/1146400424519512065"/>
    <m/>
    <m/>
    <s v="1146400424519512065"/>
    <m/>
    <b v="0"/>
    <n v="586"/>
    <s v=""/>
    <b v="0"/>
    <s v="en"/>
    <m/>
    <s v=""/>
    <b v="0"/>
    <n v="400"/>
    <s v=""/>
    <s v="Twitter Web Client"/>
    <b v="0"/>
    <s v="1146400424519512065"/>
    <s v="Retweet"/>
    <n v="0"/>
    <n v="0"/>
    <m/>
    <m/>
    <m/>
    <m/>
    <m/>
    <m/>
    <m/>
    <m/>
    <n v="1"/>
    <s v="5"/>
    <s v="5"/>
    <n v="1"/>
    <n v="2.380952380952381"/>
    <n v="2"/>
    <n v="4.761904761904762"/>
    <n v="0"/>
    <n v="0"/>
    <n v="39"/>
    <n v="92.85714285714286"/>
    <n v="42"/>
  </r>
  <r>
    <s v="battleforbrexit"/>
    <s v="admbriggs"/>
    <m/>
    <m/>
    <m/>
    <m/>
    <m/>
    <m/>
    <m/>
    <m/>
    <s v="No"/>
    <n v="87"/>
    <m/>
    <m/>
    <x v="0"/>
    <d v="2019-08-12T10:10:25.000"/>
    <s v="RT @ADMBriggs: Thread/_x000a_Today, @BorisJohnson has said that taxes on unhealthy foods should be reviewed citing a lack of evidence. The only s…"/>
    <m/>
    <m/>
    <x v="4"/>
    <m/>
    <s v="http://pbs.twimg.com/profile_images/1132745421493813248/tkNXZYYI_normal.jpg"/>
    <x v="55"/>
    <s v="https://twitter.com/#!/battleforbrexit/status/1160856054785368064"/>
    <m/>
    <m/>
    <s v="1160856054785368064"/>
    <m/>
    <b v="0"/>
    <n v="0"/>
    <s v=""/>
    <b v="0"/>
    <s v="en"/>
    <m/>
    <s v=""/>
    <b v="0"/>
    <n v="400"/>
    <s v="1146400424519512065"/>
    <s v="Twitter for iPhone"/>
    <b v="0"/>
    <s v="1146400424519512065"/>
    <s v="Tweet"/>
    <n v="0"/>
    <n v="0"/>
    <m/>
    <m/>
    <m/>
    <m/>
    <m/>
    <m/>
    <m/>
    <m/>
    <n v="1"/>
    <s v="5"/>
    <s v="5"/>
    <m/>
    <m/>
    <m/>
    <m/>
    <m/>
    <m/>
    <m/>
    <m/>
    <m/>
  </r>
  <r>
    <s v="jayyangelo"/>
    <s v="jayyangelo"/>
    <m/>
    <m/>
    <m/>
    <m/>
    <m/>
    <m/>
    <m/>
    <m/>
    <s v="No"/>
    <n v="89"/>
    <m/>
    <m/>
    <x v="1"/>
    <d v="2019-08-12T10:07:43.000"/>
    <s v="Pre sugartax rubicon mango I want to run to you"/>
    <m/>
    <m/>
    <x v="4"/>
    <m/>
    <s v="http://pbs.twimg.com/profile_images/1145975316709552128/AHVM0FzC_normal.jpg"/>
    <x v="56"/>
    <s v="https://twitter.com/#!/jayyangelo/status/1160855375576481792"/>
    <m/>
    <m/>
    <s v="1160855375576481792"/>
    <m/>
    <b v="0"/>
    <n v="0"/>
    <s v=""/>
    <b v="0"/>
    <s v="en"/>
    <m/>
    <s v=""/>
    <b v="0"/>
    <n v="0"/>
    <s v=""/>
    <s v="Twitter for iPhone"/>
    <b v="0"/>
    <s v="1160855375576481792"/>
    <s v="Tweet"/>
    <n v="0"/>
    <n v="0"/>
    <m/>
    <m/>
    <m/>
    <m/>
    <m/>
    <m/>
    <m/>
    <m/>
    <n v="1"/>
    <s v="29"/>
    <s v="29"/>
    <n v="0"/>
    <n v="0"/>
    <n v="0"/>
    <n v="0"/>
    <n v="0"/>
    <n v="0"/>
    <n v="10"/>
    <n v="100"/>
    <n v="10"/>
  </r>
  <r>
    <s v="tamalam_"/>
    <s v="jayyangelo"/>
    <m/>
    <m/>
    <m/>
    <m/>
    <m/>
    <m/>
    <m/>
    <m/>
    <s v="No"/>
    <n v="90"/>
    <m/>
    <m/>
    <x v="0"/>
    <d v="2019-08-12T10:16:26.000"/>
    <s v="RT @JayyAngelo: Pre sugartax rubicon mango I want to run to you"/>
    <m/>
    <m/>
    <x v="4"/>
    <m/>
    <s v="http://pbs.twimg.com/profile_images/1158974333345259521/ztWlPY6p_normal.jpg"/>
    <x v="57"/>
    <s v="https://twitter.com/#!/tamalam_/status/1160857567440097280"/>
    <m/>
    <m/>
    <s v="1160857567440097280"/>
    <m/>
    <b v="0"/>
    <n v="0"/>
    <s v=""/>
    <b v="0"/>
    <s v="en"/>
    <m/>
    <s v=""/>
    <b v="0"/>
    <n v="0"/>
    <s v="1160855375576481792"/>
    <s v="Twitter for iPhone"/>
    <b v="0"/>
    <s v="1160855375576481792"/>
    <s v="Tweet"/>
    <n v="0"/>
    <n v="0"/>
    <m/>
    <m/>
    <m/>
    <m/>
    <m/>
    <m/>
    <m/>
    <m/>
    <n v="1"/>
    <s v="29"/>
    <s v="29"/>
    <n v="0"/>
    <n v="0"/>
    <n v="0"/>
    <n v="0"/>
    <n v="0"/>
    <n v="0"/>
    <n v="12"/>
    <n v="100"/>
    <n v="12"/>
  </r>
  <r>
    <s v="marcin_medink"/>
    <s v="krzysztoflanda"/>
    <m/>
    <m/>
    <m/>
    <m/>
    <m/>
    <m/>
    <m/>
    <m/>
    <s v="No"/>
    <n v="91"/>
    <m/>
    <m/>
    <x v="2"/>
    <d v="2019-08-12T14:11:22.000"/>
    <s v="@KrzysztofLanda à propos cukru, to jego sprawa (#NieCukrz, #SugarTax) też może paść ofiarą lepszego lub gorszego PR, który już zagęszcza ruchy"/>
    <m/>
    <m/>
    <x v="23"/>
    <m/>
    <s v="http://pbs.twimg.com/profile_images/635855810887749636/hBeXEbeu_normal.jpg"/>
    <x v="58"/>
    <s v="https://twitter.com/#!/marcin_medink/status/1160916689543974912"/>
    <m/>
    <m/>
    <s v="1160916689543974912"/>
    <s v="1160910841430061056"/>
    <b v="0"/>
    <n v="1"/>
    <s v="1006143522184007680"/>
    <b v="0"/>
    <s v="pl"/>
    <m/>
    <s v=""/>
    <b v="0"/>
    <n v="0"/>
    <s v=""/>
    <s v="Twitter Web App"/>
    <b v="0"/>
    <s v="1160910841430061056"/>
    <s v="Tweet"/>
    <n v="0"/>
    <n v="0"/>
    <m/>
    <m/>
    <m/>
    <m/>
    <m/>
    <m/>
    <m/>
    <m/>
    <n v="1"/>
    <s v="45"/>
    <s v="45"/>
    <n v="0"/>
    <n v="0"/>
    <n v="0"/>
    <n v="0"/>
    <n v="0"/>
    <n v="0"/>
    <n v="21"/>
    <n v="100"/>
    <n v="21"/>
  </r>
  <r>
    <s v="enjoy_diabetes"/>
    <s v="fizz_nz"/>
    <m/>
    <m/>
    <m/>
    <m/>
    <m/>
    <m/>
    <m/>
    <m/>
    <s v="No"/>
    <n v="92"/>
    <m/>
    <m/>
    <x v="0"/>
    <d v="2019-08-13T05:59:44.000"/>
    <s v="RT @FIZZ_NZ: Tickets are on sale for the FIZZ symposium 2019 &quot;Sweet as? Sugar's effect on our health.&quot; 31 Oct in Auckland. https://t.co/b9p…"/>
    <m/>
    <m/>
    <x v="4"/>
    <m/>
    <s v="http://pbs.twimg.com/profile_images/832003909648539650/HMmHABwO_normal.jpg"/>
    <x v="59"/>
    <s v="https://twitter.com/#!/enjoy_diabetes/status/1161155353653981184"/>
    <m/>
    <m/>
    <s v="1161155353653981184"/>
    <m/>
    <b v="0"/>
    <n v="0"/>
    <s v=""/>
    <b v="0"/>
    <s v="en"/>
    <m/>
    <s v=""/>
    <b v="0"/>
    <n v="2"/>
    <s v="1161040931501424640"/>
    <s v="Twitter for iPhone"/>
    <b v="0"/>
    <s v="1161040931501424640"/>
    <s v="Tweet"/>
    <n v="0"/>
    <n v="0"/>
    <m/>
    <m/>
    <m/>
    <m/>
    <m/>
    <m/>
    <m/>
    <m/>
    <n v="1"/>
    <s v="28"/>
    <s v="28"/>
    <n v="1"/>
    <n v="4.545454545454546"/>
    <n v="0"/>
    <n v="0"/>
    <n v="0"/>
    <n v="0"/>
    <n v="21"/>
    <n v="95.45454545454545"/>
    <n v="22"/>
  </r>
  <r>
    <s v="rourouvakautona"/>
    <s v="fizz_nz"/>
    <m/>
    <m/>
    <m/>
    <m/>
    <m/>
    <m/>
    <m/>
    <m/>
    <s v="No"/>
    <n v="93"/>
    <m/>
    <m/>
    <x v="0"/>
    <d v="2019-08-13T07:30:19.000"/>
    <s v="RT @FIZZ_NZ: Tickets are on sale for the FIZZ symposium 2019 &quot;Sweet as? Sugar's effect on our health.&quot; 31 Oct in Auckland. https://t.co/b9p…"/>
    <m/>
    <m/>
    <x v="4"/>
    <m/>
    <s v="http://pbs.twimg.com/profile_images/1071606507848880129/RS4Row2w_normal.jpg"/>
    <x v="60"/>
    <s v="https://twitter.com/#!/rourouvakautona/status/1161178152380448769"/>
    <m/>
    <m/>
    <s v="1161178152380448769"/>
    <m/>
    <b v="0"/>
    <n v="0"/>
    <s v=""/>
    <b v="0"/>
    <s v="en"/>
    <m/>
    <s v=""/>
    <b v="0"/>
    <n v="2"/>
    <s v="1161040931501424640"/>
    <s v="Twitter for iPhone"/>
    <b v="0"/>
    <s v="1161040931501424640"/>
    <s v="Tweet"/>
    <n v="0"/>
    <n v="0"/>
    <m/>
    <m/>
    <m/>
    <m/>
    <m/>
    <m/>
    <m/>
    <m/>
    <n v="1"/>
    <s v="28"/>
    <s v="28"/>
    <n v="1"/>
    <n v="4.545454545454546"/>
    <n v="0"/>
    <n v="0"/>
    <n v="0"/>
    <n v="0"/>
    <n v="21"/>
    <n v="95.45454545454545"/>
    <n v="22"/>
  </r>
  <r>
    <s v="discostew66"/>
    <s v="louisestephen9"/>
    <m/>
    <m/>
    <m/>
    <m/>
    <m/>
    <m/>
    <m/>
    <m/>
    <s v="No"/>
    <n v="94"/>
    <m/>
    <m/>
    <x v="0"/>
    <d v="2019-08-13T10:46:40.000"/>
    <s v="RT @LouiseStephen9: I think we can now see the #sugartax for the Big Public Health / United Nations con that it always was._x000a_Nothing more th…"/>
    <m/>
    <m/>
    <x v="0"/>
    <m/>
    <s v="http://pbs.twimg.com/profile_images/1149221105720123392/nP2qARd4_normal.jpg"/>
    <x v="61"/>
    <s v="https://twitter.com/#!/discostew66/status/1161227565798813696"/>
    <m/>
    <m/>
    <s v="1161227565798813696"/>
    <m/>
    <b v="0"/>
    <n v="0"/>
    <s v=""/>
    <b v="0"/>
    <s v="en"/>
    <m/>
    <s v=""/>
    <b v="0"/>
    <n v="0"/>
    <s v="1161226424889405440"/>
    <s v="Twitter for iPad"/>
    <b v="0"/>
    <s v="1161226424889405440"/>
    <s v="Tweet"/>
    <n v="0"/>
    <n v="0"/>
    <m/>
    <m/>
    <m/>
    <m/>
    <m/>
    <m/>
    <m/>
    <m/>
    <n v="1"/>
    <s v="11"/>
    <s v="11"/>
    <n v="0"/>
    <n v="0"/>
    <n v="0"/>
    <n v="0"/>
    <n v="0"/>
    <n v="0"/>
    <n v="25"/>
    <n v="100"/>
    <n v="25"/>
  </r>
  <r>
    <s v="terrahall"/>
    <s v="donnabullock195"/>
    <m/>
    <m/>
    <m/>
    <m/>
    <m/>
    <m/>
    <m/>
    <m/>
    <s v="No"/>
    <n v="95"/>
    <m/>
    <m/>
    <x v="0"/>
    <d v="2019-08-13T13:18:35.000"/>
    <s v="“When you have a conservative state and a progressive city within that state, it becomes challenging,” said @donnabullock195, “because the conservative lawmakers use #preemption to control progressive cities.” #bigsoda #bigsugar #sodatax #sugartax https://t.co/pXg2AOkmMM"/>
    <s v="https://www.politico.com/agenda/story/2019/08/13/soda-tax-california-public-health-000940"/>
    <s v="politico.com"/>
    <x v="24"/>
    <m/>
    <s v="http://pbs.twimg.com/profile_images/1082347830792966145/WrsAGiKR_normal.jpg"/>
    <x v="62"/>
    <s v="https://twitter.com/#!/terrahall/status/1161265794954588161"/>
    <m/>
    <m/>
    <s v="1161265794954588161"/>
    <m/>
    <b v="0"/>
    <n v="1"/>
    <s v=""/>
    <b v="0"/>
    <s v="en"/>
    <m/>
    <s v=""/>
    <b v="0"/>
    <n v="0"/>
    <s v=""/>
    <s v="Twitter Web App"/>
    <b v="0"/>
    <s v="1161265794954588161"/>
    <s v="Tweet"/>
    <n v="0"/>
    <n v="0"/>
    <m/>
    <m/>
    <m/>
    <m/>
    <m/>
    <m/>
    <m/>
    <m/>
    <n v="1"/>
    <s v="44"/>
    <s v="44"/>
    <n v="2"/>
    <n v="6.25"/>
    <n v="3"/>
    <n v="9.375"/>
    <n v="0"/>
    <n v="0"/>
    <n v="27"/>
    <n v="84.375"/>
    <n v="32"/>
  </r>
  <r>
    <s v="sammertang"/>
    <s v="sammertang"/>
    <m/>
    <m/>
    <m/>
    <m/>
    <m/>
    <m/>
    <m/>
    <m/>
    <s v="No"/>
    <n v="96"/>
    <m/>
    <m/>
    <x v="1"/>
    <d v="2019-08-13T16:40:05.000"/>
    <s v="#Publichealth in action everywhere! Discouraging choice by higher cost for sugary drinks #sugartax https://t.co/dczuIj40uZ"/>
    <m/>
    <m/>
    <x v="25"/>
    <s v="https://pbs.twimg.com/media/EB3TM1ZXkAApOsw.jpg"/>
    <s v="https://pbs.twimg.com/media/EB3TM1ZXkAApOsw.jpg"/>
    <x v="63"/>
    <s v="https://twitter.com/#!/sammertang/status/1161316502500511744"/>
    <m/>
    <m/>
    <s v="1161316502500511744"/>
    <m/>
    <b v="0"/>
    <n v="0"/>
    <s v=""/>
    <b v="0"/>
    <s v="en"/>
    <m/>
    <s v=""/>
    <b v="0"/>
    <n v="0"/>
    <s v=""/>
    <s v="Twitter for iPhone"/>
    <b v="0"/>
    <s v="1161316502500511744"/>
    <s v="Tweet"/>
    <n v="0"/>
    <n v="0"/>
    <m/>
    <m/>
    <m/>
    <m/>
    <m/>
    <m/>
    <m/>
    <m/>
    <n v="2"/>
    <s v="2"/>
    <s v="2"/>
    <n v="0"/>
    <n v="0"/>
    <n v="1"/>
    <n v="7.6923076923076925"/>
    <n v="0"/>
    <n v="0"/>
    <n v="12"/>
    <n v="92.3076923076923"/>
    <n v="13"/>
  </r>
  <r>
    <s v="sammertang"/>
    <s v="sammertang"/>
    <m/>
    <m/>
    <m/>
    <m/>
    <m/>
    <m/>
    <m/>
    <m/>
    <s v="No"/>
    <n v="97"/>
    <m/>
    <m/>
    <x v="1"/>
    <d v="2019-08-13T16:45:04.000"/>
    <s v="#Publichealth in action everywhere! Discouraging less healthy choice by higher cost #sugartax https://t.co/ALbtL7XkeA"/>
    <m/>
    <m/>
    <x v="25"/>
    <s v="https://pbs.twimg.com/media/EB3UV-lXUAAjIrA.jpg"/>
    <s v="https://pbs.twimg.com/media/EB3UV-lXUAAjIrA.jpg"/>
    <x v="64"/>
    <s v="https://twitter.com/#!/sammertang/status/1161317758946172930"/>
    <m/>
    <m/>
    <s v="1161317758946172930"/>
    <m/>
    <b v="0"/>
    <n v="0"/>
    <s v=""/>
    <b v="0"/>
    <s v="en"/>
    <m/>
    <s v=""/>
    <b v="0"/>
    <n v="0"/>
    <s v=""/>
    <s v="Twitter for iPhone"/>
    <b v="0"/>
    <s v="1161317758946172930"/>
    <s v="Tweet"/>
    <n v="0"/>
    <n v="0"/>
    <m/>
    <m/>
    <m/>
    <m/>
    <m/>
    <m/>
    <m/>
    <m/>
    <n v="2"/>
    <s v="2"/>
    <s v="2"/>
    <n v="1"/>
    <n v="8.333333333333334"/>
    <n v="1"/>
    <n v="8.333333333333334"/>
    <n v="0"/>
    <n v="0"/>
    <n v="10"/>
    <n v="83.33333333333333"/>
    <n v="12"/>
  </r>
  <r>
    <s v="bandwaccounting"/>
    <s v="bandwaccounting"/>
    <m/>
    <m/>
    <m/>
    <m/>
    <m/>
    <m/>
    <m/>
    <m/>
    <s v="No"/>
    <n v="98"/>
    <m/>
    <m/>
    <x v="1"/>
    <d v="2019-08-13T17:00:22.000"/>
    <s v="#actiononsugar and #actiononsalt suggest a tax should be levied on calorie-dense processed food, similar to the… https://t.co/fDysN6w07a"/>
    <s v="https://twitter.com/i/web/status/1161321609019502592"/>
    <s v="twitter.com"/>
    <x v="26"/>
    <m/>
    <s v="http://pbs.twimg.com/profile_images/899570183202889729/UJ9OJ0_7_normal.jpg"/>
    <x v="65"/>
    <s v="https://twitter.com/#!/bandwaccounting/status/1161321609019502592"/>
    <m/>
    <m/>
    <s v="1161321609019502592"/>
    <m/>
    <b v="0"/>
    <n v="0"/>
    <s v=""/>
    <b v="0"/>
    <s v="en"/>
    <m/>
    <s v=""/>
    <b v="0"/>
    <n v="0"/>
    <s v=""/>
    <s v="Hootsuite Inc."/>
    <b v="1"/>
    <s v="1161321609019502592"/>
    <s v="Tweet"/>
    <n v="0"/>
    <n v="0"/>
    <m/>
    <m/>
    <m/>
    <m/>
    <m/>
    <m/>
    <m/>
    <m/>
    <n v="1"/>
    <s v="2"/>
    <s v="2"/>
    <n v="0"/>
    <n v="0"/>
    <n v="1"/>
    <n v="5.882352941176471"/>
    <n v="0"/>
    <n v="0"/>
    <n v="16"/>
    <n v="94.11764705882354"/>
    <n v="17"/>
  </r>
  <r>
    <s v="louhaigh"/>
    <s v="borisjohnson"/>
    <m/>
    <m/>
    <m/>
    <m/>
    <m/>
    <m/>
    <m/>
    <m/>
    <s v="No"/>
    <n v="99"/>
    <m/>
    <m/>
    <x v="0"/>
    <d v="2019-07-05T11:00:00.000"/>
    <s v="On the #sugartax just like every political issue of the day, @borisjohnson has ducked and dived to put himself in t… https://t.co/5dVyAH87pl"/>
    <s v="https://twitter.com/i/web/status/1147097793204490241"/>
    <s v="twitter.com"/>
    <x v="0"/>
    <m/>
    <s v="http://pbs.twimg.com/profile_images/1149025544291389441/b418qn1X_normal.jpg"/>
    <x v="66"/>
    <s v="https://twitter.com/#!/louhaigh/status/1147097793204490241"/>
    <m/>
    <m/>
    <s v="1147097793204490241"/>
    <m/>
    <b v="0"/>
    <n v="286"/>
    <s v=""/>
    <b v="0"/>
    <s v="en"/>
    <m/>
    <s v=""/>
    <b v="0"/>
    <n v="83"/>
    <s v=""/>
    <s v="TweetDeck"/>
    <b v="1"/>
    <s v="1147097793204490241"/>
    <s v="Retweet"/>
    <n v="0"/>
    <n v="0"/>
    <m/>
    <m/>
    <m/>
    <m/>
    <m/>
    <m/>
    <m/>
    <m/>
    <n v="1"/>
    <s v="5"/>
    <s v="5"/>
    <n v="1"/>
    <n v="4.761904761904762"/>
    <n v="1"/>
    <n v="4.761904761904762"/>
    <n v="0"/>
    <n v="0"/>
    <n v="19"/>
    <n v="90.47619047619048"/>
    <n v="21"/>
  </r>
  <r>
    <s v="kevthecheff"/>
    <s v="borisjohnson"/>
    <m/>
    <m/>
    <m/>
    <m/>
    <m/>
    <m/>
    <m/>
    <m/>
    <s v="No"/>
    <n v="100"/>
    <m/>
    <m/>
    <x v="0"/>
    <d v="2019-08-13T20:50:53.000"/>
    <s v="RT @LouHaigh: On the #sugartax just like every political issue of the day, @borisjohnson has ducked and dived to put himself in the top job…"/>
    <m/>
    <m/>
    <x v="0"/>
    <m/>
    <s v="http://pbs.twimg.com/profile_images/1145719580188430336/TezBGxR7_normal.jpg"/>
    <x v="67"/>
    <s v="https://twitter.com/#!/kevthecheff/status/1161379621448880128"/>
    <m/>
    <m/>
    <s v="1161379621448880128"/>
    <m/>
    <b v="0"/>
    <n v="0"/>
    <s v=""/>
    <b v="0"/>
    <s v="en"/>
    <m/>
    <s v=""/>
    <b v="0"/>
    <n v="0"/>
    <s v="1147097793204490241"/>
    <s v="Twitter for Android"/>
    <b v="0"/>
    <s v="1147097793204490241"/>
    <s v="Tweet"/>
    <n v="0"/>
    <n v="0"/>
    <m/>
    <m/>
    <m/>
    <m/>
    <m/>
    <m/>
    <m/>
    <m/>
    <n v="1"/>
    <s v="5"/>
    <s v="5"/>
    <m/>
    <m/>
    <m/>
    <m/>
    <m/>
    <m/>
    <m/>
    <m/>
    <m/>
  </r>
  <r>
    <s v="healcities"/>
    <s v="iceland_review"/>
    <m/>
    <m/>
    <m/>
    <m/>
    <m/>
    <m/>
    <m/>
    <m/>
    <s v="No"/>
    <n v="102"/>
    <m/>
    <m/>
    <x v="0"/>
    <d v="2019-08-13T21:45:04.000"/>
    <s v="In Focus: Proposed Sugar Tax | @Iceland_Review  https://t.co/O2WycCFZkq #WeArePHAdvocates… https://t.co/eyt20A74dB"/>
    <s v="https://www.icelandreview.com/politics/in-focus-proposed-sugar-tax/ https://twitter.com/i/web/status/1161393255650603008"/>
    <s v="icelandreview.com twitter.com"/>
    <x v="27"/>
    <m/>
    <s v="http://pbs.twimg.com/profile_images/1562983855/logo_normal.png"/>
    <x v="68"/>
    <s v="https://twitter.com/#!/healcities/status/1161393255650603008"/>
    <m/>
    <m/>
    <s v="1161393255650603008"/>
    <m/>
    <b v="0"/>
    <n v="0"/>
    <s v=""/>
    <b v="0"/>
    <s v="en"/>
    <m/>
    <s v=""/>
    <b v="0"/>
    <n v="0"/>
    <s v=""/>
    <s v="Hootsuite Inc."/>
    <b v="1"/>
    <s v="1161393255650603008"/>
    <s v="Tweet"/>
    <n v="0"/>
    <n v="0"/>
    <m/>
    <m/>
    <m/>
    <m/>
    <m/>
    <m/>
    <m/>
    <m/>
    <n v="1"/>
    <s v="27"/>
    <s v="27"/>
    <n v="0"/>
    <n v="0"/>
    <n v="0"/>
    <n v="0"/>
    <n v="0"/>
    <n v="0"/>
    <n v="7"/>
    <n v="100"/>
    <n v="7"/>
  </r>
  <r>
    <s v="wearepha"/>
    <s v="iceland_review"/>
    <m/>
    <m/>
    <m/>
    <m/>
    <m/>
    <m/>
    <m/>
    <m/>
    <s v="No"/>
    <n v="103"/>
    <m/>
    <m/>
    <x v="0"/>
    <d v="2019-08-13T21:45:09.000"/>
    <s v="In Focus: Proposed Sugar Tax | @Iceland_Review  https://t.co/Kcj83MMFEN #WeArePHAdvocates… https://t.co/I15s7E7sEq"/>
    <s v="https://www.icelandreview.com/politics/in-focus-proposed-sugar-tax/ https://twitter.com/i/web/status/1161393277402320897"/>
    <s v="icelandreview.com twitter.com"/>
    <x v="27"/>
    <m/>
    <s v="http://pbs.twimg.com/profile_images/1020010412555681792/VIbkiNdJ_normal.jpg"/>
    <x v="69"/>
    <s v="https://twitter.com/#!/wearepha/status/1161393277402320897"/>
    <m/>
    <m/>
    <s v="1161393277402320897"/>
    <m/>
    <b v="0"/>
    <n v="0"/>
    <s v=""/>
    <b v="0"/>
    <s v="en"/>
    <m/>
    <s v=""/>
    <b v="0"/>
    <n v="0"/>
    <s v=""/>
    <s v="Hootsuite Inc."/>
    <b v="1"/>
    <s v="1161393277402320897"/>
    <s v="Tweet"/>
    <n v="0"/>
    <n v="0"/>
    <m/>
    <m/>
    <m/>
    <m/>
    <m/>
    <m/>
    <m/>
    <m/>
    <n v="1"/>
    <s v="27"/>
    <s v="27"/>
    <n v="0"/>
    <n v="0"/>
    <n v="0"/>
    <n v="0"/>
    <n v="0"/>
    <n v="0"/>
    <n v="7"/>
    <n v="100"/>
    <n v="7"/>
  </r>
  <r>
    <s v="mister_hunt"/>
    <s v="louisestephen9"/>
    <m/>
    <m/>
    <m/>
    <m/>
    <m/>
    <m/>
    <m/>
    <m/>
    <s v="No"/>
    <n v="104"/>
    <m/>
    <m/>
    <x v="0"/>
    <d v="2019-08-13T23:02:12.000"/>
    <s v="RT @LouiseStephen9: I think we can now see the #sugartax for the Big Public Health / United Nations con that it always was._x000a_Nothing more th…"/>
    <m/>
    <m/>
    <x v="0"/>
    <m/>
    <s v="http://pbs.twimg.com/profile_images/644688630527594496/FU5fyCkj_normal.jpg"/>
    <x v="70"/>
    <s v="https://twitter.com/#!/mister_hunt/status/1161412667350769664"/>
    <m/>
    <m/>
    <s v="1161412667350769664"/>
    <m/>
    <b v="0"/>
    <n v="0"/>
    <s v=""/>
    <b v="0"/>
    <s v="en"/>
    <m/>
    <s v=""/>
    <b v="0"/>
    <n v="0"/>
    <s v="1161226424889405440"/>
    <s v="Twitter for iPhone"/>
    <b v="0"/>
    <s v="1161226424889405440"/>
    <s v="Tweet"/>
    <n v="0"/>
    <n v="0"/>
    <m/>
    <m/>
    <m/>
    <m/>
    <m/>
    <m/>
    <m/>
    <m/>
    <n v="1"/>
    <s v="11"/>
    <s v="11"/>
    <n v="0"/>
    <n v="0"/>
    <n v="0"/>
    <n v="0"/>
    <n v="0"/>
    <n v="0"/>
    <n v="25"/>
    <n v="100"/>
    <n v="25"/>
  </r>
  <r>
    <s v="rafiqrohizad"/>
    <s v="thestar_rage"/>
    <m/>
    <m/>
    <m/>
    <m/>
    <m/>
    <m/>
    <m/>
    <m/>
    <s v="No"/>
    <n v="105"/>
    <m/>
    <m/>
    <x v="0"/>
    <d v="2019-08-14T01:39:26.000"/>
    <s v="RT @thestar_rage: 1 in 2 Malaysians are either overweight or obese. Can the newly implemented Sweetened Beverages Excise Duty aka the &quot;#sug…"/>
    <m/>
    <m/>
    <x v="4"/>
    <m/>
    <s v="http://pbs.twimg.com/profile_images/1156560944413020167/ixZXtyNo_normal.jpg"/>
    <x v="71"/>
    <s v="https://twitter.com/#!/rafiqrohizad/status/1161452234141339649"/>
    <m/>
    <m/>
    <s v="1161452234141339649"/>
    <m/>
    <b v="0"/>
    <n v="0"/>
    <s v=""/>
    <b v="0"/>
    <s v="en"/>
    <m/>
    <s v=""/>
    <b v="0"/>
    <n v="36"/>
    <s v="1161452167045115904"/>
    <s v="Twitter for iPhone"/>
    <b v="0"/>
    <s v="1161452167045115904"/>
    <s v="Tweet"/>
    <n v="0"/>
    <n v="0"/>
    <m/>
    <m/>
    <m/>
    <m/>
    <m/>
    <m/>
    <m/>
    <m/>
    <n v="1"/>
    <s v="3"/>
    <s v="3"/>
    <n v="0"/>
    <n v="0"/>
    <n v="2"/>
    <n v="9.090909090909092"/>
    <n v="0"/>
    <n v="0"/>
    <n v="20"/>
    <n v="90.9090909090909"/>
    <n v="22"/>
  </r>
  <r>
    <s v="nurhananibasri"/>
    <s v="thestar_rage"/>
    <m/>
    <m/>
    <m/>
    <m/>
    <m/>
    <m/>
    <m/>
    <m/>
    <s v="No"/>
    <n v="106"/>
    <m/>
    <m/>
    <x v="0"/>
    <d v="2019-08-14T01:44:26.000"/>
    <s v="RT @thestar_rage: 1 in 2 Malaysians are either overweight or obese. Can the newly implemented Sweetened Beverages Excise Duty aka the &quot;#sug…"/>
    <m/>
    <m/>
    <x v="4"/>
    <m/>
    <s v="http://pbs.twimg.com/profile_images/1110399230605090816/DYNGhxFj_normal.jpg"/>
    <x v="72"/>
    <s v="https://twitter.com/#!/nurhananibasri/status/1161453492831047680"/>
    <m/>
    <m/>
    <s v="1161453492831047680"/>
    <m/>
    <b v="0"/>
    <n v="0"/>
    <s v=""/>
    <b v="0"/>
    <s v="en"/>
    <m/>
    <s v=""/>
    <b v="0"/>
    <n v="36"/>
    <s v="1161452167045115904"/>
    <s v="Twitter for Android"/>
    <b v="0"/>
    <s v="1161452167045115904"/>
    <s v="Tweet"/>
    <n v="0"/>
    <n v="0"/>
    <m/>
    <m/>
    <m/>
    <m/>
    <m/>
    <m/>
    <m/>
    <m/>
    <n v="1"/>
    <s v="3"/>
    <s v="3"/>
    <n v="0"/>
    <n v="0"/>
    <n v="2"/>
    <n v="9.090909090909092"/>
    <n v="0"/>
    <n v="0"/>
    <n v="20"/>
    <n v="90.9090909090909"/>
    <n v="22"/>
  </r>
  <r>
    <s v="natalieisasleep"/>
    <s v="natalieisasleep"/>
    <m/>
    <m/>
    <m/>
    <m/>
    <m/>
    <m/>
    <m/>
    <m/>
    <s v="No"/>
    <n v="107"/>
    <m/>
    <m/>
    <x v="1"/>
    <d v="2019-08-14T02:06:37.000"/>
    <s v="I usually am asked to host these episodes but proud to say that I PRODUCED my first #Newsflash episode! _x000a__x000a_Let me kn… https://t.co/1M71jehsw4"/>
    <s v="https://twitter.com/i/web/status/1161459075411873793"/>
    <s v="twitter.com"/>
    <x v="28"/>
    <m/>
    <s v="http://pbs.twimg.com/profile_images/1842799500/IMG_78642_normal.JPG"/>
    <x v="73"/>
    <s v="https://twitter.com/#!/natalieisasleep/status/1161459075411873793"/>
    <m/>
    <m/>
    <s v="1161459075411873793"/>
    <m/>
    <b v="0"/>
    <n v="0"/>
    <s v=""/>
    <b v="1"/>
    <s v="en"/>
    <m/>
    <s v="1161452167045115904"/>
    <b v="0"/>
    <n v="0"/>
    <s v=""/>
    <s v="Twitter Web App"/>
    <b v="1"/>
    <s v="1161459075411873793"/>
    <s v="Tweet"/>
    <n v="0"/>
    <n v="0"/>
    <m/>
    <m/>
    <m/>
    <m/>
    <m/>
    <m/>
    <m/>
    <m/>
    <n v="1"/>
    <s v="2"/>
    <s v="2"/>
    <n v="1"/>
    <n v="4.545454545454546"/>
    <n v="0"/>
    <n v="0"/>
    <n v="0"/>
    <n v="0"/>
    <n v="21"/>
    <n v="95.45454545454545"/>
    <n v="22"/>
  </r>
  <r>
    <s v="staronline"/>
    <s v="thestar_rage"/>
    <m/>
    <m/>
    <m/>
    <m/>
    <m/>
    <m/>
    <m/>
    <m/>
    <s v="No"/>
    <n v="108"/>
    <m/>
    <m/>
    <x v="0"/>
    <d v="2019-08-14T02:23:28.000"/>
    <s v="RT @thestar_rage: 1 in 2 Malaysians are either overweight or obese. Can the newly implemented Sweetened Beverages Excise Duty aka the &quot;#sug…"/>
    <m/>
    <m/>
    <x v="4"/>
    <m/>
    <s v="http://pbs.twimg.com/profile_images/906934922392117248/QkmHyTW5_normal.jpg"/>
    <x v="74"/>
    <s v="https://twitter.com/#!/staronline/status/1161463318038495237"/>
    <m/>
    <m/>
    <s v="1161463318038495237"/>
    <m/>
    <b v="0"/>
    <n v="0"/>
    <s v=""/>
    <b v="0"/>
    <s v="en"/>
    <m/>
    <s v=""/>
    <b v="0"/>
    <n v="36"/>
    <s v="1161452167045115904"/>
    <s v="Twitter Web App"/>
    <b v="0"/>
    <s v="1161452167045115904"/>
    <s v="Tweet"/>
    <n v="0"/>
    <n v="0"/>
    <m/>
    <m/>
    <m/>
    <m/>
    <m/>
    <m/>
    <m/>
    <m/>
    <n v="1"/>
    <s v="3"/>
    <s v="3"/>
    <n v="0"/>
    <n v="0"/>
    <n v="2"/>
    <n v="9.090909090909092"/>
    <n v="0"/>
    <n v="0"/>
    <n v="20"/>
    <n v="90.9090909090909"/>
    <n v="22"/>
  </r>
  <r>
    <s v="yaminlawut"/>
    <s v="thestar_rage"/>
    <m/>
    <m/>
    <m/>
    <m/>
    <m/>
    <m/>
    <m/>
    <m/>
    <s v="No"/>
    <n v="109"/>
    <m/>
    <m/>
    <x v="0"/>
    <d v="2019-08-14T02:24:18.000"/>
    <s v="RT @thestar_rage: 1 in 2 Malaysians are either overweight or obese. Can the newly implemented Sweetened Beverages Excise Duty aka the &quot;#sug…"/>
    <m/>
    <m/>
    <x v="4"/>
    <m/>
    <s v="http://pbs.twimg.com/profile_images/1138265286405120000/gMf5Ug74_normal.jpg"/>
    <x v="75"/>
    <s v="https://twitter.com/#!/yaminlawut/status/1161463526801547264"/>
    <m/>
    <m/>
    <s v="1161463526801547264"/>
    <m/>
    <b v="0"/>
    <n v="0"/>
    <s v=""/>
    <b v="0"/>
    <s v="en"/>
    <m/>
    <s v=""/>
    <b v="0"/>
    <n v="36"/>
    <s v="1161452167045115904"/>
    <s v="Twitter Web App"/>
    <b v="0"/>
    <s v="1161452167045115904"/>
    <s v="Tweet"/>
    <n v="0"/>
    <n v="0"/>
    <m/>
    <m/>
    <m/>
    <m/>
    <m/>
    <m/>
    <m/>
    <m/>
    <n v="1"/>
    <s v="3"/>
    <s v="3"/>
    <n v="0"/>
    <n v="0"/>
    <n v="2"/>
    <n v="9.090909090909092"/>
    <n v="0"/>
    <n v="0"/>
    <n v="20"/>
    <n v="90.9090909090909"/>
    <n v="22"/>
  </r>
  <r>
    <s v="syazwinashafie"/>
    <s v="thestar_rage"/>
    <m/>
    <m/>
    <m/>
    <m/>
    <m/>
    <m/>
    <m/>
    <m/>
    <s v="No"/>
    <n v="110"/>
    <m/>
    <m/>
    <x v="0"/>
    <d v="2019-08-14T02:24:50.000"/>
    <s v="RT @thestar_rage: 1 in 2 Malaysians are either overweight or obese. Can the newly implemented Sweetened Beverages Excise Duty aka the &quot;#sug…"/>
    <m/>
    <m/>
    <x v="4"/>
    <m/>
    <s v="http://pbs.twimg.com/profile_images/1155119597080592386/WbZkFALQ_normal.jpg"/>
    <x v="76"/>
    <s v="https://twitter.com/#!/syazwinashafie/status/1161463661371641859"/>
    <m/>
    <m/>
    <s v="1161463661371641859"/>
    <m/>
    <b v="0"/>
    <n v="0"/>
    <s v=""/>
    <b v="0"/>
    <s v="en"/>
    <m/>
    <s v=""/>
    <b v="0"/>
    <n v="36"/>
    <s v="1161452167045115904"/>
    <s v="Twitter for Android"/>
    <b v="0"/>
    <s v="1161452167045115904"/>
    <s v="Tweet"/>
    <n v="0"/>
    <n v="0"/>
    <m/>
    <m/>
    <m/>
    <m/>
    <m/>
    <m/>
    <m/>
    <m/>
    <n v="1"/>
    <s v="3"/>
    <s v="3"/>
    <n v="0"/>
    <n v="0"/>
    <n v="2"/>
    <n v="9.090909090909092"/>
    <n v="0"/>
    <n v="0"/>
    <n v="20"/>
    <n v="90.9090909090909"/>
    <n v="22"/>
  </r>
  <r>
    <s v="afifishaari"/>
    <s v="thestar_rage"/>
    <m/>
    <m/>
    <m/>
    <m/>
    <m/>
    <m/>
    <m/>
    <m/>
    <s v="No"/>
    <n v="111"/>
    <m/>
    <m/>
    <x v="0"/>
    <d v="2019-08-14T02:45:54.000"/>
    <s v="RT @thestar_rage: 1 in 2 Malaysians are either overweight or obese. Can the newly implemented Sweetened Beverages Excise Duty aka the &quot;#sug…"/>
    <m/>
    <m/>
    <x v="4"/>
    <m/>
    <s v="http://pbs.twimg.com/profile_images/1140143300516536320/70iO6IdG_normal.jpg"/>
    <x v="77"/>
    <s v="https://twitter.com/#!/afifishaari/status/1161468961482915840"/>
    <m/>
    <m/>
    <s v="1161468961482915840"/>
    <m/>
    <b v="0"/>
    <n v="0"/>
    <s v=""/>
    <b v="0"/>
    <s v="en"/>
    <m/>
    <s v=""/>
    <b v="0"/>
    <n v="36"/>
    <s v="1161452167045115904"/>
    <s v="Twitter for iPhone"/>
    <b v="0"/>
    <s v="1161452167045115904"/>
    <s v="Tweet"/>
    <n v="0"/>
    <n v="0"/>
    <m/>
    <m/>
    <m/>
    <m/>
    <m/>
    <m/>
    <m/>
    <m/>
    <n v="1"/>
    <s v="3"/>
    <s v="3"/>
    <n v="0"/>
    <n v="0"/>
    <n v="2"/>
    <n v="9.090909090909092"/>
    <n v="0"/>
    <n v="0"/>
    <n v="20"/>
    <n v="90.9090909090909"/>
    <n v="22"/>
  </r>
  <r>
    <s v="afabllah"/>
    <s v="thestar_rage"/>
    <m/>
    <m/>
    <m/>
    <m/>
    <m/>
    <m/>
    <m/>
    <m/>
    <s v="No"/>
    <n v="112"/>
    <m/>
    <m/>
    <x v="0"/>
    <d v="2019-08-14T02:54:28.000"/>
    <s v="RT @thestar_rage: 1 in 2 Malaysians are either overweight or obese. Can the newly implemented Sweetened Beverages Excise Duty aka the &quot;#sug…"/>
    <m/>
    <m/>
    <x v="4"/>
    <m/>
    <s v="http://pbs.twimg.com/profile_images/968377478493495297/NSFCKncw_normal.jpg"/>
    <x v="78"/>
    <s v="https://twitter.com/#!/afabllah/status/1161471119473250305"/>
    <m/>
    <m/>
    <s v="1161471119473250305"/>
    <m/>
    <b v="0"/>
    <n v="0"/>
    <s v=""/>
    <b v="0"/>
    <s v="en"/>
    <m/>
    <s v=""/>
    <b v="0"/>
    <n v="36"/>
    <s v="1161452167045115904"/>
    <s v="Twitter for iPhone"/>
    <b v="0"/>
    <s v="1161452167045115904"/>
    <s v="Tweet"/>
    <n v="0"/>
    <n v="0"/>
    <m/>
    <m/>
    <m/>
    <m/>
    <m/>
    <m/>
    <m/>
    <m/>
    <n v="1"/>
    <s v="3"/>
    <s v="3"/>
    <n v="0"/>
    <n v="0"/>
    <n v="2"/>
    <n v="9.090909090909092"/>
    <n v="0"/>
    <n v="0"/>
    <n v="20"/>
    <n v="90.9090909090909"/>
    <n v="22"/>
  </r>
  <r>
    <s v="yourfavcutegirl"/>
    <s v="thestar_rage"/>
    <m/>
    <m/>
    <m/>
    <m/>
    <m/>
    <m/>
    <m/>
    <m/>
    <s v="No"/>
    <n v="113"/>
    <m/>
    <m/>
    <x v="0"/>
    <d v="2019-08-14T02:58:13.000"/>
    <s v="RT @thestar_rage: 1 in 2 Malaysians are either overweight or obese. Can the newly implemented Sweetened Beverages Excise Duty aka the &quot;#sug…"/>
    <m/>
    <m/>
    <x v="4"/>
    <m/>
    <s v="http://pbs.twimg.com/profile_images/1135783126372823040/93ReZotL_normal.jpg"/>
    <x v="79"/>
    <s v="https://twitter.com/#!/yourfavcutegirl/status/1161472062378000384"/>
    <m/>
    <m/>
    <s v="1161472062378000384"/>
    <m/>
    <b v="0"/>
    <n v="0"/>
    <s v=""/>
    <b v="0"/>
    <s v="en"/>
    <m/>
    <s v=""/>
    <b v="0"/>
    <n v="47"/>
    <s v="1161452167045115904"/>
    <s v="Twitter for Android"/>
    <b v="0"/>
    <s v="1161452167045115904"/>
    <s v="Tweet"/>
    <n v="0"/>
    <n v="0"/>
    <m/>
    <m/>
    <m/>
    <m/>
    <m/>
    <m/>
    <m/>
    <m/>
    <n v="1"/>
    <s v="3"/>
    <s v="3"/>
    <n v="0"/>
    <n v="0"/>
    <n v="2"/>
    <n v="9.090909090909092"/>
    <n v="0"/>
    <n v="0"/>
    <n v="20"/>
    <n v="90.9090909090909"/>
    <n v="22"/>
  </r>
  <r>
    <s v="qilaaahhhq"/>
    <s v="thestar_rage"/>
    <m/>
    <m/>
    <m/>
    <m/>
    <m/>
    <m/>
    <m/>
    <m/>
    <s v="No"/>
    <n v="114"/>
    <m/>
    <m/>
    <x v="0"/>
    <d v="2019-08-14T03:05:39.000"/>
    <s v="RT @thestar_rage: 1 in 2 Malaysians are either overweight or obese. Can the newly implemented Sweetened Beverages Excise Duty aka the &quot;#sug…"/>
    <m/>
    <m/>
    <x v="4"/>
    <m/>
    <s v="http://pbs.twimg.com/profile_images/1120617412859170816/dqJ8Nlu8_normal.jpg"/>
    <x v="80"/>
    <s v="https://twitter.com/#!/qilaaahhhq/status/1161473934216163328"/>
    <m/>
    <m/>
    <s v="1161473934216163328"/>
    <m/>
    <b v="0"/>
    <n v="0"/>
    <s v=""/>
    <b v="0"/>
    <s v="en"/>
    <m/>
    <s v=""/>
    <b v="0"/>
    <n v="36"/>
    <s v="1161452167045115904"/>
    <s v="Twitter for iPhone"/>
    <b v="0"/>
    <s v="1161452167045115904"/>
    <s v="Tweet"/>
    <n v="0"/>
    <n v="0"/>
    <m/>
    <m/>
    <m/>
    <m/>
    <m/>
    <m/>
    <m/>
    <m/>
    <n v="1"/>
    <s v="3"/>
    <s v="3"/>
    <n v="0"/>
    <n v="0"/>
    <n v="2"/>
    <n v="9.090909090909092"/>
    <n v="0"/>
    <n v="0"/>
    <n v="20"/>
    <n v="90.9090909090909"/>
    <n v="22"/>
  </r>
  <r>
    <s v="ct9204"/>
    <s v="thestar_rage"/>
    <m/>
    <m/>
    <m/>
    <m/>
    <m/>
    <m/>
    <m/>
    <m/>
    <s v="No"/>
    <n v="115"/>
    <m/>
    <m/>
    <x v="0"/>
    <d v="2019-08-14T03:14:04.000"/>
    <s v="RT @thestar_rage: 1 in 2 Malaysians are either overweight or obese. Can the newly implemented Sweetened Beverages Excise Duty aka the &quot;#sug…"/>
    <m/>
    <m/>
    <x v="4"/>
    <m/>
    <s v="http://pbs.twimg.com/profile_images/1137622328580304896/q3uCEwYd_normal.jpg"/>
    <x v="81"/>
    <s v="https://twitter.com/#!/ct9204/status/1161476051131871232"/>
    <m/>
    <m/>
    <s v="1161476051131871232"/>
    <m/>
    <b v="0"/>
    <n v="0"/>
    <s v=""/>
    <b v="0"/>
    <s v="en"/>
    <m/>
    <s v=""/>
    <b v="0"/>
    <n v="36"/>
    <s v="1161452167045115904"/>
    <s v="Twitter for Android"/>
    <b v="0"/>
    <s v="1161452167045115904"/>
    <s v="Tweet"/>
    <n v="0"/>
    <n v="0"/>
    <m/>
    <m/>
    <m/>
    <m/>
    <m/>
    <m/>
    <m/>
    <m/>
    <n v="1"/>
    <s v="3"/>
    <s v="3"/>
    <n v="0"/>
    <n v="0"/>
    <n v="2"/>
    <n v="9.090909090909092"/>
    <n v="0"/>
    <n v="0"/>
    <n v="20"/>
    <n v="90.9090909090909"/>
    <n v="22"/>
  </r>
  <r>
    <s v="syawal"/>
    <s v="foonfong"/>
    <m/>
    <m/>
    <m/>
    <m/>
    <m/>
    <m/>
    <m/>
    <m/>
    <s v="No"/>
    <n v="116"/>
    <m/>
    <m/>
    <x v="2"/>
    <d v="2019-08-13T11:59:22.000"/>
    <s v="@FoonFong #sugartax alone doesn't help. Need comprehensive action plan._x000a_Food labeling 🇬🇧/🇪🇺 also require.… https://t.co/37lMgwSoSf"/>
    <s v="https://twitter.com/i/web/status/1161245860488892422"/>
    <s v="twitter.com"/>
    <x v="0"/>
    <m/>
    <s v="http://pbs.twimg.com/profile_images/565014224716304384/K-ZhJmCx_normal.jpeg"/>
    <x v="82"/>
    <s v="https://twitter.com/#!/syawal/status/1161245860488892422"/>
    <m/>
    <m/>
    <s v="1161245860488892422"/>
    <s v="1155490070889033729"/>
    <b v="0"/>
    <n v="0"/>
    <s v="215898559"/>
    <b v="1"/>
    <s v="en"/>
    <m/>
    <s v="1145335675018809344"/>
    <b v="0"/>
    <n v="0"/>
    <s v=""/>
    <s v="Twitter for Android"/>
    <b v="1"/>
    <s v="1155490070889033729"/>
    <s v="Tweet"/>
    <n v="0"/>
    <n v="0"/>
    <m/>
    <m/>
    <m/>
    <m/>
    <m/>
    <m/>
    <m/>
    <m/>
    <n v="1"/>
    <s v="3"/>
    <s v="3"/>
    <n v="1"/>
    <n v="7.6923076923076925"/>
    <n v="0"/>
    <n v="0"/>
    <n v="0"/>
    <n v="0"/>
    <n v="12"/>
    <n v="92.3076923076923"/>
    <n v="13"/>
  </r>
  <r>
    <s v="syawal"/>
    <s v="thestar_rage"/>
    <m/>
    <m/>
    <m/>
    <m/>
    <m/>
    <m/>
    <m/>
    <m/>
    <s v="No"/>
    <n v="117"/>
    <m/>
    <m/>
    <x v="0"/>
    <d v="2019-08-14T03:17:16.000"/>
    <s v="RT @thestar_rage: 1 in 2 Malaysians are either overweight or obese. Can the newly implemented Sweetened Beverages Excise Duty aka the &quot;#sug…"/>
    <m/>
    <m/>
    <x v="4"/>
    <m/>
    <s v="http://pbs.twimg.com/profile_images/565014224716304384/K-ZhJmCx_normal.jpeg"/>
    <x v="83"/>
    <s v="https://twitter.com/#!/syawal/status/1161476857038090247"/>
    <m/>
    <m/>
    <s v="1161476857038090247"/>
    <m/>
    <b v="0"/>
    <n v="0"/>
    <s v=""/>
    <b v="0"/>
    <s v="en"/>
    <m/>
    <s v=""/>
    <b v="0"/>
    <n v="36"/>
    <s v="1161452167045115904"/>
    <s v="Twitter for Android"/>
    <b v="0"/>
    <s v="1161452167045115904"/>
    <s v="Tweet"/>
    <n v="0"/>
    <n v="0"/>
    <m/>
    <m/>
    <m/>
    <m/>
    <m/>
    <m/>
    <m/>
    <m/>
    <n v="1"/>
    <s v="3"/>
    <s v="3"/>
    <n v="0"/>
    <n v="0"/>
    <n v="2"/>
    <n v="9.090909090909092"/>
    <n v="0"/>
    <n v="0"/>
    <n v="20"/>
    <n v="90.9090909090909"/>
    <n v="22"/>
  </r>
  <r>
    <s v="ronyeap"/>
    <s v="thestar_rage"/>
    <m/>
    <m/>
    <m/>
    <m/>
    <m/>
    <m/>
    <m/>
    <m/>
    <s v="No"/>
    <n v="118"/>
    <m/>
    <m/>
    <x v="0"/>
    <d v="2019-08-14T03:21:11.000"/>
    <s v="RT @thestar_rage: 1 in 2 Malaysians are either overweight or obese. Can the newly implemented Sweetened Beverages Excise Duty aka the &quot;#sug…"/>
    <m/>
    <m/>
    <x v="4"/>
    <m/>
    <s v="http://pbs.twimg.com/profile_images/968875546338668545/F0jdJ4HK_normal.jpg"/>
    <x v="84"/>
    <s v="https://twitter.com/#!/ronyeap/status/1161477841650900992"/>
    <m/>
    <m/>
    <s v="1161477841650900992"/>
    <m/>
    <b v="0"/>
    <n v="0"/>
    <s v=""/>
    <b v="0"/>
    <s v="en"/>
    <m/>
    <s v=""/>
    <b v="0"/>
    <n v="36"/>
    <s v="1161452167045115904"/>
    <s v="Twitter for Android"/>
    <b v="0"/>
    <s v="1161452167045115904"/>
    <s v="Tweet"/>
    <n v="0"/>
    <n v="0"/>
    <m/>
    <m/>
    <m/>
    <m/>
    <m/>
    <m/>
    <m/>
    <m/>
    <n v="1"/>
    <s v="3"/>
    <s v="3"/>
    <n v="0"/>
    <n v="0"/>
    <n v="2"/>
    <n v="9.090909090909092"/>
    <n v="0"/>
    <n v="0"/>
    <n v="20"/>
    <n v="90.9090909090909"/>
    <n v="22"/>
  </r>
  <r>
    <s v="wilpertwitt"/>
    <s v="maritahennessy"/>
    <m/>
    <m/>
    <m/>
    <m/>
    <m/>
    <m/>
    <m/>
    <m/>
    <s v="No"/>
    <n v="119"/>
    <m/>
    <m/>
    <x v="0"/>
    <d v="2019-08-14T03:29:57.000"/>
    <s v="RT @MaritaHennessy: The sugar content of children’s &amp;amp; lunchbox beverages sold in the UK before &amp;amp; after the soft drink industry levy https:/…"/>
    <m/>
    <m/>
    <x v="4"/>
    <m/>
    <s v="http://pbs.twimg.com/profile_images/922202723096973313/Q_GKo8Fc_normal.jpg"/>
    <x v="85"/>
    <s v="https://twitter.com/#!/wilpertwitt/status/1161480046705614848"/>
    <m/>
    <m/>
    <s v="1161480046705614848"/>
    <m/>
    <b v="0"/>
    <n v="0"/>
    <s v=""/>
    <b v="0"/>
    <s v="en"/>
    <m/>
    <s v=""/>
    <b v="0"/>
    <n v="2"/>
    <s v="1161340790251184128"/>
    <s v="Twitter for iPad"/>
    <b v="0"/>
    <s v="1161340790251184128"/>
    <s v="Tweet"/>
    <n v="0"/>
    <n v="0"/>
    <m/>
    <m/>
    <m/>
    <m/>
    <m/>
    <m/>
    <m/>
    <m/>
    <n v="1"/>
    <s v="26"/>
    <s v="26"/>
    <n v="1"/>
    <n v="4.166666666666667"/>
    <n v="0"/>
    <n v="0"/>
    <n v="0"/>
    <n v="0"/>
    <n v="23"/>
    <n v="95.83333333333333"/>
    <n v="24"/>
  </r>
  <r>
    <s v="nhmajidin"/>
    <s v="thestar_rage"/>
    <m/>
    <m/>
    <m/>
    <m/>
    <m/>
    <m/>
    <m/>
    <m/>
    <s v="No"/>
    <n v="120"/>
    <m/>
    <m/>
    <x v="0"/>
    <d v="2019-08-14T03:34:46.000"/>
    <s v="RT @thestar_rage: 1 in 2 Malaysians are either overweight or obese. Can the newly implemented Sweetened Beverages Excise Duty aka the &quot;#sug…"/>
    <m/>
    <m/>
    <x v="4"/>
    <m/>
    <s v="http://pbs.twimg.com/profile_images/1141297974/edit3_normal.png"/>
    <x v="86"/>
    <s v="https://twitter.com/#!/nhmajidin/status/1161481261153734657"/>
    <m/>
    <m/>
    <s v="1161481261153734657"/>
    <m/>
    <b v="0"/>
    <n v="0"/>
    <s v=""/>
    <b v="0"/>
    <s v="en"/>
    <m/>
    <s v=""/>
    <b v="0"/>
    <n v="36"/>
    <s v="1161452167045115904"/>
    <s v="Twitter for Android"/>
    <b v="0"/>
    <s v="1161452167045115904"/>
    <s v="Tweet"/>
    <n v="0"/>
    <n v="0"/>
    <m/>
    <m/>
    <m/>
    <m/>
    <m/>
    <m/>
    <m/>
    <m/>
    <n v="1"/>
    <s v="3"/>
    <s v="3"/>
    <n v="0"/>
    <n v="0"/>
    <n v="2"/>
    <n v="9.090909090909092"/>
    <n v="0"/>
    <n v="0"/>
    <n v="20"/>
    <n v="90.9090909090909"/>
    <n v="22"/>
  </r>
  <r>
    <s v="afsafawwaz"/>
    <s v="thestar_rage"/>
    <m/>
    <m/>
    <m/>
    <m/>
    <m/>
    <m/>
    <m/>
    <m/>
    <s v="No"/>
    <n v="121"/>
    <m/>
    <m/>
    <x v="0"/>
    <d v="2019-08-14T04:03:34.000"/>
    <s v="RT @thestar_rage: 1 in 2 Malaysians are either overweight or obese. Can the newly implemented Sweetened Beverages Excise Duty aka the &quot;#sug…"/>
    <m/>
    <m/>
    <x v="4"/>
    <m/>
    <s v="http://pbs.twimg.com/profile_images/1160551454077149184/-jZWHgk4_normal.jpg"/>
    <x v="87"/>
    <s v="https://twitter.com/#!/afsafawwaz/status/1161488509225582593"/>
    <m/>
    <m/>
    <s v="1161488509225582593"/>
    <m/>
    <b v="0"/>
    <n v="0"/>
    <s v=""/>
    <b v="0"/>
    <s v="en"/>
    <m/>
    <s v=""/>
    <b v="0"/>
    <n v="36"/>
    <s v="1161452167045115904"/>
    <s v="Twitter for Android"/>
    <b v="0"/>
    <s v="1161452167045115904"/>
    <s v="Tweet"/>
    <n v="0"/>
    <n v="0"/>
    <m/>
    <m/>
    <m/>
    <m/>
    <m/>
    <m/>
    <m/>
    <m/>
    <n v="1"/>
    <s v="3"/>
    <s v="3"/>
    <n v="0"/>
    <n v="0"/>
    <n v="2"/>
    <n v="9.090909090909092"/>
    <n v="0"/>
    <n v="0"/>
    <n v="20"/>
    <n v="90.9090909090909"/>
    <n v="22"/>
  </r>
  <r>
    <s v="ain_food"/>
    <s v="thestar_rage"/>
    <m/>
    <m/>
    <m/>
    <m/>
    <m/>
    <m/>
    <m/>
    <m/>
    <s v="No"/>
    <n v="122"/>
    <m/>
    <m/>
    <x v="0"/>
    <d v="2019-08-14T04:08:55.000"/>
    <s v="RT @thestar_rage: 1 in 2 Malaysians are either overweight or obese. Can the newly implemented Sweetened Beverages Excise Duty aka the &quot;#sug…"/>
    <m/>
    <m/>
    <x v="4"/>
    <m/>
    <s v="http://pbs.twimg.com/profile_images/1158773633000411136/zgXSjHwC_normal.jpg"/>
    <x v="88"/>
    <s v="https://twitter.com/#!/ain_food/status/1161489853948813314"/>
    <m/>
    <m/>
    <s v="1161489853948813314"/>
    <m/>
    <b v="0"/>
    <n v="0"/>
    <s v=""/>
    <b v="0"/>
    <s v="en"/>
    <m/>
    <s v=""/>
    <b v="0"/>
    <n v="36"/>
    <s v="1161452167045115904"/>
    <s v="Twitter for Android"/>
    <b v="0"/>
    <s v="1161452167045115904"/>
    <s v="Tweet"/>
    <n v="0"/>
    <n v="0"/>
    <m/>
    <m/>
    <m/>
    <m/>
    <m/>
    <m/>
    <m/>
    <m/>
    <n v="1"/>
    <s v="3"/>
    <s v="3"/>
    <n v="0"/>
    <n v="0"/>
    <n v="2"/>
    <n v="9.090909090909092"/>
    <n v="0"/>
    <n v="0"/>
    <n v="20"/>
    <n v="90.9090909090909"/>
    <n v="22"/>
  </r>
  <r>
    <s v="shoppeussb"/>
    <s v="thestar_rage"/>
    <m/>
    <m/>
    <m/>
    <m/>
    <m/>
    <m/>
    <m/>
    <m/>
    <s v="No"/>
    <n v="123"/>
    <m/>
    <m/>
    <x v="0"/>
    <d v="2019-08-14T04:30:37.000"/>
    <s v="RT @thestar_rage: 1 in 2 Malaysians are either overweight or obese. Can the newly implemented Sweetened Beverages Excise Duty aka the &quot;#sug…"/>
    <m/>
    <m/>
    <x v="4"/>
    <m/>
    <s v="http://pbs.twimg.com/profile_images/1161487178733629442/3WwVAlt1_normal.png"/>
    <x v="89"/>
    <s v="https://twitter.com/#!/shoppeussb/status/1161495316845268992"/>
    <m/>
    <m/>
    <s v="1161495316845268992"/>
    <m/>
    <b v="0"/>
    <n v="0"/>
    <s v=""/>
    <b v="0"/>
    <s v="en"/>
    <m/>
    <s v=""/>
    <b v="0"/>
    <n v="36"/>
    <s v="1161452167045115904"/>
    <s v="Twitter Web App"/>
    <b v="0"/>
    <s v="1161452167045115904"/>
    <s v="Tweet"/>
    <n v="0"/>
    <n v="0"/>
    <m/>
    <m/>
    <m/>
    <m/>
    <m/>
    <m/>
    <m/>
    <m/>
    <n v="1"/>
    <s v="3"/>
    <s v="3"/>
    <n v="0"/>
    <n v="0"/>
    <n v="2"/>
    <n v="9.090909090909092"/>
    <n v="0"/>
    <n v="0"/>
    <n v="20"/>
    <n v="90.9090909090909"/>
    <n v="22"/>
  </r>
  <r>
    <s v="atiqahhudaa"/>
    <s v="thestar_rage"/>
    <m/>
    <m/>
    <m/>
    <m/>
    <m/>
    <m/>
    <m/>
    <m/>
    <s v="No"/>
    <n v="124"/>
    <m/>
    <m/>
    <x v="0"/>
    <d v="2019-08-14T04:38:54.000"/>
    <s v="RT @thestar_rage: 1 in 2 Malaysians are either overweight or obese. Can the newly implemented Sweetened Beverages Excise Duty aka the &quot;#sug…"/>
    <m/>
    <m/>
    <x v="4"/>
    <m/>
    <s v="http://pbs.twimg.com/profile_images/1149274686502522882/NURBo-Lm_normal.jpg"/>
    <x v="90"/>
    <s v="https://twitter.com/#!/atiqahhudaa/status/1161497400416120835"/>
    <m/>
    <m/>
    <s v="1161497400416120835"/>
    <m/>
    <b v="0"/>
    <n v="0"/>
    <s v=""/>
    <b v="0"/>
    <s v="en"/>
    <m/>
    <s v=""/>
    <b v="0"/>
    <n v="36"/>
    <s v="1161452167045115904"/>
    <s v="Twitter for Android"/>
    <b v="0"/>
    <s v="1161452167045115904"/>
    <s v="Tweet"/>
    <n v="0"/>
    <n v="0"/>
    <m/>
    <m/>
    <m/>
    <m/>
    <m/>
    <m/>
    <m/>
    <m/>
    <n v="1"/>
    <s v="3"/>
    <s v="3"/>
    <n v="0"/>
    <n v="0"/>
    <n v="2"/>
    <n v="9.090909090909092"/>
    <n v="0"/>
    <n v="0"/>
    <n v="20"/>
    <n v="90.9090909090909"/>
    <n v="22"/>
  </r>
  <r>
    <s v="slikkepindd"/>
    <s v="thestar_rage"/>
    <m/>
    <m/>
    <m/>
    <m/>
    <m/>
    <m/>
    <m/>
    <m/>
    <s v="No"/>
    <n v="125"/>
    <m/>
    <m/>
    <x v="0"/>
    <d v="2019-08-14T04:45:36.000"/>
    <s v="RT @thestar_rage: 1 in 2 Malaysians are either overweight or obese. Can the newly implemented Sweetened Beverages Excise Duty aka the &quot;#sug…"/>
    <m/>
    <m/>
    <x v="4"/>
    <m/>
    <s v="http://pbs.twimg.com/profile_images/1157372128280350720/SjmgmIBL_normal.jpg"/>
    <x v="91"/>
    <s v="https://twitter.com/#!/slikkepindd/status/1161499085205123073"/>
    <m/>
    <m/>
    <s v="1161499085205123073"/>
    <m/>
    <b v="0"/>
    <n v="0"/>
    <s v=""/>
    <b v="0"/>
    <s v="en"/>
    <m/>
    <s v=""/>
    <b v="0"/>
    <n v="36"/>
    <s v="1161452167045115904"/>
    <s v="Twitter for Android"/>
    <b v="0"/>
    <s v="1161452167045115904"/>
    <s v="Tweet"/>
    <n v="0"/>
    <n v="0"/>
    <m/>
    <m/>
    <m/>
    <m/>
    <m/>
    <m/>
    <m/>
    <m/>
    <n v="1"/>
    <s v="3"/>
    <s v="3"/>
    <n v="0"/>
    <n v="0"/>
    <n v="2"/>
    <n v="9.090909090909092"/>
    <n v="0"/>
    <n v="0"/>
    <n v="20"/>
    <n v="90.9090909090909"/>
    <n v="22"/>
  </r>
  <r>
    <s v="shyerryneis"/>
    <s v="thestar_rage"/>
    <m/>
    <m/>
    <m/>
    <m/>
    <m/>
    <m/>
    <m/>
    <m/>
    <s v="No"/>
    <n v="126"/>
    <m/>
    <m/>
    <x v="0"/>
    <d v="2019-08-14T05:29:09.000"/>
    <s v="RT @thestar_rage: 1 in 2 Malaysians are either overweight or obese. Can the newly implemented Sweetened Beverages Excise Duty aka the &quot;#sug…"/>
    <m/>
    <m/>
    <x v="4"/>
    <m/>
    <s v="http://pbs.twimg.com/profile_images/1069530300076646400/nbDsImtP_normal.jpg"/>
    <x v="92"/>
    <s v="https://twitter.com/#!/shyerryneis/status/1161510046347464705"/>
    <m/>
    <m/>
    <s v="1161510046347464705"/>
    <m/>
    <b v="0"/>
    <n v="0"/>
    <s v=""/>
    <b v="0"/>
    <s v="en"/>
    <m/>
    <s v=""/>
    <b v="0"/>
    <n v="36"/>
    <s v="1161452167045115904"/>
    <s v="Twitter for Android"/>
    <b v="0"/>
    <s v="1161452167045115904"/>
    <s v="Tweet"/>
    <n v="0"/>
    <n v="0"/>
    <m/>
    <m/>
    <m/>
    <m/>
    <m/>
    <m/>
    <m/>
    <m/>
    <n v="1"/>
    <s v="3"/>
    <s v="3"/>
    <n v="0"/>
    <n v="0"/>
    <n v="2"/>
    <n v="9.090909090909092"/>
    <n v="0"/>
    <n v="0"/>
    <n v="20"/>
    <n v="90.9090909090909"/>
    <n v="22"/>
  </r>
  <r>
    <s v="maritahennessy"/>
    <s v="maritahennessy"/>
    <m/>
    <m/>
    <m/>
    <m/>
    <m/>
    <m/>
    <m/>
    <m/>
    <s v="No"/>
    <n v="127"/>
    <m/>
    <m/>
    <x v="1"/>
    <d v="2019-08-13T18:16:35.000"/>
    <s v="The sugar content of children’s &amp;amp; lunchbox beverages sold in the UK before &amp;amp; after the soft drink industry levy… https://t.co/1iz0IzJaoP"/>
    <s v="https://twitter.com/i/web/status/1161340790251184128"/>
    <s v="twitter.com"/>
    <x v="4"/>
    <m/>
    <s v="http://pbs.twimg.com/profile_images/896056294246952972/BEWpvdiE_normal.jpg"/>
    <x v="93"/>
    <s v="https://twitter.com/#!/maritahennessy/status/1161340790251184128"/>
    <m/>
    <m/>
    <s v="1161340790251184128"/>
    <m/>
    <b v="0"/>
    <n v="0"/>
    <s v=""/>
    <b v="0"/>
    <s v="en"/>
    <m/>
    <s v=""/>
    <b v="0"/>
    <n v="0"/>
    <s v=""/>
    <s v="Twitter Web App"/>
    <b v="1"/>
    <s v="1161340790251184128"/>
    <s v="Tweet"/>
    <n v="0"/>
    <n v="0"/>
    <m/>
    <m/>
    <m/>
    <m/>
    <m/>
    <m/>
    <m/>
    <m/>
    <n v="1"/>
    <s v="26"/>
    <s v="26"/>
    <n v="1"/>
    <n v="4.761904761904762"/>
    <n v="0"/>
    <n v="0"/>
    <n v="0"/>
    <n v="0"/>
    <n v="20"/>
    <n v="95.23809523809524"/>
    <n v="21"/>
  </r>
  <r>
    <s v="prof_p_nowicka"/>
    <s v="maritahennessy"/>
    <m/>
    <m/>
    <m/>
    <m/>
    <m/>
    <m/>
    <m/>
    <m/>
    <s v="No"/>
    <n v="128"/>
    <m/>
    <m/>
    <x v="0"/>
    <d v="2019-08-14T05:42:35.000"/>
    <s v="RT @MaritaHennessy: The sugar content of children’s &amp;amp; lunchbox beverages sold in the UK before &amp;amp; after the soft drink industry levy https:/…"/>
    <m/>
    <m/>
    <x v="4"/>
    <m/>
    <s v="http://pbs.twimg.com/profile_images/1142397865974784000/LISh2km-_normal.jpg"/>
    <x v="94"/>
    <s v="https://twitter.com/#!/prof_p_nowicka/status/1161513428349063169"/>
    <m/>
    <m/>
    <s v="1161513428349063169"/>
    <m/>
    <b v="0"/>
    <n v="0"/>
    <s v=""/>
    <b v="0"/>
    <s v="en"/>
    <m/>
    <s v=""/>
    <b v="0"/>
    <n v="2"/>
    <s v="1161340790251184128"/>
    <s v="Twitter for iPhone"/>
    <b v="0"/>
    <s v="1161340790251184128"/>
    <s v="Tweet"/>
    <n v="0"/>
    <n v="0"/>
    <m/>
    <m/>
    <m/>
    <m/>
    <m/>
    <m/>
    <m/>
    <m/>
    <n v="1"/>
    <s v="26"/>
    <s v="26"/>
    <n v="1"/>
    <n v="4.166666666666667"/>
    <n v="0"/>
    <n v="0"/>
    <n v="0"/>
    <n v="0"/>
    <n v="23"/>
    <n v="95.83333333333333"/>
    <n v="24"/>
  </r>
  <r>
    <s v="rahah_ghazali"/>
    <s v="thestar_rage"/>
    <m/>
    <m/>
    <m/>
    <m/>
    <m/>
    <m/>
    <m/>
    <m/>
    <s v="No"/>
    <n v="129"/>
    <m/>
    <m/>
    <x v="0"/>
    <d v="2019-08-14T05:48:33.000"/>
    <s v="RT @thestar_rage: 1 in 2 Malaysians are either overweight or obese. Can the newly implemented Sweetened Beverages Excise Duty aka the &quot;#sug…"/>
    <m/>
    <m/>
    <x v="4"/>
    <m/>
    <s v="http://pbs.twimg.com/profile_images/1160912285079969793/gu1gYqMx_normal.jpg"/>
    <x v="95"/>
    <s v="https://twitter.com/#!/rahah_ghazali/status/1161514930505469953"/>
    <m/>
    <m/>
    <s v="1161514930505469953"/>
    <m/>
    <b v="0"/>
    <n v="0"/>
    <s v=""/>
    <b v="0"/>
    <s v="en"/>
    <m/>
    <s v=""/>
    <b v="0"/>
    <n v="36"/>
    <s v="1161452167045115904"/>
    <s v="Twitter Web App"/>
    <b v="0"/>
    <s v="1161452167045115904"/>
    <s v="Tweet"/>
    <n v="0"/>
    <n v="0"/>
    <m/>
    <m/>
    <m/>
    <m/>
    <m/>
    <m/>
    <m/>
    <m/>
    <n v="1"/>
    <s v="3"/>
    <s v="3"/>
    <n v="0"/>
    <n v="0"/>
    <n v="2"/>
    <n v="9.090909090909092"/>
    <n v="0"/>
    <n v="0"/>
    <n v="20"/>
    <n v="90.9090909090909"/>
    <n v="22"/>
  </r>
  <r>
    <s v="train2hogwarts"/>
    <s v="thestar_rage"/>
    <m/>
    <m/>
    <m/>
    <m/>
    <m/>
    <m/>
    <m/>
    <m/>
    <s v="No"/>
    <n v="130"/>
    <m/>
    <m/>
    <x v="0"/>
    <d v="2019-08-14T05:49:23.000"/>
    <s v="RT @thestar_rage: 1 in 2 Malaysians are either overweight or obese. Can the newly implemented Sweetened Beverages Excise Duty aka the &quot;#sug…"/>
    <m/>
    <m/>
    <x v="4"/>
    <m/>
    <s v="http://pbs.twimg.com/profile_images/1107730016383782917/Z7qGQTzX_normal.jpg"/>
    <x v="96"/>
    <s v="https://twitter.com/#!/train2hogwarts/status/1161515137674690561"/>
    <m/>
    <m/>
    <s v="1161515137674690561"/>
    <m/>
    <b v="0"/>
    <n v="0"/>
    <s v=""/>
    <b v="0"/>
    <s v="en"/>
    <m/>
    <s v=""/>
    <b v="0"/>
    <n v="36"/>
    <s v="1161452167045115904"/>
    <s v="Twitter for iPhone"/>
    <b v="0"/>
    <s v="1161452167045115904"/>
    <s v="Tweet"/>
    <n v="0"/>
    <n v="0"/>
    <m/>
    <m/>
    <m/>
    <m/>
    <m/>
    <m/>
    <m/>
    <m/>
    <n v="1"/>
    <s v="3"/>
    <s v="3"/>
    <n v="0"/>
    <n v="0"/>
    <n v="2"/>
    <n v="9.090909090909092"/>
    <n v="0"/>
    <n v="0"/>
    <n v="20"/>
    <n v="90.9090909090909"/>
    <n v="22"/>
  </r>
  <r>
    <s v="hugh6303"/>
    <s v="davidjobrexit"/>
    <m/>
    <m/>
    <m/>
    <m/>
    <m/>
    <m/>
    <m/>
    <m/>
    <s v="No"/>
    <n v="131"/>
    <m/>
    <m/>
    <x v="0"/>
    <d v="2019-08-14T06:24:46.000"/>
    <s v="@DVATW @DavidJoBrexit He is the most duplicitous Exchequer since #GordonBrown he has gained massive personal wealth… https://t.co/jzPJMw5n9p"/>
    <s v="https://twitter.com/i/web/status/1161524040630251520"/>
    <s v="twitter.com"/>
    <x v="29"/>
    <m/>
    <s v="http://pbs.twimg.com/profile_images/1103011104580620289/1UELhc2p_normal.jpg"/>
    <x v="97"/>
    <s v="https://twitter.com/#!/hugh6303/status/1161524040630251520"/>
    <m/>
    <m/>
    <s v="1161524040630251520"/>
    <s v="1161521404157800448"/>
    <b v="0"/>
    <n v="0"/>
    <s v="19899606"/>
    <b v="0"/>
    <s v="en"/>
    <m/>
    <s v=""/>
    <b v="0"/>
    <n v="0"/>
    <s v=""/>
    <s v="Twitter for iPad"/>
    <b v="1"/>
    <s v="1161521404157800448"/>
    <s v="Tweet"/>
    <n v="0"/>
    <n v="0"/>
    <m/>
    <m/>
    <m/>
    <m/>
    <m/>
    <m/>
    <m/>
    <m/>
    <n v="1"/>
    <s v="25"/>
    <s v="25"/>
    <m/>
    <m/>
    <m/>
    <m/>
    <m/>
    <m/>
    <m/>
    <m/>
    <m/>
  </r>
  <r>
    <s v="nurjannie"/>
    <s v="thestar_rage"/>
    <m/>
    <m/>
    <m/>
    <m/>
    <m/>
    <m/>
    <m/>
    <m/>
    <s v="No"/>
    <n v="133"/>
    <m/>
    <m/>
    <x v="0"/>
    <d v="2019-08-14T06:27:02.000"/>
    <s v="RT @thestar_rage: 1 in 2 Malaysians are either overweight or obese. Can the newly implemented Sweetened Beverages Excise Duty aka the &quot;#sug…"/>
    <m/>
    <m/>
    <x v="4"/>
    <m/>
    <s v="http://pbs.twimg.com/profile_images/1115787861314260993/IicEDb6d_normal.jpg"/>
    <x v="98"/>
    <s v="https://twitter.com/#!/nurjannie/status/1161524612632629250"/>
    <m/>
    <m/>
    <s v="1161524612632629250"/>
    <m/>
    <b v="0"/>
    <n v="0"/>
    <s v=""/>
    <b v="0"/>
    <s v="en"/>
    <m/>
    <s v=""/>
    <b v="0"/>
    <n v="36"/>
    <s v="1161452167045115904"/>
    <s v="Twitter for Android"/>
    <b v="0"/>
    <s v="1161452167045115904"/>
    <s v="Tweet"/>
    <n v="0"/>
    <n v="0"/>
    <m/>
    <m/>
    <m/>
    <m/>
    <m/>
    <m/>
    <m/>
    <m/>
    <n v="1"/>
    <s v="3"/>
    <s v="3"/>
    <n v="0"/>
    <n v="0"/>
    <n v="2"/>
    <n v="9.090909090909092"/>
    <n v="0"/>
    <n v="0"/>
    <n v="20"/>
    <n v="90.9090909090909"/>
    <n v="22"/>
  </r>
  <r>
    <s v="syafiqahatta"/>
    <s v="thestar_rage"/>
    <m/>
    <m/>
    <m/>
    <m/>
    <m/>
    <m/>
    <m/>
    <m/>
    <s v="No"/>
    <n v="134"/>
    <m/>
    <m/>
    <x v="0"/>
    <d v="2019-08-14T07:00:48.000"/>
    <s v="RT @thestar_rage: 1 in 2 Malaysians are either overweight or obese. Can the newly implemented Sweetened Beverages Excise Duty aka the &quot;#sug…"/>
    <m/>
    <m/>
    <x v="4"/>
    <m/>
    <s v="http://pbs.twimg.com/profile_images/1138587550266691584/G2etRfGi_normal.jpg"/>
    <x v="99"/>
    <s v="https://twitter.com/#!/syafiqahatta/status/1161533111647297538"/>
    <m/>
    <m/>
    <s v="1161533111647297538"/>
    <m/>
    <b v="0"/>
    <n v="0"/>
    <s v=""/>
    <b v="0"/>
    <s v="en"/>
    <m/>
    <s v=""/>
    <b v="0"/>
    <n v="36"/>
    <s v="1161452167045115904"/>
    <s v="Twitter for Android"/>
    <b v="0"/>
    <s v="1161452167045115904"/>
    <s v="Tweet"/>
    <n v="0"/>
    <n v="0"/>
    <m/>
    <m/>
    <m/>
    <m/>
    <m/>
    <m/>
    <m/>
    <m/>
    <n v="1"/>
    <s v="3"/>
    <s v="3"/>
    <n v="0"/>
    <n v="0"/>
    <n v="2"/>
    <n v="9.090909090909092"/>
    <n v="0"/>
    <n v="0"/>
    <n v="20"/>
    <n v="90.9090909090909"/>
    <n v="22"/>
  </r>
  <r>
    <s v="kentschools_fa"/>
    <s v="afpe_pe"/>
    <m/>
    <m/>
    <m/>
    <m/>
    <m/>
    <m/>
    <m/>
    <m/>
    <s v="No"/>
    <n v="135"/>
    <m/>
    <m/>
    <x v="0"/>
    <d v="2019-08-14T09:11:19.000"/>
    <s v="RT @afPE_PE: How the #sugartax is changing behaviour… https://t.co/YRl1Hp6rlI https://t.co/MCsGuRr1ng"/>
    <s v="https://www.igd.com/research/brexit-and-economics/article/t/how-the-sugar-tax-is-changing-behaviour/i/22186"/>
    <s v="igd.com"/>
    <x v="0"/>
    <s v="https://pbs.twimg.com/media/EB612bLX4AAUA3h.jpg"/>
    <s v="https://pbs.twimg.com/media/EB612bLX4AAUA3h.jpg"/>
    <x v="100"/>
    <s v="https://twitter.com/#!/kentschools_fa/status/1161565954607894528"/>
    <m/>
    <m/>
    <s v="1161565954607894528"/>
    <m/>
    <b v="0"/>
    <n v="0"/>
    <s v=""/>
    <b v="0"/>
    <s v="en"/>
    <m/>
    <s v=""/>
    <b v="0"/>
    <n v="0"/>
    <s v="1161565705101291520"/>
    <s v="Twitter Web App"/>
    <b v="0"/>
    <s v="1161565705101291520"/>
    <s v="Tweet"/>
    <n v="0"/>
    <n v="0"/>
    <m/>
    <m/>
    <m/>
    <m/>
    <m/>
    <m/>
    <m/>
    <m/>
    <n v="1"/>
    <s v="9"/>
    <s v="9"/>
    <n v="0"/>
    <n v="0"/>
    <n v="0"/>
    <n v="0"/>
    <n v="0"/>
    <n v="0"/>
    <n v="8"/>
    <n v="100"/>
    <n v="8"/>
  </r>
  <r>
    <s v="hullactivesch"/>
    <s v="afpe_pe"/>
    <m/>
    <m/>
    <m/>
    <m/>
    <m/>
    <m/>
    <m/>
    <m/>
    <s v="No"/>
    <n v="136"/>
    <m/>
    <m/>
    <x v="0"/>
    <d v="2019-08-14T09:40:10.000"/>
    <s v="RT @afPE_PE: How the #sugartax is changing behaviour… https://t.co/YRl1Hp6rlI https://t.co/MCsGuRr1ng"/>
    <s v="https://www.igd.com/research/brexit-and-economics/article/t/how-the-sugar-tax-is-changing-behaviour/i/22186"/>
    <s v="igd.com"/>
    <x v="0"/>
    <s v="https://pbs.twimg.com/media/EB612bLX4AAUA3h.jpg"/>
    <s v="https://pbs.twimg.com/media/EB612bLX4AAUA3h.jpg"/>
    <x v="101"/>
    <s v="https://twitter.com/#!/hullactivesch/status/1161573216336453632"/>
    <m/>
    <m/>
    <s v="1161573216336453632"/>
    <m/>
    <b v="0"/>
    <n v="0"/>
    <s v=""/>
    <b v="0"/>
    <s v="en"/>
    <m/>
    <s v=""/>
    <b v="0"/>
    <n v="0"/>
    <s v="1161565705101291520"/>
    <s v="Twitter for iPad"/>
    <b v="0"/>
    <s v="1161565705101291520"/>
    <s v="Tweet"/>
    <n v="0"/>
    <n v="0"/>
    <m/>
    <m/>
    <m/>
    <m/>
    <m/>
    <m/>
    <m/>
    <m/>
    <n v="1"/>
    <s v="9"/>
    <s v="9"/>
    <n v="0"/>
    <n v="0"/>
    <n v="0"/>
    <n v="0"/>
    <n v="0"/>
    <n v="0"/>
    <n v="8"/>
    <n v="100"/>
    <n v="8"/>
  </r>
  <r>
    <s v="suzy2504"/>
    <s v="afpe_pe"/>
    <m/>
    <m/>
    <m/>
    <m/>
    <m/>
    <m/>
    <m/>
    <m/>
    <s v="No"/>
    <n v="137"/>
    <m/>
    <m/>
    <x v="0"/>
    <d v="2019-08-14T10:25:03.000"/>
    <s v="RT @afPE_PE: How the #sugartax is changing behaviour… https://t.co/YRl1Hp6rlI https://t.co/MCsGuRr1ng"/>
    <s v="https://www.igd.com/research/brexit-and-economics/article/t/how-the-sugar-tax-is-changing-behaviour/i/22186"/>
    <s v="igd.com"/>
    <x v="0"/>
    <s v="https://pbs.twimg.com/media/EB612bLX4AAUA3h.jpg"/>
    <s v="https://pbs.twimg.com/media/EB612bLX4AAUA3h.jpg"/>
    <x v="102"/>
    <s v="https://twitter.com/#!/suzy2504/status/1161584509969666049"/>
    <m/>
    <m/>
    <s v="1161584509969666049"/>
    <m/>
    <b v="0"/>
    <n v="0"/>
    <s v=""/>
    <b v="0"/>
    <s v="en"/>
    <m/>
    <s v=""/>
    <b v="0"/>
    <n v="0"/>
    <s v="1161565705101291520"/>
    <s v="Twitter for iPhone"/>
    <b v="0"/>
    <s v="1161565705101291520"/>
    <s v="Tweet"/>
    <n v="0"/>
    <n v="0"/>
    <m/>
    <m/>
    <m/>
    <m/>
    <m/>
    <m/>
    <m/>
    <m/>
    <n v="1"/>
    <s v="9"/>
    <s v="9"/>
    <n v="0"/>
    <n v="0"/>
    <n v="0"/>
    <n v="0"/>
    <n v="0"/>
    <n v="0"/>
    <n v="8"/>
    <n v="100"/>
    <n v="8"/>
  </r>
  <r>
    <s v="borntobearboys"/>
    <s v="toystory"/>
    <m/>
    <m/>
    <m/>
    <m/>
    <m/>
    <m/>
    <m/>
    <m/>
    <s v="No"/>
    <n v="138"/>
    <m/>
    <m/>
    <x v="0"/>
    <d v="2019-08-14T13:15:34.000"/>
    <s v="Sitting in @cineworld about to watch @toystory wondering how many calories are being consumed collectively, and how… https://t.co/4by0RR9v1d"/>
    <s v="https://twitter.com/i/web/status/1161627421805875200"/>
    <s v="twitter.com"/>
    <x v="4"/>
    <m/>
    <s v="http://pbs.twimg.com/profile_images/1110249090720432128/Z5auYFw8_normal.jpg"/>
    <x v="103"/>
    <s v="https://twitter.com/#!/borntobearboys/status/1161627421805875200"/>
    <m/>
    <m/>
    <s v="1161627421805875200"/>
    <m/>
    <b v="0"/>
    <n v="0"/>
    <s v=""/>
    <b v="0"/>
    <s v="en"/>
    <m/>
    <s v=""/>
    <b v="0"/>
    <n v="0"/>
    <s v=""/>
    <s v="Twitter for iPhone"/>
    <b v="1"/>
    <s v="1161627421805875200"/>
    <s v="Tweet"/>
    <n v="0"/>
    <n v="0"/>
    <m/>
    <m/>
    <m/>
    <m/>
    <m/>
    <m/>
    <m/>
    <m/>
    <n v="1"/>
    <s v="24"/>
    <s v="24"/>
    <m/>
    <m/>
    <m/>
    <m/>
    <m/>
    <m/>
    <m/>
    <m/>
    <m/>
  </r>
  <r>
    <s v="cleanlabel"/>
    <s v="cleanlabel"/>
    <m/>
    <m/>
    <m/>
    <m/>
    <m/>
    <m/>
    <m/>
    <m/>
    <s v="No"/>
    <n v="140"/>
    <m/>
    <m/>
    <x v="1"/>
    <d v="2019-08-14T14:00:50.000"/>
    <s v="Fat, #sugar and #calorie reduction in #cakes, muffins and #bakery goods?_x000a__x000a_Get in touch to discuss how our #cleanlabel ingredient range can achieve up to 50% fat and sugar reduction, and up to 20% calorie reduction._x000a__x000a_#sugartax #healthyeating #healthyfood #publichealth https://t.co/RFNOiRDRa4"/>
    <m/>
    <m/>
    <x v="30"/>
    <s v="https://pbs.twimg.com/media/EB74V5tX4AUYU1r.jpg"/>
    <s v="https://pbs.twimg.com/media/EB74V5tX4AUYU1r.jpg"/>
    <x v="104"/>
    <s v="https://twitter.com/#!/cleanlabel/status/1161638813963378690"/>
    <m/>
    <m/>
    <s v="1161638813963378690"/>
    <m/>
    <b v="0"/>
    <n v="1"/>
    <s v=""/>
    <b v="0"/>
    <s v="en"/>
    <m/>
    <s v=""/>
    <b v="0"/>
    <n v="0"/>
    <s v=""/>
    <s v="Twitter Web App"/>
    <b v="0"/>
    <s v="1161638813963378690"/>
    <s v="Tweet"/>
    <n v="0"/>
    <n v="0"/>
    <m/>
    <m/>
    <m/>
    <m/>
    <m/>
    <m/>
    <m/>
    <m/>
    <n v="1"/>
    <s v="2"/>
    <s v="2"/>
    <n v="0"/>
    <n v="0"/>
    <n v="2"/>
    <n v="5"/>
    <n v="0"/>
    <n v="0"/>
    <n v="38"/>
    <n v="95"/>
    <n v="40"/>
  </r>
  <r>
    <s v="radekrzehak"/>
    <s v="thestar_rage"/>
    <m/>
    <m/>
    <m/>
    <m/>
    <m/>
    <m/>
    <m/>
    <m/>
    <s v="No"/>
    <n v="141"/>
    <m/>
    <m/>
    <x v="0"/>
    <d v="2019-08-14T14:21:01.000"/>
    <s v="RT @thestar_rage: 1 in 2 Malaysians are either overweight or obese. Can the newly implemented Sweetened Beverages Excise Duty aka the &quot;#sug…"/>
    <m/>
    <m/>
    <x v="4"/>
    <m/>
    <s v="http://pbs.twimg.com/profile_images/1061461072656257024/p-9UwUuq_normal.jpg"/>
    <x v="105"/>
    <s v="https://twitter.com/#!/radekrzehak/status/1161643895295397888"/>
    <m/>
    <m/>
    <s v="1161643895295397888"/>
    <m/>
    <b v="0"/>
    <n v="0"/>
    <s v=""/>
    <b v="0"/>
    <s v="en"/>
    <m/>
    <s v=""/>
    <b v="0"/>
    <n v="42"/>
    <s v="1161452167045115904"/>
    <s v="Twitter for iPhone"/>
    <b v="0"/>
    <s v="1161452167045115904"/>
    <s v="Tweet"/>
    <n v="0"/>
    <n v="0"/>
    <m/>
    <m/>
    <m/>
    <m/>
    <m/>
    <m/>
    <m/>
    <m/>
    <n v="1"/>
    <s v="3"/>
    <s v="3"/>
    <n v="0"/>
    <n v="0"/>
    <n v="2"/>
    <n v="9.090909090909092"/>
    <n v="0"/>
    <n v="0"/>
    <n v="20"/>
    <n v="90.9090909090909"/>
    <n v="22"/>
  </r>
  <r>
    <s v="dmorkus"/>
    <s v="dmorkus"/>
    <m/>
    <m/>
    <m/>
    <m/>
    <m/>
    <m/>
    <m/>
    <m/>
    <s v="No"/>
    <n v="142"/>
    <m/>
    <m/>
    <x v="1"/>
    <d v="2019-08-14T14:25:14.000"/>
    <s v="If i order a Pepsi and you bring me Pepsi Max, i will fucking know the difference, if i wanted a Fake Pepsi i would… https://t.co/47HqrPNdOn"/>
    <s v="https://twitter.com/i/web/status/1161644954382405633"/>
    <s v="twitter.com"/>
    <x v="4"/>
    <m/>
    <s v="http://pbs.twimg.com/profile_images/1061324805646024705/0g1sIbno_normal.jpg"/>
    <x v="106"/>
    <s v="https://twitter.com/#!/dmorkus/status/1161644954382405633"/>
    <m/>
    <m/>
    <s v="1161644954382405633"/>
    <m/>
    <b v="0"/>
    <n v="0"/>
    <s v=""/>
    <b v="0"/>
    <s v="en"/>
    <m/>
    <s v=""/>
    <b v="0"/>
    <n v="0"/>
    <s v=""/>
    <s v="Twitter for Android"/>
    <b v="1"/>
    <s v="1161644954382405633"/>
    <s v="Tweet"/>
    <n v="0"/>
    <n v="0"/>
    <m/>
    <m/>
    <m/>
    <m/>
    <m/>
    <m/>
    <m/>
    <m/>
    <n v="1"/>
    <s v="2"/>
    <s v="2"/>
    <n v="0"/>
    <n v="0"/>
    <n v="2"/>
    <n v="8"/>
    <n v="0"/>
    <n v="0"/>
    <n v="23"/>
    <n v="92"/>
    <n v="25"/>
  </r>
  <r>
    <s v="wjdm07"/>
    <s v="thestar_rage"/>
    <m/>
    <m/>
    <m/>
    <m/>
    <m/>
    <m/>
    <m/>
    <m/>
    <s v="No"/>
    <n v="143"/>
    <m/>
    <m/>
    <x v="0"/>
    <d v="2019-08-14T14:52:56.000"/>
    <s v="RT @thestar_rage: 1 in 2 Malaysians are either overweight or obese. Can the newly implemented Sweetened Beverages Excise Duty aka the &quot;#sug…"/>
    <m/>
    <m/>
    <x v="4"/>
    <m/>
    <s v="http://pbs.twimg.com/profile_images/994226176037044224/u8ooTnep_normal.jpg"/>
    <x v="107"/>
    <s v="https://twitter.com/#!/wjdm07/status/1161651927102324736"/>
    <m/>
    <m/>
    <s v="1161651927102324736"/>
    <m/>
    <b v="0"/>
    <n v="0"/>
    <s v=""/>
    <b v="0"/>
    <s v="en"/>
    <m/>
    <s v=""/>
    <b v="0"/>
    <n v="42"/>
    <s v="1161452167045115904"/>
    <s v="Twitter for Android"/>
    <b v="0"/>
    <s v="1161452167045115904"/>
    <s v="Tweet"/>
    <n v="0"/>
    <n v="0"/>
    <m/>
    <m/>
    <m/>
    <m/>
    <m/>
    <m/>
    <m/>
    <m/>
    <n v="1"/>
    <s v="3"/>
    <s v="3"/>
    <n v="0"/>
    <n v="0"/>
    <n v="2"/>
    <n v="9.090909090909092"/>
    <n v="0"/>
    <n v="0"/>
    <n v="20"/>
    <n v="90.9090909090909"/>
    <n v="22"/>
  </r>
  <r>
    <s v="mialonmelissa"/>
    <s v="rjpbaan"/>
    <m/>
    <m/>
    <m/>
    <m/>
    <m/>
    <m/>
    <m/>
    <m/>
    <s v="No"/>
    <n v="144"/>
    <m/>
    <m/>
    <x v="0"/>
    <d v="2019-08-14T17:34:59.000"/>
    <s v="RT @tijdvooreten: @Matthijs85 @rjpbaan In less than 1 minute explained why also the Dutch National Prevention Agreement is supported by com…"/>
    <m/>
    <m/>
    <x v="4"/>
    <m/>
    <s v="http://pbs.twimg.com/profile_images/1107769603449606144/0nArbCPN_normal.jpg"/>
    <x v="108"/>
    <s v="https://twitter.com/#!/mialonmelissa/status/1161692708030877696"/>
    <m/>
    <m/>
    <s v="1161692708030877696"/>
    <m/>
    <b v="0"/>
    <n v="0"/>
    <s v=""/>
    <b v="0"/>
    <s v="en"/>
    <m/>
    <s v=""/>
    <b v="0"/>
    <n v="4"/>
    <s v="1161690090919403520"/>
    <s v="Twitter for Android"/>
    <b v="0"/>
    <s v="1161690090919403520"/>
    <s v="Tweet"/>
    <n v="0"/>
    <n v="0"/>
    <m/>
    <m/>
    <m/>
    <m/>
    <m/>
    <m/>
    <m/>
    <m/>
    <n v="1"/>
    <s v="1"/>
    <s v="1"/>
    <m/>
    <m/>
    <m/>
    <m/>
    <m/>
    <m/>
    <m/>
    <m/>
    <m/>
  </r>
  <r>
    <s v="werthernieland"/>
    <s v="rjpbaan"/>
    <m/>
    <m/>
    <m/>
    <m/>
    <m/>
    <m/>
    <m/>
    <m/>
    <s v="No"/>
    <n v="147"/>
    <m/>
    <m/>
    <x v="0"/>
    <d v="2019-08-14T17:45:38.000"/>
    <s v="RT @tijdvooreten: @Matthijs85 @rjpbaan In less than 1 minute explained why also the Dutch National Prevention Agreement is supported by com…"/>
    <m/>
    <m/>
    <x v="4"/>
    <m/>
    <s v="http://pbs.twimg.com/profile_images/730928898423324672/I46X_F_8_normal.jpg"/>
    <x v="109"/>
    <s v="https://twitter.com/#!/werthernieland/status/1161695387817795589"/>
    <m/>
    <m/>
    <s v="1161695387817795589"/>
    <m/>
    <b v="0"/>
    <n v="0"/>
    <s v=""/>
    <b v="0"/>
    <s v="en"/>
    <m/>
    <s v=""/>
    <b v="0"/>
    <n v="4"/>
    <s v="1161690090919403520"/>
    <s v="Twitter Web App"/>
    <b v="0"/>
    <s v="1161690090919403520"/>
    <s v="Tweet"/>
    <n v="0"/>
    <n v="0"/>
    <m/>
    <m/>
    <m/>
    <m/>
    <m/>
    <m/>
    <m/>
    <m/>
    <n v="1"/>
    <s v="1"/>
    <s v="1"/>
    <m/>
    <m/>
    <m/>
    <m/>
    <m/>
    <m/>
    <m/>
    <m/>
    <m/>
  </r>
  <r>
    <s v="miekevanstigt"/>
    <s v="rjpbaan"/>
    <m/>
    <m/>
    <m/>
    <m/>
    <m/>
    <m/>
    <m/>
    <m/>
    <s v="No"/>
    <n v="150"/>
    <m/>
    <m/>
    <x v="0"/>
    <d v="2019-08-14T17:52:26.000"/>
    <s v="RT @tijdvooreten: @Matthijs85 @rjpbaan In less than 1 minute explained why also the Dutch National Prevention Agreement is supported by com…"/>
    <m/>
    <m/>
    <x v="4"/>
    <m/>
    <s v="http://pbs.twimg.com/profile_images/1118215197574008832/NtD2OK7N_normal.png"/>
    <x v="110"/>
    <s v="https://twitter.com/#!/miekevanstigt/status/1161697097688735744"/>
    <m/>
    <m/>
    <s v="1161697097688735744"/>
    <m/>
    <b v="0"/>
    <n v="0"/>
    <s v=""/>
    <b v="0"/>
    <s v="en"/>
    <m/>
    <s v=""/>
    <b v="0"/>
    <n v="4"/>
    <s v="1161690090919403520"/>
    <s v="Twitter Web App"/>
    <b v="0"/>
    <s v="1161690090919403520"/>
    <s v="Tweet"/>
    <n v="0"/>
    <n v="0"/>
    <m/>
    <m/>
    <m/>
    <m/>
    <m/>
    <m/>
    <m/>
    <m/>
    <n v="1"/>
    <s v="1"/>
    <s v="1"/>
    <m/>
    <m/>
    <m/>
    <m/>
    <m/>
    <m/>
    <m/>
    <m/>
    <m/>
  </r>
  <r>
    <s v="vachtje1"/>
    <s v="mvtegenspraak"/>
    <m/>
    <m/>
    <m/>
    <m/>
    <m/>
    <m/>
    <m/>
    <m/>
    <s v="No"/>
    <n v="153"/>
    <m/>
    <m/>
    <x v="0"/>
    <d v="2019-08-14T19:57:26.000"/>
    <s v="RT @tijdvooreten: @BoydSwinburn @WHO_Europe @WHO @HBSCStudy @CocaCola @Nestle @MvTegenspraak In less than 1 minute explained why also the D…"/>
    <m/>
    <m/>
    <x v="4"/>
    <m/>
    <s v="http://pbs.twimg.com/profile_images/486969585330307072/i3_1GJT4_normal.jpeg"/>
    <x v="111"/>
    <s v="https://twitter.com/#!/vachtje1/status/1161728555518234624"/>
    <m/>
    <m/>
    <s v="1161728555518234624"/>
    <m/>
    <b v="0"/>
    <n v="0"/>
    <s v=""/>
    <b v="0"/>
    <s v="en"/>
    <m/>
    <s v=""/>
    <b v="0"/>
    <n v="1"/>
    <s v="1161705520501334017"/>
    <s v="Twitter Web App"/>
    <b v="0"/>
    <s v="1161705520501334017"/>
    <s v="Tweet"/>
    <n v="0"/>
    <n v="0"/>
    <m/>
    <m/>
    <m/>
    <m/>
    <m/>
    <m/>
    <m/>
    <m/>
    <n v="1"/>
    <s v="1"/>
    <s v="1"/>
    <m/>
    <m/>
    <m/>
    <m/>
    <m/>
    <m/>
    <m/>
    <m/>
    <m/>
  </r>
  <r>
    <s v="kay_ren74"/>
    <s v="thestar_rage"/>
    <m/>
    <m/>
    <m/>
    <m/>
    <m/>
    <m/>
    <m/>
    <m/>
    <s v="No"/>
    <n v="161"/>
    <m/>
    <m/>
    <x v="0"/>
    <d v="2019-08-14T21:16:28.000"/>
    <s v="RT @thestar_rage: 1 in 2 Malaysians are either overweight or obese. Can the newly implemented Sweetened Beverages Excise Duty aka the &quot;#sug…"/>
    <m/>
    <m/>
    <x v="4"/>
    <m/>
    <s v="http://pbs.twimg.com/profile_images/751920078560501760/aU_1May__normal.jpg"/>
    <x v="112"/>
    <s v="https://twitter.com/#!/kay_ren74/status/1161748445159280641"/>
    <m/>
    <m/>
    <s v="1161748445159280641"/>
    <m/>
    <b v="0"/>
    <n v="0"/>
    <s v=""/>
    <b v="0"/>
    <s v="en"/>
    <m/>
    <s v=""/>
    <b v="0"/>
    <n v="42"/>
    <s v="1161452167045115904"/>
    <s v="Twitter for Android"/>
    <b v="0"/>
    <s v="1161452167045115904"/>
    <s v="Tweet"/>
    <n v="0"/>
    <n v="0"/>
    <m/>
    <m/>
    <m/>
    <m/>
    <m/>
    <m/>
    <m/>
    <m/>
    <n v="1"/>
    <s v="3"/>
    <s v="3"/>
    <n v="0"/>
    <n v="0"/>
    <n v="2"/>
    <n v="9.090909090909092"/>
    <n v="0"/>
    <n v="0"/>
    <n v="20"/>
    <n v="90.9090909090909"/>
    <n v="22"/>
  </r>
  <r>
    <s v="steltenpower"/>
    <s v="tijdvooreten"/>
    <m/>
    <m/>
    <m/>
    <m/>
    <m/>
    <m/>
    <m/>
    <m/>
    <s v="No"/>
    <n v="162"/>
    <m/>
    <m/>
    <x v="0"/>
    <d v="2019-08-14T21:42:28.000"/>
    <s v="RT @tijdvooreten: Precies!_x000a_Laat bedrijven zoals Coca-Cola, Nestlé en Starbucks gewoon eerlijk belasting plus #suikertaks / #Zuckersteuer/ #…"/>
    <m/>
    <m/>
    <x v="31"/>
    <m/>
    <s v="http://pbs.twimg.com/profile_images/633236200845930496/Re5TPRcQ_normal.jpg"/>
    <x v="113"/>
    <s v="https://twitter.com/#!/steltenpower/status/1161754990639271937"/>
    <m/>
    <m/>
    <s v="1161754990639271937"/>
    <m/>
    <b v="0"/>
    <n v="0"/>
    <s v=""/>
    <b v="1"/>
    <s v="nl"/>
    <m/>
    <s v="1160797381857828864"/>
    <b v="0"/>
    <n v="1"/>
    <s v="1161753679545942023"/>
    <s v="Twitter Web App"/>
    <b v="0"/>
    <s v="1161753679545942023"/>
    <s v="Tweet"/>
    <n v="0"/>
    <n v="0"/>
    <m/>
    <m/>
    <m/>
    <m/>
    <m/>
    <m/>
    <m/>
    <m/>
    <n v="1"/>
    <s v="1"/>
    <s v="1"/>
    <n v="0"/>
    <n v="0"/>
    <n v="0"/>
    <n v="0"/>
    <n v="0"/>
    <n v="0"/>
    <n v="17"/>
    <n v="100"/>
    <n v="17"/>
  </r>
  <r>
    <s v="kitson"/>
    <s v="benioff"/>
    <m/>
    <m/>
    <m/>
    <m/>
    <m/>
    <m/>
    <m/>
    <m/>
    <s v="No"/>
    <n v="163"/>
    <m/>
    <m/>
    <x v="0"/>
    <d v="2019-08-14T21:43:33.000"/>
    <s v="A #SugarTax is socially beneficial - new study https://t.co/v7KKbjKTVQ_x000d_ _x000d_^ @TheEconomist _x000d_cc @Benioff"/>
    <s v="https://econ.trib.al/GKTprGB"/>
    <s v="trib.al"/>
    <x v="0"/>
    <m/>
    <s v="http://pbs.twimg.com/profile_images/985137178/JW_online_bigger1_normal.jpg"/>
    <x v="114"/>
    <s v="https://twitter.com/#!/kitson/status/1161755262107045890"/>
    <m/>
    <m/>
    <s v="1161755262107045890"/>
    <m/>
    <b v="0"/>
    <n v="0"/>
    <s v=""/>
    <b v="0"/>
    <s v="en"/>
    <m/>
    <s v=""/>
    <b v="0"/>
    <n v="0"/>
    <s v=""/>
    <s v="Cloudhopper"/>
    <b v="0"/>
    <s v="1161755262107045890"/>
    <s v="Tweet"/>
    <n v="0"/>
    <n v="0"/>
    <m/>
    <m/>
    <m/>
    <m/>
    <m/>
    <m/>
    <m/>
    <m/>
    <n v="1"/>
    <s v="23"/>
    <s v="23"/>
    <m/>
    <m/>
    <m/>
    <m/>
    <m/>
    <m/>
    <m/>
    <m/>
    <m/>
  </r>
  <r>
    <s v="stephenlees4"/>
    <s v="stephenlees4"/>
    <m/>
    <m/>
    <m/>
    <m/>
    <m/>
    <m/>
    <m/>
    <m/>
    <s v="No"/>
    <n v="165"/>
    <m/>
    <m/>
    <x v="1"/>
    <d v="2019-08-15T00:38:54.000"/>
    <s v="(contd) 3. I'm with you all the way re the #SugarTax. Only totalitarian leftards seek to restrict what we may or ma… https://t.co/hBpTjrJD3L"/>
    <s v="https://twitter.com/i/web/status/1161799389003812865"/>
    <s v="twitter.com"/>
    <x v="0"/>
    <m/>
    <s v="http://pbs.twimg.com/profile_images/629112608013070336/oz8g9UAS_normal.png"/>
    <x v="115"/>
    <s v="https://twitter.com/#!/stephenlees4/status/1161799389003812865"/>
    <m/>
    <m/>
    <s v="1161799389003812865"/>
    <s v="1161799384021028864"/>
    <b v="0"/>
    <n v="0"/>
    <s v="630739147"/>
    <b v="0"/>
    <s v="en"/>
    <m/>
    <s v=""/>
    <b v="0"/>
    <n v="0"/>
    <s v=""/>
    <s v="Twitter Web App"/>
    <b v="1"/>
    <s v="1161799384021028864"/>
    <s v="Tweet"/>
    <n v="0"/>
    <n v="0"/>
    <m/>
    <m/>
    <m/>
    <m/>
    <m/>
    <m/>
    <m/>
    <m/>
    <n v="1"/>
    <s v="2"/>
    <s v="2"/>
    <n v="0"/>
    <n v="0"/>
    <n v="2"/>
    <n v="9.090909090909092"/>
    <n v="0"/>
    <n v="0"/>
    <n v="20"/>
    <n v="90.9090909090909"/>
    <n v="22"/>
  </r>
  <r>
    <s v="marionwotton"/>
    <s v="adamliaw"/>
    <m/>
    <m/>
    <m/>
    <m/>
    <m/>
    <m/>
    <m/>
    <m/>
    <s v="No"/>
    <n v="166"/>
    <m/>
    <m/>
    <x v="2"/>
    <d v="2019-08-15T01:12:47.000"/>
    <s v="@adamliaw Really interesting #thread - I've got my doubts about the efficacy of a #sugartax, for all the reasons th… https://t.co/bfTyGzybVQ"/>
    <s v="https://twitter.com/i/web/status/1161807919345623040"/>
    <s v="twitter.com"/>
    <x v="32"/>
    <m/>
    <s v="http://pbs.twimg.com/profile_images/820043024197709829/Is8bHBes_normal.jpg"/>
    <x v="116"/>
    <s v="https://twitter.com/#!/marionwotton/status/1161807919345623040"/>
    <m/>
    <m/>
    <s v="1161807919345623040"/>
    <s v="1161804673734438914"/>
    <b v="0"/>
    <n v="0"/>
    <s v="29947296"/>
    <b v="0"/>
    <s v="en"/>
    <m/>
    <s v=""/>
    <b v="0"/>
    <n v="0"/>
    <s v=""/>
    <s v="Twitter Web App"/>
    <b v="1"/>
    <s v="1161804673734438914"/>
    <s v="Tweet"/>
    <n v="0"/>
    <n v="0"/>
    <m/>
    <m/>
    <m/>
    <m/>
    <m/>
    <m/>
    <m/>
    <m/>
    <n v="2"/>
    <s v="15"/>
    <s v="15"/>
    <n v="1"/>
    <n v="5.2631578947368425"/>
    <n v="1"/>
    <n v="5.2631578947368425"/>
    <n v="0"/>
    <n v="0"/>
    <n v="17"/>
    <n v="89.47368421052632"/>
    <n v="19"/>
  </r>
  <r>
    <s v="marionwotton"/>
    <s v="adamliaw"/>
    <m/>
    <m/>
    <m/>
    <m/>
    <m/>
    <m/>
    <m/>
    <m/>
    <s v="No"/>
    <n v="167"/>
    <m/>
    <m/>
    <x v="2"/>
    <d v="2019-08-15T01:14:32.000"/>
    <s v="@adamliaw The only way I can see a #sugartax anywhere being considered successful is if processed food product reci… https://t.co/qyuTsifbkt"/>
    <s v="https://twitter.com/i/web/status/1161808359307132928"/>
    <s v="twitter.com"/>
    <x v="0"/>
    <m/>
    <s v="http://pbs.twimg.com/profile_images/820043024197709829/Is8bHBes_normal.jpg"/>
    <x v="117"/>
    <s v="https://twitter.com/#!/marionwotton/status/1161808359307132928"/>
    <m/>
    <m/>
    <s v="1161808359307132928"/>
    <s v="1161807919345623040"/>
    <b v="0"/>
    <n v="0"/>
    <s v="44104868"/>
    <b v="0"/>
    <s v="en"/>
    <m/>
    <s v=""/>
    <b v="0"/>
    <n v="0"/>
    <s v=""/>
    <s v="Twitter Web App"/>
    <b v="1"/>
    <s v="1161807919345623040"/>
    <s v="Tweet"/>
    <n v="0"/>
    <n v="0"/>
    <m/>
    <m/>
    <m/>
    <m/>
    <m/>
    <m/>
    <m/>
    <m/>
    <n v="2"/>
    <s v="15"/>
    <s v="15"/>
    <n v="1"/>
    <n v="5.2631578947368425"/>
    <n v="0"/>
    <n v="0"/>
    <n v="0"/>
    <n v="0"/>
    <n v="18"/>
    <n v="94.73684210526316"/>
    <n v="19"/>
  </r>
  <r>
    <s v="aspiresportsuk"/>
    <s v="afpe_pe"/>
    <m/>
    <m/>
    <m/>
    <m/>
    <m/>
    <m/>
    <m/>
    <m/>
    <s v="No"/>
    <n v="168"/>
    <m/>
    <m/>
    <x v="0"/>
    <d v="2019-08-15T08:00:55.000"/>
    <s v="RT @afPE_PE: How the #sugartax is changing behaviour… https://t.co/YRl1Hp6rlI https://t.co/MCsGuRr1ng"/>
    <s v="https://www.igd.com/research/brexit-and-economics/article/t/how-the-sugar-tax-is-changing-behaviour/i/22186"/>
    <s v="igd.com"/>
    <x v="0"/>
    <s v="https://pbs.twimg.com/media/EB612bLX4AAUA3h.jpg"/>
    <s v="https://pbs.twimg.com/media/EB612bLX4AAUA3h.jpg"/>
    <x v="118"/>
    <s v="https://twitter.com/#!/aspiresportsuk/status/1161910625464934403"/>
    <m/>
    <m/>
    <s v="1161910625464934403"/>
    <m/>
    <b v="0"/>
    <n v="0"/>
    <s v=""/>
    <b v="0"/>
    <s v="en"/>
    <m/>
    <s v=""/>
    <b v="0"/>
    <n v="0"/>
    <s v="1161565705101291520"/>
    <s v="Twitter Web App"/>
    <b v="0"/>
    <s v="1161565705101291520"/>
    <s v="Tweet"/>
    <n v="0"/>
    <n v="0"/>
    <m/>
    <m/>
    <m/>
    <m/>
    <m/>
    <m/>
    <m/>
    <m/>
    <n v="1"/>
    <s v="9"/>
    <s v="9"/>
    <n v="0"/>
    <n v="0"/>
    <n v="0"/>
    <n v="0"/>
    <n v="0"/>
    <n v="0"/>
    <n v="8"/>
    <n v="100"/>
    <n v="8"/>
  </r>
  <r>
    <s v="londonpehwb"/>
    <s v="igd_health"/>
    <m/>
    <m/>
    <m/>
    <m/>
    <m/>
    <m/>
    <m/>
    <m/>
    <s v="No"/>
    <n v="169"/>
    <m/>
    <m/>
    <x v="0"/>
    <d v="2019-08-15T08:13:59.000"/>
    <s v="Nutritionist Hannah Skeggs from @IGD_health evidences how the #sugartax is changing behaviour: https://t.co/LaZavTQJLk"/>
    <s v="https://www.igd.com/research/brexit-and-economics/article/t/how-the-sugar-tax-is-changing-behaviour/i/22186"/>
    <s v="igd.com"/>
    <x v="0"/>
    <m/>
    <s v="http://pbs.twimg.com/profile_images/897396824486682624/oGTQQolq_normal.jpg"/>
    <x v="119"/>
    <s v="https://twitter.com/#!/londonpehwb/status/1161913917888704512"/>
    <m/>
    <m/>
    <s v="1161913917888704512"/>
    <m/>
    <b v="0"/>
    <n v="0"/>
    <s v=""/>
    <b v="0"/>
    <s v="en"/>
    <m/>
    <s v=""/>
    <b v="0"/>
    <n v="0"/>
    <s v=""/>
    <s v="Twitter Web App"/>
    <b v="0"/>
    <s v="1161913917888704512"/>
    <s v="Tweet"/>
    <n v="0"/>
    <n v="0"/>
    <m/>
    <m/>
    <m/>
    <m/>
    <m/>
    <m/>
    <m/>
    <m/>
    <n v="1"/>
    <s v="22"/>
    <s v="22"/>
    <n v="0"/>
    <n v="0"/>
    <n v="0"/>
    <n v="0"/>
    <n v="0"/>
    <n v="0"/>
    <n v="12"/>
    <n v="100"/>
    <n v="12"/>
  </r>
  <r>
    <s v="londonpehwb"/>
    <s v="comms_igd"/>
    <m/>
    <m/>
    <m/>
    <m/>
    <m/>
    <m/>
    <m/>
    <m/>
    <s v="No"/>
    <n v="170"/>
    <m/>
    <m/>
    <x v="0"/>
    <d v="2019-08-15T08:19:08.000"/>
    <s v="Hannah Skeggs, Nutrition and Scientific Affairs Manager for @Comms_IGD reveals how #sugartax is changing behaviour:… https://t.co/jR43y4nGa7"/>
    <s v="https://twitter.com/i/web/status/1161915213257629696"/>
    <s v="twitter.com"/>
    <x v="0"/>
    <m/>
    <s v="http://pbs.twimg.com/profile_images/897396824486682624/oGTQQolq_normal.jpg"/>
    <x v="120"/>
    <s v="https://twitter.com/#!/londonpehwb/status/1161915213257629696"/>
    <m/>
    <m/>
    <s v="1161915213257629696"/>
    <m/>
    <b v="0"/>
    <n v="0"/>
    <s v=""/>
    <b v="0"/>
    <s v="en"/>
    <m/>
    <s v=""/>
    <b v="0"/>
    <n v="0"/>
    <s v=""/>
    <s v="Twitter Web App"/>
    <b v="1"/>
    <s v="1161915213257629696"/>
    <s v="Tweet"/>
    <n v="0"/>
    <n v="0"/>
    <m/>
    <m/>
    <m/>
    <m/>
    <m/>
    <m/>
    <m/>
    <m/>
    <n v="1"/>
    <s v="22"/>
    <s v="22"/>
    <n v="0"/>
    <n v="0"/>
    <n v="0"/>
    <n v="0"/>
    <n v="0"/>
    <n v="0"/>
    <n v="15"/>
    <n v="100"/>
    <n v="15"/>
  </r>
  <r>
    <s v="food_active"/>
    <s v="fds_rcs"/>
    <m/>
    <m/>
    <m/>
    <m/>
    <m/>
    <m/>
    <m/>
    <m/>
    <s v="No"/>
    <n v="171"/>
    <m/>
    <m/>
    <x v="0"/>
    <d v="2019-08-15T08:27:11.000"/>
    <s v="RT @gulpNOW: 📢 Today the @FDS_RCS is calling for schools to go 'sugar-free', extending the #sugartax to dairy drinks &amp;amp; reducing #sugar in c…"/>
    <m/>
    <m/>
    <x v="33"/>
    <m/>
    <s v="http://pbs.twimg.com/profile_images/1082217758895624192/QZQ_M-VB_normal.jpg"/>
    <x v="121"/>
    <s v="https://twitter.com/#!/food_active/status/1161917238963769344"/>
    <m/>
    <m/>
    <s v="1161917238963769344"/>
    <m/>
    <b v="0"/>
    <n v="0"/>
    <s v=""/>
    <b v="0"/>
    <s v="en"/>
    <m/>
    <s v=""/>
    <b v="0"/>
    <n v="5"/>
    <s v="1161916658031702016"/>
    <s v="Twitter Web App"/>
    <b v="0"/>
    <s v="1161916658031702016"/>
    <s v="Tweet"/>
    <n v="0"/>
    <n v="0"/>
    <m/>
    <m/>
    <m/>
    <m/>
    <m/>
    <m/>
    <m/>
    <m/>
    <n v="1"/>
    <s v="7"/>
    <s v="7"/>
    <m/>
    <m/>
    <m/>
    <m/>
    <m/>
    <m/>
    <m/>
    <m/>
    <m/>
  </r>
  <r>
    <s v="h_swanseabay"/>
    <s v="fds_rcs"/>
    <m/>
    <m/>
    <m/>
    <m/>
    <m/>
    <m/>
    <m/>
    <m/>
    <s v="No"/>
    <n v="173"/>
    <m/>
    <m/>
    <x v="0"/>
    <d v="2019-08-15T08:29:03.000"/>
    <s v="RT @gulpNOW: 📢 Today the @FDS_RCS is calling for schools to go 'sugar-free', extending the #sugartax to dairy drinks &amp;amp; reducing #sugar in c…"/>
    <m/>
    <m/>
    <x v="33"/>
    <m/>
    <s v="http://pbs.twimg.com/profile_images/642300644213321728/ws0DpA0c_normal.jpg"/>
    <x v="122"/>
    <s v="https://twitter.com/#!/h_swanseabay/status/1161917705433296896"/>
    <m/>
    <m/>
    <s v="1161917705433296896"/>
    <m/>
    <b v="0"/>
    <n v="0"/>
    <s v=""/>
    <b v="0"/>
    <s v="en"/>
    <m/>
    <s v=""/>
    <b v="0"/>
    <n v="0"/>
    <s v="1161916658031702016"/>
    <s v="Twitter Web App"/>
    <b v="0"/>
    <s v="1161916658031702016"/>
    <s v="Tweet"/>
    <n v="0"/>
    <n v="0"/>
    <m/>
    <m/>
    <m/>
    <m/>
    <m/>
    <m/>
    <m/>
    <m/>
    <n v="1"/>
    <s v="7"/>
    <s v="7"/>
    <m/>
    <m/>
    <m/>
    <m/>
    <m/>
    <m/>
    <m/>
    <m/>
    <m/>
  </r>
  <r>
    <s v="ducktalesw00h00"/>
    <s v="ducktalesw00h00"/>
    <m/>
    <m/>
    <m/>
    <m/>
    <m/>
    <m/>
    <m/>
    <m/>
    <s v="No"/>
    <n v="175"/>
    <m/>
    <m/>
    <x v="1"/>
    <d v="2019-08-15T08:47:09.000"/>
    <s v="Mexican government proposes to tax junk food, soda, alcohol and tobacco and seeks to pour funds right back into its… https://t.co/FJBYT7M3Ch"/>
    <s v="https://twitter.com/i/web/status/1161922263182004225"/>
    <s v="twitter.com"/>
    <x v="4"/>
    <m/>
    <s v="http://pbs.twimg.com/profile_images/1116027200996667392/ICS99YO4_normal.jpg"/>
    <x v="123"/>
    <s v="https://twitter.com/#!/ducktalesw00h00/status/1161922263182004225"/>
    <m/>
    <m/>
    <s v="1161922263182004225"/>
    <m/>
    <b v="0"/>
    <n v="0"/>
    <s v=""/>
    <b v="0"/>
    <s v="en"/>
    <m/>
    <s v=""/>
    <b v="0"/>
    <n v="0"/>
    <s v=""/>
    <s v="Twitter for iPhone"/>
    <b v="1"/>
    <s v="1161922263182004225"/>
    <s v="Tweet"/>
    <n v="0"/>
    <n v="0"/>
    <m/>
    <m/>
    <m/>
    <m/>
    <m/>
    <m/>
    <m/>
    <m/>
    <n v="1"/>
    <s v="2"/>
    <s v="2"/>
    <n v="1"/>
    <n v="5"/>
    <n v="1"/>
    <n v="5"/>
    <n v="0"/>
    <n v="0"/>
    <n v="18"/>
    <n v="90"/>
    <n v="20"/>
  </r>
  <r>
    <s v="2020dentistry3"/>
    <s v="fds_rcs"/>
    <m/>
    <m/>
    <m/>
    <m/>
    <m/>
    <m/>
    <m/>
    <m/>
    <s v="No"/>
    <n v="176"/>
    <m/>
    <m/>
    <x v="0"/>
    <d v="2019-08-15T09:07:35.000"/>
    <s v="RT @gulpNOW: 📢 Today the @FDS_RCS is calling for schools to go 'sugar-free', extending the #sugartax to dairy drinks &amp;amp; reducing #sugar in c…"/>
    <m/>
    <m/>
    <x v="33"/>
    <m/>
    <s v="http://pbs.twimg.com/profile_images/865901096392425472/F6N3KVx2_normal.jpg"/>
    <x v="124"/>
    <s v="https://twitter.com/#!/2020dentistry3/status/1161927402978709504"/>
    <m/>
    <m/>
    <s v="1161927402978709504"/>
    <m/>
    <b v="0"/>
    <n v="0"/>
    <s v=""/>
    <b v="0"/>
    <s v="en"/>
    <m/>
    <s v=""/>
    <b v="0"/>
    <n v="0"/>
    <s v="1161916658031702016"/>
    <s v="Twitter Web App"/>
    <b v="0"/>
    <s v="1161916658031702016"/>
    <s v="Tweet"/>
    <n v="0"/>
    <n v="0"/>
    <m/>
    <m/>
    <m/>
    <m/>
    <m/>
    <m/>
    <m/>
    <m/>
    <n v="1"/>
    <s v="7"/>
    <s v="7"/>
    <m/>
    <m/>
    <m/>
    <m/>
    <m/>
    <m/>
    <m/>
    <m/>
    <m/>
  </r>
  <r>
    <s v="thedanwilson"/>
    <s v="afpe_pe"/>
    <m/>
    <m/>
    <m/>
    <m/>
    <m/>
    <m/>
    <m/>
    <m/>
    <s v="No"/>
    <n v="178"/>
    <m/>
    <m/>
    <x v="0"/>
    <d v="2019-08-15T10:09:22.000"/>
    <s v="RT @afPE_PE: How the #sugartax is changing behaviour… https://t.co/YRl1Hp6rlI https://t.co/MCsGuRr1ng"/>
    <s v="https://www.igd.com/research/brexit-and-economics/article/t/how-the-sugar-tax-is-changing-behaviour/i/22186"/>
    <s v="igd.com"/>
    <x v="0"/>
    <s v="https://pbs.twimg.com/media/EB612bLX4AAUA3h.jpg"/>
    <s v="https://pbs.twimg.com/media/EB612bLX4AAUA3h.jpg"/>
    <x v="125"/>
    <s v="https://twitter.com/#!/thedanwilson/status/1161942953545351169"/>
    <m/>
    <m/>
    <s v="1161942953545351169"/>
    <m/>
    <b v="0"/>
    <n v="0"/>
    <s v=""/>
    <b v="0"/>
    <s v="en"/>
    <m/>
    <s v=""/>
    <b v="0"/>
    <n v="0"/>
    <s v="1161565705101291520"/>
    <s v="Twitter for iPhone"/>
    <b v="0"/>
    <s v="1161565705101291520"/>
    <s v="Tweet"/>
    <n v="0"/>
    <n v="0"/>
    <m/>
    <m/>
    <m/>
    <m/>
    <m/>
    <m/>
    <m/>
    <m/>
    <n v="1"/>
    <s v="9"/>
    <s v="9"/>
    <n v="0"/>
    <n v="0"/>
    <n v="0"/>
    <n v="0"/>
    <n v="0"/>
    <n v="0"/>
    <n v="8"/>
    <n v="100"/>
    <n v="8"/>
  </r>
  <r>
    <s v="glbridge1"/>
    <s v="fds_rcs"/>
    <m/>
    <m/>
    <m/>
    <m/>
    <m/>
    <m/>
    <m/>
    <m/>
    <s v="No"/>
    <n v="179"/>
    <m/>
    <m/>
    <x v="0"/>
    <d v="2019-08-15T10:42:15.000"/>
    <s v="RT @gulpNOW: 📢 Today the @FDS_RCS is calling for schools to go 'sugar-free', extending the #sugartax to dairy drinks &amp;amp; reducing #sugar in c…"/>
    <m/>
    <m/>
    <x v="33"/>
    <m/>
    <s v="http://pbs.twimg.com/profile_images/828259650873282562/oi83VIL3_normal.jpg"/>
    <x v="126"/>
    <s v="https://twitter.com/#!/glbridge1/status/1161951227128832007"/>
    <m/>
    <m/>
    <s v="1161951227128832007"/>
    <m/>
    <b v="0"/>
    <n v="0"/>
    <s v=""/>
    <b v="0"/>
    <s v="en"/>
    <m/>
    <s v=""/>
    <b v="0"/>
    <n v="0"/>
    <s v="1161916658031702016"/>
    <s v="Twitter for Android"/>
    <b v="0"/>
    <s v="1161916658031702016"/>
    <s v="Tweet"/>
    <n v="0"/>
    <n v="0"/>
    <m/>
    <m/>
    <m/>
    <m/>
    <m/>
    <m/>
    <m/>
    <m/>
    <n v="1"/>
    <s v="7"/>
    <s v="7"/>
    <m/>
    <m/>
    <m/>
    <m/>
    <m/>
    <m/>
    <m/>
    <m/>
    <m/>
  </r>
  <r>
    <s v="batder"/>
    <s v="batder"/>
    <m/>
    <m/>
    <m/>
    <m/>
    <m/>
    <m/>
    <m/>
    <m/>
    <s v="No"/>
    <n v="181"/>
    <m/>
    <m/>
    <x v="1"/>
    <d v="2019-08-15T11:08:39.000"/>
    <s v="Sugar tax to help stop obesity. So why have manufacturers and shops increased the price of sugar free drinks. Its y… https://t.co/lQBIQ4SkOw"/>
    <s v="https://twitter.com/i/web/status/1161957870323294209"/>
    <s v="twitter.com"/>
    <x v="4"/>
    <m/>
    <s v="http://pbs.twimg.com/profile_images/1066026025061093376/8duGWgws_normal.jpg"/>
    <x v="127"/>
    <s v="https://twitter.com/#!/batder/status/1161957870323294209"/>
    <m/>
    <m/>
    <s v="1161957870323294209"/>
    <m/>
    <b v="0"/>
    <n v="0"/>
    <s v=""/>
    <b v="0"/>
    <s v="en"/>
    <m/>
    <s v=""/>
    <b v="0"/>
    <n v="0"/>
    <s v=""/>
    <s v="Twitter for Android"/>
    <b v="1"/>
    <s v="1161957870323294209"/>
    <s v="Tweet"/>
    <n v="0"/>
    <n v="0"/>
    <s v="-0.328914,52.535472 _x000a_-0.328914,52.631065 _x000a_-0.202402,52.631065 _x000a_-0.202402,52.535472"/>
    <s v="United Kingdom"/>
    <s v="GB"/>
    <s v="Peterborough, England"/>
    <s v="20a8ff1b92480026"/>
    <s v="Peterborough"/>
    <s v="city"/>
    <s v="https://api.twitter.com/1.1/geo/id/20a8ff1b92480026.json"/>
    <n v="1"/>
    <s v="2"/>
    <s v="2"/>
    <n v="1"/>
    <n v="4.761904761904762"/>
    <n v="0"/>
    <n v="0"/>
    <n v="0"/>
    <n v="0"/>
    <n v="20"/>
    <n v="95.23809523809524"/>
    <n v="21"/>
  </r>
  <r>
    <s v="mclarkhattingh"/>
    <s v="thestar_rage"/>
    <m/>
    <m/>
    <m/>
    <m/>
    <m/>
    <m/>
    <m/>
    <m/>
    <s v="No"/>
    <n v="182"/>
    <m/>
    <m/>
    <x v="0"/>
    <d v="2019-08-15T11:45:13.000"/>
    <s v="RT @thestar_rage: 1 in 2 Malaysians are either overweight or obese. Can the newly implemented Sweetened Beverages Excise Duty aka the &quot;#sug…"/>
    <m/>
    <m/>
    <x v="4"/>
    <m/>
    <s v="http://pbs.twimg.com/profile_images/702724195852152832/z7yWD1ox_normal.jpg"/>
    <x v="128"/>
    <s v="https://twitter.com/#!/mclarkhattingh/status/1161967076124160001"/>
    <m/>
    <m/>
    <s v="1161967076124160001"/>
    <m/>
    <b v="0"/>
    <n v="0"/>
    <s v=""/>
    <b v="0"/>
    <s v="en"/>
    <m/>
    <s v=""/>
    <b v="0"/>
    <n v="42"/>
    <s v="1161452167045115904"/>
    <s v="Twitter for iPhone"/>
    <b v="0"/>
    <s v="1161452167045115904"/>
    <s v="Tweet"/>
    <n v="0"/>
    <n v="0"/>
    <m/>
    <m/>
    <m/>
    <m/>
    <m/>
    <m/>
    <m/>
    <m/>
    <n v="1"/>
    <s v="3"/>
    <s v="3"/>
    <n v="0"/>
    <n v="0"/>
    <n v="2"/>
    <n v="9.090909090909092"/>
    <n v="0"/>
    <n v="0"/>
    <n v="20"/>
    <n v="90.9090909090909"/>
    <n v="22"/>
  </r>
  <r>
    <s v="divinebiood"/>
    <s v="thestar_rage"/>
    <m/>
    <m/>
    <m/>
    <m/>
    <m/>
    <m/>
    <m/>
    <m/>
    <s v="No"/>
    <n v="183"/>
    <m/>
    <m/>
    <x v="0"/>
    <d v="2019-08-15T11:46:39.000"/>
    <s v="RT @thestar_rage: 1 in 2 Malaysians are either overweight or obese. Can the newly implemented Sweetened Beverages Excise Duty aka the &quot;#sug…"/>
    <m/>
    <m/>
    <x v="4"/>
    <m/>
    <s v="http://pbs.twimg.com/profile_images/1163150649757843456/hC8yiF6m_normal.jpg"/>
    <x v="129"/>
    <s v="https://twitter.com/#!/divinebiood/status/1161967434380660739"/>
    <m/>
    <m/>
    <s v="1161967434380660739"/>
    <m/>
    <b v="0"/>
    <n v="0"/>
    <s v=""/>
    <b v="0"/>
    <s v="en"/>
    <m/>
    <s v=""/>
    <b v="0"/>
    <n v="42"/>
    <s v="1161452167045115904"/>
    <s v="Twitter for Android"/>
    <b v="0"/>
    <s v="1161452167045115904"/>
    <s v="Tweet"/>
    <n v="0"/>
    <n v="0"/>
    <m/>
    <m/>
    <m/>
    <m/>
    <m/>
    <m/>
    <m/>
    <m/>
    <n v="1"/>
    <s v="3"/>
    <s v="3"/>
    <n v="0"/>
    <n v="0"/>
    <n v="2"/>
    <n v="9.090909090909092"/>
    <n v="0"/>
    <n v="0"/>
    <n v="20"/>
    <n v="90.9090909090909"/>
    <n v="22"/>
  </r>
  <r>
    <s v="reclaimtaxuk"/>
    <s v="reclaimtaxuk"/>
    <m/>
    <m/>
    <m/>
    <m/>
    <m/>
    <m/>
    <m/>
    <m/>
    <s v="No"/>
    <n v="184"/>
    <m/>
    <m/>
    <x v="1"/>
    <d v="2019-08-15T11:52:02.000"/>
    <s v="The #sugartax on soft drinks came into effect on Friday 6th April 2018, upsetting some consumers - however great ne… https://t.co/TP32k7vMWR"/>
    <s v="https://twitter.com/i/web/status/1161968787786215425"/>
    <s v="twitter.com"/>
    <x v="0"/>
    <m/>
    <s v="http://pbs.twimg.com/profile_images/1082202726598131712/QxtSIE4j_normal.jpg"/>
    <x v="130"/>
    <s v="https://twitter.com/#!/reclaimtaxuk/status/1161968787786215425"/>
    <m/>
    <m/>
    <s v="1161968787786215425"/>
    <m/>
    <b v="0"/>
    <n v="0"/>
    <s v=""/>
    <b v="0"/>
    <s v="en"/>
    <m/>
    <s v=""/>
    <b v="0"/>
    <n v="0"/>
    <s v=""/>
    <s v="SocialBee.io v2"/>
    <b v="1"/>
    <s v="1161968787786215425"/>
    <s v="Tweet"/>
    <n v="0"/>
    <n v="0"/>
    <m/>
    <m/>
    <m/>
    <m/>
    <m/>
    <m/>
    <m/>
    <m/>
    <n v="1"/>
    <s v="2"/>
    <s v="2"/>
    <n v="2"/>
    <n v="10.526315789473685"/>
    <n v="1"/>
    <n v="5.2631578947368425"/>
    <n v="0"/>
    <n v="0"/>
    <n v="16"/>
    <n v="84.21052631578948"/>
    <n v="19"/>
  </r>
  <r>
    <s v="soleentg"/>
    <s v="fds_rcs"/>
    <m/>
    <m/>
    <m/>
    <m/>
    <m/>
    <m/>
    <m/>
    <m/>
    <s v="No"/>
    <n v="185"/>
    <m/>
    <m/>
    <x v="0"/>
    <d v="2019-08-15T11:55:44.000"/>
    <s v="RT @gulpNOW: 📢 Today the @FDS_RCS is calling for schools to go 'sugar-free', extending the #sugartax to dairy drinks &amp;amp; reducing #sugar in c…"/>
    <m/>
    <m/>
    <x v="33"/>
    <m/>
    <s v="http://pbs.twimg.com/profile_images/1161914856540397568/K9kCQ2bm_normal.jpg"/>
    <x v="131"/>
    <s v="https://twitter.com/#!/soleentg/status/1161969720762994688"/>
    <m/>
    <m/>
    <s v="1161969720762994688"/>
    <m/>
    <b v="0"/>
    <n v="0"/>
    <s v=""/>
    <b v="0"/>
    <s v="en"/>
    <m/>
    <s v=""/>
    <b v="0"/>
    <n v="0"/>
    <s v="1161916658031702016"/>
    <s v="Twitter for iPhone"/>
    <b v="0"/>
    <s v="1161916658031702016"/>
    <s v="Tweet"/>
    <n v="0"/>
    <n v="0"/>
    <m/>
    <m/>
    <m/>
    <m/>
    <m/>
    <m/>
    <m/>
    <m/>
    <n v="1"/>
    <s v="7"/>
    <s v="7"/>
    <m/>
    <m/>
    <m/>
    <m/>
    <m/>
    <m/>
    <m/>
    <m/>
    <m/>
  </r>
  <r>
    <s v="alexandrah0lt"/>
    <s v="fds_rcs"/>
    <m/>
    <m/>
    <m/>
    <m/>
    <m/>
    <m/>
    <m/>
    <m/>
    <s v="No"/>
    <n v="187"/>
    <m/>
    <m/>
    <x v="0"/>
    <d v="2019-08-15T13:07:01.000"/>
    <s v="RT @gulpNOW: 📢 Today the @FDS_RCS is calling for schools to go 'sugar-free', extending the #sugartax to dairy drinks &amp;amp; reducing #sugar in c…"/>
    <m/>
    <m/>
    <x v="33"/>
    <m/>
    <s v="http://pbs.twimg.com/profile_images/1142187471431786497/Oc5dFp9F_normal.jpg"/>
    <x v="132"/>
    <s v="https://twitter.com/#!/alexandrah0lt/status/1161987661504155650"/>
    <m/>
    <m/>
    <s v="1161987661504155650"/>
    <m/>
    <b v="0"/>
    <n v="0"/>
    <s v=""/>
    <b v="0"/>
    <s v="en"/>
    <m/>
    <s v=""/>
    <b v="0"/>
    <n v="0"/>
    <s v="1161916658031702016"/>
    <s v="Twitter Web App"/>
    <b v="0"/>
    <s v="1161916658031702016"/>
    <s v="Tweet"/>
    <n v="0"/>
    <n v="0"/>
    <m/>
    <m/>
    <m/>
    <m/>
    <m/>
    <m/>
    <m/>
    <m/>
    <n v="1"/>
    <s v="7"/>
    <s v="7"/>
    <m/>
    <m/>
    <m/>
    <m/>
    <m/>
    <m/>
    <m/>
    <m/>
    <m/>
  </r>
  <r>
    <s v="suliman_rafiq"/>
    <s v="fds_rcs"/>
    <m/>
    <m/>
    <m/>
    <m/>
    <m/>
    <m/>
    <m/>
    <m/>
    <s v="No"/>
    <n v="189"/>
    <m/>
    <m/>
    <x v="0"/>
    <d v="2019-08-15T13:19:51.000"/>
    <s v="RT @gulpNOW: 📢 Today the @FDS_RCS is calling for schools to go 'sugar-free', extending the #sugartax to dairy drinks &amp;amp; reducing #sugar in c…"/>
    <m/>
    <m/>
    <x v="33"/>
    <m/>
    <s v="http://pbs.twimg.com/profile_images/1123133731961749504/QTJq_vne_normal.jpg"/>
    <x v="133"/>
    <s v="https://twitter.com/#!/suliman_rafiq/status/1161990887917969408"/>
    <m/>
    <m/>
    <s v="1161990887917969408"/>
    <m/>
    <b v="0"/>
    <n v="0"/>
    <s v=""/>
    <b v="0"/>
    <s v="en"/>
    <m/>
    <s v=""/>
    <b v="0"/>
    <n v="0"/>
    <s v="1161916658031702016"/>
    <s v="Twitter for Android"/>
    <b v="0"/>
    <s v="1161916658031702016"/>
    <s v="Tweet"/>
    <n v="0"/>
    <n v="0"/>
    <m/>
    <m/>
    <m/>
    <m/>
    <m/>
    <m/>
    <m/>
    <m/>
    <n v="1"/>
    <s v="7"/>
    <s v="7"/>
    <m/>
    <m/>
    <m/>
    <m/>
    <m/>
    <m/>
    <m/>
    <m/>
    <m/>
  </r>
  <r>
    <s v="expandedzpd"/>
    <s v="expandedzpd"/>
    <m/>
    <m/>
    <m/>
    <m/>
    <m/>
    <m/>
    <m/>
    <m/>
    <s v="No"/>
    <n v="191"/>
    <m/>
    <m/>
    <x v="1"/>
    <d v="2019-08-15T16:47:29.000"/>
    <s v="The sugar tax has emboldened the drinks companies to provide us with drinks that taste exactly like dispersible asp… https://t.co/UucuUq5zoT"/>
    <s v="https://twitter.com/i/web/status/1162043141312192513"/>
    <s v="twitter.com"/>
    <x v="4"/>
    <m/>
    <s v="http://pbs.twimg.com/profile_images/1125823511979864064/-EnTVxgB_normal.jpg"/>
    <x v="134"/>
    <s v="https://twitter.com/#!/expandedzpd/status/1162043141312192513"/>
    <m/>
    <m/>
    <s v="1162043141312192513"/>
    <m/>
    <b v="0"/>
    <n v="0"/>
    <s v=""/>
    <b v="0"/>
    <s v="en"/>
    <m/>
    <s v=""/>
    <b v="0"/>
    <n v="0"/>
    <s v=""/>
    <s v="Twitter for Android"/>
    <b v="1"/>
    <s v="1162043141312192513"/>
    <s v="Tweet"/>
    <n v="0"/>
    <n v="0"/>
    <m/>
    <m/>
    <m/>
    <m/>
    <m/>
    <m/>
    <m/>
    <m/>
    <n v="1"/>
    <s v="43"/>
    <s v="43"/>
    <n v="1"/>
    <n v="5.2631578947368425"/>
    <n v="0"/>
    <n v="0"/>
    <n v="0"/>
    <n v="0"/>
    <n v="18"/>
    <n v="94.73684210526316"/>
    <n v="19"/>
  </r>
  <r>
    <s v="not_froggy"/>
    <s v="expandedzpd"/>
    <m/>
    <m/>
    <m/>
    <m/>
    <m/>
    <m/>
    <m/>
    <m/>
    <s v="No"/>
    <n v="192"/>
    <m/>
    <m/>
    <x v="0"/>
    <d v="2019-08-15T17:12:11.000"/>
    <s v="RT @expandedZPD: The sugar tax has emboldened the drinks companies to provide us with drinks that taste exactly like dispersible aspirin. A…"/>
    <m/>
    <m/>
    <x v="4"/>
    <m/>
    <s v="http://pbs.twimg.com/profile_images/1161708651691819009/Um_Qxfwc_normal.jpg"/>
    <x v="135"/>
    <s v="https://twitter.com/#!/not_froggy/status/1162049356364767233"/>
    <m/>
    <m/>
    <s v="1162049356364767233"/>
    <m/>
    <b v="0"/>
    <n v="0"/>
    <s v=""/>
    <b v="0"/>
    <s v="en"/>
    <m/>
    <s v=""/>
    <b v="0"/>
    <n v="1"/>
    <s v="1162043141312192513"/>
    <s v="Twitter Web App"/>
    <b v="0"/>
    <s v="1162043141312192513"/>
    <s v="Tweet"/>
    <n v="0"/>
    <n v="0"/>
    <m/>
    <m/>
    <m/>
    <m/>
    <m/>
    <m/>
    <m/>
    <m/>
    <n v="1"/>
    <s v="43"/>
    <s v="43"/>
    <n v="1"/>
    <n v="4.545454545454546"/>
    <n v="0"/>
    <n v="0"/>
    <n v="0"/>
    <n v="0"/>
    <n v="21"/>
    <n v="95.45454545454545"/>
    <n v="22"/>
  </r>
  <r>
    <s v="ianweiradi"/>
    <s v="millerandcarter"/>
    <m/>
    <m/>
    <m/>
    <m/>
    <m/>
    <m/>
    <m/>
    <m/>
    <s v="No"/>
    <n v="193"/>
    <m/>
    <m/>
    <x v="2"/>
    <d v="2019-08-15T17:23:57.000"/>
    <s v="@MillerandCarter when did you stop doing draft full fat cola? Best steak house chain just got crap, nothing like a… https://t.co/hsHwIKZShK"/>
    <s v="https://twitter.com/i/web/status/1162052320965877763"/>
    <s v="twitter.com"/>
    <x v="4"/>
    <m/>
    <s v="http://pbs.twimg.com/profile_images/683338500490571776/uAeQptim_normal.jpg"/>
    <x v="136"/>
    <s v="https://twitter.com/#!/ianweiradi/status/1162052320965877763"/>
    <m/>
    <m/>
    <s v="1162052320965877763"/>
    <m/>
    <b v="0"/>
    <n v="0"/>
    <s v="48650755"/>
    <b v="0"/>
    <s v="en"/>
    <m/>
    <s v=""/>
    <b v="0"/>
    <n v="0"/>
    <s v=""/>
    <s v="Twitter for iPhone"/>
    <b v="1"/>
    <s v="1162052320965877763"/>
    <s v="Tweet"/>
    <n v="0"/>
    <n v="0"/>
    <m/>
    <m/>
    <m/>
    <m/>
    <m/>
    <m/>
    <m/>
    <m/>
    <n v="1"/>
    <s v="42"/>
    <s v="42"/>
    <n v="2"/>
    <n v="10"/>
    <n v="2"/>
    <n v="10"/>
    <n v="0"/>
    <n v="0"/>
    <n v="16"/>
    <n v="80"/>
    <n v="20"/>
  </r>
  <r>
    <s v="mehrajdube"/>
    <s v="mehrajdube"/>
    <m/>
    <m/>
    <m/>
    <m/>
    <m/>
    <m/>
    <m/>
    <m/>
    <s v="No"/>
    <n v="194"/>
    <m/>
    <m/>
    <x v="1"/>
    <d v="2019-08-15T17:27:26.000"/>
    <s v="Read it this festive season! 40 countries have levied sugar tax on sweet drinks blaming the ill effects of sugar… https://t.co/OQB9sY1K0v"/>
    <s v="https://twitter.com/i/web/status/1162053197537693696"/>
    <s v="twitter.com"/>
    <x v="4"/>
    <m/>
    <s v="http://pbs.twimg.com/profile_images/893781684/Picture_006_normal.jpg"/>
    <x v="137"/>
    <s v="https://twitter.com/#!/mehrajdube/status/1162053197537693696"/>
    <m/>
    <m/>
    <s v="1162053197537693696"/>
    <m/>
    <b v="0"/>
    <n v="0"/>
    <s v=""/>
    <b v="0"/>
    <s v="en"/>
    <m/>
    <s v=""/>
    <b v="0"/>
    <n v="0"/>
    <s v=""/>
    <s v="LinkedIn"/>
    <b v="1"/>
    <s v="1162053197537693696"/>
    <s v="Tweet"/>
    <n v="0"/>
    <n v="0"/>
    <m/>
    <m/>
    <m/>
    <m/>
    <m/>
    <m/>
    <m/>
    <m/>
    <n v="1"/>
    <s v="41"/>
    <s v="41"/>
    <n v="2"/>
    <n v="10"/>
    <n v="0"/>
    <n v="0"/>
    <n v="0"/>
    <n v="0"/>
    <n v="18"/>
    <n v="90"/>
    <n v="20"/>
  </r>
  <r>
    <s v="pankaj4570"/>
    <s v="mehrajdube"/>
    <m/>
    <m/>
    <m/>
    <m/>
    <m/>
    <m/>
    <m/>
    <m/>
    <s v="No"/>
    <n v="195"/>
    <m/>
    <m/>
    <x v="0"/>
    <d v="2019-08-15T17:33:32.000"/>
    <s v="RT @mehrajdube: Read it this festive season! 40 countries have levied sugar tax on sweet drinks blaming the ill effects of sugar #sweet #su…"/>
    <m/>
    <m/>
    <x v="34"/>
    <m/>
    <s v="http://pbs.twimg.com/profile_images/1064498551474929664/kh6skZCT_normal.jpg"/>
    <x v="138"/>
    <s v="https://twitter.com/#!/pankaj4570/status/1162054731503558656"/>
    <m/>
    <m/>
    <s v="1162054731503558656"/>
    <m/>
    <b v="0"/>
    <n v="0"/>
    <s v=""/>
    <b v="0"/>
    <s v="en"/>
    <m/>
    <s v=""/>
    <b v="0"/>
    <n v="1"/>
    <s v="1162053197537693696"/>
    <s v="Twitter for Android"/>
    <b v="0"/>
    <s v="1162053197537693696"/>
    <s v="Tweet"/>
    <n v="0"/>
    <n v="0"/>
    <m/>
    <m/>
    <m/>
    <m/>
    <m/>
    <m/>
    <m/>
    <m/>
    <n v="1"/>
    <s v="41"/>
    <s v="41"/>
    <n v="3"/>
    <n v="12.5"/>
    <n v="0"/>
    <n v="0"/>
    <n v="0"/>
    <n v="0"/>
    <n v="21"/>
    <n v="87.5"/>
    <n v="24"/>
  </r>
  <r>
    <s v="knowledgebasel"/>
    <s v="uwconline"/>
    <m/>
    <m/>
    <m/>
    <m/>
    <m/>
    <m/>
    <m/>
    <m/>
    <s v="No"/>
    <n v="196"/>
    <m/>
    <m/>
    <x v="0"/>
    <d v="2019-08-15T17:56:39.000"/>
    <s v="RT @FoodSecurity_za: Today we interviewed Professor Rina Swart of @UWConline  to give us a sense of just what the country's year-old #sugar…"/>
    <m/>
    <m/>
    <x v="4"/>
    <m/>
    <s v="http://pbs.twimg.com/profile_images/1103623999366545408/l8eQhuIb_normal.png"/>
    <x v="139"/>
    <s v="https://twitter.com/#!/knowledgebasel/status/1162060549863202816"/>
    <m/>
    <m/>
    <s v="1162060549863202816"/>
    <m/>
    <b v="0"/>
    <n v="0"/>
    <s v=""/>
    <b v="0"/>
    <s v="en"/>
    <m/>
    <s v=""/>
    <b v="0"/>
    <n v="4"/>
    <s v="1161902893240373248"/>
    <s v="Twitter for iPhone"/>
    <b v="0"/>
    <s v="1161902893240373248"/>
    <s v="Tweet"/>
    <n v="0"/>
    <n v="0"/>
    <m/>
    <m/>
    <m/>
    <m/>
    <m/>
    <m/>
    <m/>
    <m/>
    <n v="1"/>
    <s v="10"/>
    <s v="10"/>
    <m/>
    <m/>
    <m/>
    <m/>
    <m/>
    <m/>
    <m/>
    <m/>
    <m/>
  </r>
  <r>
    <s v="calcivis"/>
    <s v="calcivis"/>
    <m/>
    <m/>
    <m/>
    <m/>
    <m/>
    <m/>
    <m/>
    <m/>
    <s v="No"/>
    <n v="198"/>
    <m/>
    <m/>
    <x v="1"/>
    <d v="2019-08-08T07:10:04.000"/>
    <s v="Inadequate' health response leaves 3.5bn with poor dental care. Scientists call for reform, sugar regulation and transparency around dental research. Read the entire article here: https://t.co/zIVBamtC78_x000a__x000a_#sugartax #Dentistry https://t.co/5TBWdMH4NN"/>
    <s v="https://www.theguardian.com/society/2019/jul/18/inadequate-health-response-leaves-35bn-with-poor-dental-care"/>
    <s v="theguardian.com"/>
    <x v="35"/>
    <s v="https://pbs.twimg.com/media/EBbgymhWsAA0wE_.jpg"/>
    <s v="https://pbs.twimg.com/media/EBbgymhWsAA0wE_.jpg"/>
    <x v="140"/>
    <s v="https://twitter.com/#!/calcivis/status/1159361115916263424"/>
    <m/>
    <m/>
    <s v="1159361115916263424"/>
    <m/>
    <b v="0"/>
    <n v="2"/>
    <s v=""/>
    <b v="0"/>
    <s v="en"/>
    <m/>
    <s v=""/>
    <b v="0"/>
    <n v="0"/>
    <s v=""/>
    <s v="Hootsuite Inc."/>
    <b v="0"/>
    <s v="1159361115916263424"/>
    <s v="Tweet"/>
    <n v="0"/>
    <n v="0"/>
    <m/>
    <m/>
    <m/>
    <m/>
    <m/>
    <m/>
    <m/>
    <m/>
    <n v="2"/>
    <s v="2"/>
    <s v="2"/>
    <n v="1"/>
    <n v="3.5714285714285716"/>
    <n v="1"/>
    <n v="3.5714285714285716"/>
    <n v="0"/>
    <n v="0"/>
    <n v="26"/>
    <n v="92.85714285714286"/>
    <n v="28"/>
  </r>
  <r>
    <s v="calcivis"/>
    <s v="calcivis"/>
    <m/>
    <m/>
    <m/>
    <m/>
    <m/>
    <m/>
    <m/>
    <m/>
    <s v="No"/>
    <n v="199"/>
    <m/>
    <m/>
    <x v="1"/>
    <d v="2019-08-15T18:30:19.000"/>
    <s v="The World Health Organisation recommends individuals consume less than 10% of total energy intake from free sugars.… https://t.co/b1TlNV92vx"/>
    <s v="https://twitter.com/i/web/status/1162069019509362690"/>
    <s v="twitter.com"/>
    <x v="4"/>
    <m/>
    <s v="http://pbs.twimg.com/profile_images/798165632512573442/JNgoX5uY_normal.jpg"/>
    <x v="141"/>
    <s v="https://twitter.com/#!/calcivis/status/1162069019509362690"/>
    <m/>
    <m/>
    <s v="1162069019509362690"/>
    <m/>
    <b v="0"/>
    <n v="0"/>
    <s v=""/>
    <b v="0"/>
    <s v="en"/>
    <m/>
    <s v=""/>
    <b v="0"/>
    <n v="0"/>
    <s v=""/>
    <s v="Hootsuite Inc."/>
    <b v="1"/>
    <s v="1162069019509362690"/>
    <s v="Tweet"/>
    <n v="0"/>
    <n v="0"/>
    <m/>
    <m/>
    <m/>
    <m/>
    <m/>
    <m/>
    <m/>
    <m/>
    <n v="2"/>
    <s v="2"/>
    <s v="2"/>
    <n v="1"/>
    <n v="5.882352941176471"/>
    <n v="0"/>
    <n v="0"/>
    <n v="0"/>
    <n v="0"/>
    <n v="16"/>
    <n v="94.11764705882354"/>
    <n v="17"/>
  </r>
  <r>
    <s v="outsmart_sugar"/>
    <s v="fds_rcs"/>
    <m/>
    <m/>
    <m/>
    <m/>
    <m/>
    <m/>
    <m/>
    <m/>
    <s v="No"/>
    <n v="200"/>
    <m/>
    <m/>
    <x v="0"/>
    <d v="2019-08-15T21:24:44.000"/>
    <s v="RT @gulpNOW: 📢 Today the @FDS_RCS is calling for schools to go 'sugar-free', extending the #sugartax to dairy drinks &amp;amp; reducing #sugar in c…"/>
    <m/>
    <m/>
    <x v="33"/>
    <m/>
    <s v="http://pbs.twimg.com/profile_images/772644806711398401/TUVxZLXg_normal.jpg"/>
    <x v="142"/>
    <s v="https://twitter.com/#!/outsmart_sugar/status/1162112916159528960"/>
    <m/>
    <m/>
    <s v="1162112916159528960"/>
    <m/>
    <b v="0"/>
    <n v="0"/>
    <s v=""/>
    <b v="0"/>
    <s v="en"/>
    <m/>
    <s v=""/>
    <b v="0"/>
    <n v="0"/>
    <s v="1161916658031702016"/>
    <s v="Twitter for iPhone"/>
    <b v="0"/>
    <s v="1161916658031702016"/>
    <s v="Tweet"/>
    <n v="0"/>
    <n v="0"/>
    <m/>
    <m/>
    <m/>
    <m/>
    <m/>
    <m/>
    <m/>
    <m/>
    <n v="1"/>
    <s v="7"/>
    <s v="7"/>
    <m/>
    <m/>
    <m/>
    <m/>
    <m/>
    <m/>
    <m/>
    <m/>
    <m/>
  </r>
  <r>
    <s v="fizz_nz"/>
    <s v="fizz_nz"/>
    <m/>
    <m/>
    <m/>
    <m/>
    <m/>
    <m/>
    <m/>
    <m/>
    <s v="No"/>
    <n v="202"/>
    <m/>
    <m/>
    <x v="1"/>
    <d v="2019-08-08T21:56:24.000"/>
    <s v="If we could love this 100 times we would. Two birds one stone - minimise single-use plastic bottle usage, minimise the health burden of sugar's ill effects #SugarTax #Papatūānuku https://t.co/21fHeUwsS5"/>
    <s v="https://twitter.com/refillnz/status/1159282589255000065"/>
    <s v="twitter.com"/>
    <x v="36"/>
    <m/>
    <s v="http://pbs.twimg.com/profile_images/1156334911826980865/rbIyvyL__normal.jpg"/>
    <x v="143"/>
    <s v="https://twitter.com/#!/fizz_nz/status/1159584168180740096"/>
    <m/>
    <m/>
    <s v="1159584168180740096"/>
    <m/>
    <b v="0"/>
    <n v="0"/>
    <s v=""/>
    <b v="1"/>
    <s v="en"/>
    <m/>
    <s v="1159282589255000065"/>
    <b v="0"/>
    <n v="0"/>
    <s v=""/>
    <s v="Twitter Web App"/>
    <b v="0"/>
    <s v="1159584168180740096"/>
    <s v="Tweet"/>
    <n v="0"/>
    <n v="0"/>
    <m/>
    <m/>
    <m/>
    <m/>
    <m/>
    <m/>
    <m/>
    <m/>
    <n v="3"/>
    <s v="28"/>
    <s v="28"/>
    <n v="1"/>
    <n v="3.4482758620689653"/>
    <n v="1"/>
    <n v="3.4482758620689653"/>
    <n v="0"/>
    <n v="0"/>
    <n v="27"/>
    <n v="93.10344827586206"/>
    <n v="29"/>
  </r>
  <r>
    <s v="fizz_nz"/>
    <s v="fizz_nz"/>
    <m/>
    <m/>
    <m/>
    <m/>
    <m/>
    <m/>
    <m/>
    <m/>
    <s v="No"/>
    <n v="203"/>
    <m/>
    <m/>
    <x v="1"/>
    <d v="2019-08-12T22:25:03.000"/>
    <s v="Tickets are on sale for the FIZZ symposium 2019 &quot;Sweet as? Sugar's effect on our health.&quot; 31 Oct in Auckland.… https://t.co/0qAtmXDcxk"/>
    <s v="https://twitter.com/i/web/status/1161040931501424640"/>
    <s v="twitter.com"/>
    <x v="4"/>
    <m/>
    <s v="http://pbs.twimg.com/profile_images/1156334911826980865/rbIyvyL__normal.jpg"/>
    <x v="144"/>
    <s v="https://twitter.com/#!/fizz_nz/status/1161040931501424640"/>
    <m/>
    <m/>
    <s v="1161040931501424640"/>
    <m/>
    <b v="0"/>
    <n v="0"/>
    <s v=""/>
    <b v="0"/>
    <s v="en"/>
    <m/>
    <s v=""/>
    <b v="0"/>
    <n v="0"/>
    <s v=""/>
    <s v="Twitter Web App"/>
    <b v="1"/>
    <s v="1161040931501424640"/>
    <s v="Tweet"/>
    <n v="0"/>
    <n v="0"/>
    <m/>
    <m/>
    <m/>
    <m/>
    <m/>
    <m/>
    <m/>
    <m/>
    <n v="3"/>
    <s v="28"/>
    <s v="28"/>
    <n v="1"/>
    <n v="5"/>
    <n v="0"/>
    <n v="0"/>
    <n v="0"/>
    <n v="0"/>
    <n v="19"/>
    <n v="95"/>
    <n v="20"/>
  </r>
  <r>
    <s v="fizz_nz"/>
    <s v="fizz_nz"/>
    <m/>
    <m/>
    <m/>
    <m/>
    <m/>
    <m/>
    <m/>
    <m/>
    <s v="No"/>
    <n v="204"/>
    <m/>
    <m/>
    <x v="1"/>
    <d v="2019-08-15T22:31:37.000"/>
    <s v="Our food industry is stuck in a battle to make products more addictive than competitors', using added sugar. We need regulation to ensure companies aren't forced to choose economic viability over creating healthier foods. #sugartax #nzgreens? #nzlabour?"/>
    <m/>
    <m/>
    <x v="37"/>
    <m/>
    <s v="http://pbs.twimg.com/profile_images/1156334911826980865/rbIyvyL__normal.jpg"/>
    <x v="145"/>
    <s v="https://twitter.com/#!/fizz_nz/status/1162129747893092352"/>
    <m/>
    <m/>
    <s v="1162129747893092352"/>
    <m/>
    <b v="0"/>
    <n v="0"/>
    <s v=""/>
    <b v="0"/>
    <s v="en"/>
    <m/>
    <s v=""/>
    <b v="0"/>
    <n v="0"/>
    <s v=""/>
    <s v="Twitter Web App"/>
    <b v="0"/>
    <s v="1162129747893092352"/>
    <s v="Tweet"/>
    <n v="0"/>
    <n v="0"/>
    <m/>
    <m/>
    <m/>
    <m/>
    <m/>
    <m/>
    <m/>
    <m/>
    <n v="3"/>
    <s v="28"/>
    <s v="28"/>
    <n v="0"/>
    <n v="0"/>
    <n v="1"/>
    <n v="2.7027027027027026"/>
    <n v="0"/>
    <n v="0"/>
    <n v="36"/>
    <n v="97.29729729729729"/>
    <n v="37"/>
  </r>
  <r>
    <s v="irdeeen"/>
    <s v="thestar_rage"/>
    <m/>
    <m/>
    <m/>
    <m/>
    <m/>
    <m/>
    <m/>
    <m/>
    <s v="No"/>
    <n v="205"/>
    <m/>
    <m/>
    <x v="0"/>
    <d v="2019-08-16T02:24:52.000"/>
    <s v="RT @thestar_rage: 1 in 2 Malaysians are either overweight or obese. Can the newly implemented Sweetened Beverages Excise Duty aka the &quot;#sug…"/>
    <m/>
    <m/>
    <x v="4"/>
    <m/>
    <s v="http://pbs.twimg.com/profile_images/1159491808742666242/TQtMfhje_normal.jpg"/>
    <x v="146"/>
    <s v="https://twitter.com/#!/irdeeen/status/1162188447148232704"/>
    <m/>
    <m/>
    <s v="1162188447148232704"/>
    <m/>
    <b v="0"/>
    <n v="0"/>
    <s v=""/>
    <b v="0"/>
    <s v="en"/>
    <m/>
    <s v=""/>
    <b v="0"/>
    <n v="47"/>
    <s v="1161452167045115904"/>
    <s v="Twitter Web App"/>
    <b v="0"/>
    <s v="1161452167045115904"/>
    <s v="Tweet"/>
    <n v="0"/>
    <n v="0"/>
    <m/>
    <m/>
    <m/>
    <m/>
    <m/>
    <m/>
    <m/>
    <m/>
    <n v="1"/>
    <s v="3"/>
    <s v="3"/>
    <n v="0"/>
    <n v="0"/>
    <n v="2"/>
    <n v="9.090909090909092"/>
    <n v="0"/>
    <n v="0"/>
    <n v="20"/>
    <n v="90.9090909090909"/>
    <n v="22"/>
  </r>
  <r>
    <s v="husinwh_"/>
    <s v="thestar_rage"/>
    <m/>
    <m/>
    <m/>
    <m/>
    <m/>
    <m/>
    <m/>
    <m/>
    <s v="No"/>
    <n v="206"/>
    <m/>
    <m/>
    <x v="0"/>
    <d v="2019-08-16T02:41:20.000"/>
    <s v="RT @thestar_rage: 1 in 2 Malaysians are either overweight or obese. Can the newly implemented Sweetened Beverages Excise Duty aka the &quot;#sug…"/>
    <m/>
    <m/>
    <x v="4"/>
    <m/>
    <s v="http://pbs.twimg.com/profile_images/1162164797317664769/WTlsoaQi_normal.jpg"/>
    <x v="147"/>
    <s v="https://twitter.com/#!/husinwh_/status/1162192590671757312"/>
    <m/>
    <m/>
    <s v="1162192590671757312"/>
    <m/>
    <b v="0"/>
    <n v="0"/>
    <s v=""/>
    <b v="0"/>
    <s v="en"/>
    <m/>
    <s v=""/>
    <b v="0"/>
    <n v="47"/>
    <s v="1161452167045115904"/>
    <s v="Twitter Web App"/>
    <b v="0"/>
    <s v="1161452167045115904"/>
    <s v="Tweet"/>
    <n v="0"/>
    <n v="0"/>
    <m/>
    <m/>
    <m/>
    <m/>
    <m/>
    <m/>
    <m/>
    <m/>
    <n v="1"/>
    <s v="3"/>
    <s v="3"/>
    <n v="0"/>
    <n v="0"/>
    <n v="2"/>
    <n v="9.090909090909092"/>
    <n v="0"/>
    <n v="0"/>
    <n v="20"/>
    <n v="90.9090909090909"/>
    <n v="22"/>
  </r>
  <r>
    <s v="fredericesq"/>
    <s v="fredericesq"/>
    <m/>
    <m/>
    <m/>
    <m/>
    <m/>
    <m/>
    <m/>
    <m/>
    <s v="No"/>
    <n v="207"/>
    <m/>
    <m/>
    <x v="1"/>
    <d v="2019-08-16T03:45:20.000"/>
    <s v="#sugar is major cause of #alzheimers, #heartdisease, #cancer, etc! #1 killer! kills 2/3 of all who die! if elected, i’ll #tax #sugar, a lot! Maybe 10x, to help pay f/ the healthcare of those suffering from it! 8x more addictive than cocaine! #SugarTax! #Fred2020! #sugarKills! https://t.co/VWfs1pUW4J"/>
    <s v="https://twitter.com/LEAD_Coalition/status/1161961733994377216"/>
    <s v="twitter.com"/>
    <x v="38"/>
    <m/>
    <s v="http://pbs.twimg.com/profile_images/479539441229254656/aV6YXUZS_normal.jpeg"/>
    <x v="148"/>
    <s v="https://twitter.com/#!/fredericesq/status/1162208693737275395"/>
    <m/>
    <m/>
    <s v="1162208693737275395"/>
    <m/>
    <b v="0"/>
    <n v="0"/>
    <s v=""/>
    <b v="1"/>
    <s v="en"/>
    <m/>
    <s v="1161961733994377216"/>
    <b v="0"/>
    <n v="0"/>
    <s v=""/>
    <s v="Twitter Web App"/>
    <b v="0"/>
    <s v="1162208693737275395"/>
    <s v="Tweet"/>
    <n v="0"/>
    <n v="0"/>
    <m/>
    <m/>
    <m/>
    <m/>
    <m/>
    <m/>
    <m/>
    <m/>
    <n v="1"/>
    <s v="2"/>
    <s v="2"/>
    <n v="0"/>
    <n v="0"/>
    <n v="5"/>
    <n v="10.638297872340425"/>
    <n v="0"/>
    <n v="0"/>
    <n v="42"/>
    <n v="89.36170212765957"/>
    <n v="47"/>
  </r>
  <r>
    <s v="logamakwela"/>
    <s v="uwconline"/>
    <m/>
    <m/>
    <m/>
    <m/>
    <m/>
    <m/>
    <m/>
    <m/>
    <s v="No"/>
    <n v="208"/>
    <m/>
    <m/>
    <x v="0"/>
    <d v="2019-08-16T05:42:07.000"/>
    <s v="RT @FoodSecurity_za: Today we interviewed Professor Rina Swart of @UWConline  to give us a sense of just what the country's year-old #sugar…"/>
    <m/>
    <m/>
    <x v="4"/>
    <m/>
    <s v="http://pbs.twimg.com/profile_images/984163110176088065/EpM1Rs7C_normal.jpg"/>
    <x v="149"/>
    <s v="https://twitter.com/#!/logamakwela/status/1162238084609527808"/>
    <m/>
    <m/>
    <s v="1162238084609527808"/>
    <m/>
    <b v="0"/>
    <n v="0"/>
    <s v=""/>
    <b v="0"/>
    <s v="en"/>
    <m/>
    <s v=""/>
    <b v="0"/>
    <n v="4"/>
    <s v="1161902893240373248"/>
    <s v="Twitter for Android"/>
    <b v="0"/>
    <s v="1161902893240373248"/>
    <s v="Tweet"/>
    <n v="0"/>
    <n v="0"/>
    <m/>
    <m/>
    <m/>
    <m/>
    <m/>
    <m/>
    <m/>
    <m/>
    <n v="1"/>
    <s v="10"/>
    <s v="10"/>
    <m/>
    <m/>
    <m/>
    <m/>
    <m/>
    <m/>
    <m/>
    <m/>
    <m/>
  </r>
  <r>
    <s v="toffeegirl"/>
    <s v="lbc"/>
    <m/>
    <m/>
    <m/>
    <m/>
    <m/>
    <m/>
    <m/>
    <m/>
    <s v="No"/>
    <n v="210"/>
    <m/>
    <m/>
    <x v="0"/>
    <d v="2019-08-16T05:53:12.000"/>
    <s v="Hi @steveallenshow @lbc. Is that a libra? Currently awake having hypo. Sweets can be a life saver.sugartax costing diabetics a fortune. X"/>
    <m/>
    <m/>
    <x v="4"/>
    <m/>
    <s v="http://pbs.twimg.com/profile_images/1157229006045011968/fCnXm_Ov_normal.jpg"/>
    <x v="150"/>
    <s v="https://twitter.com/#!/toffeegirl/status/1162240876346658817"/>
    <m/>
    <m/>
    <s v="1162240876346658817"/>
    <m/>
    <b v="0"/>
    <n v="0"/>
    <s v=""/>
    <b v="0"/>
    <s v="en"/>
    <m/>
    <s v=""/>
    <b v="0"/>
    <n v="0"/>
    <s v=""/>
    <s v="Twitter for iPhone"/>
    <b v="0"/>
    <s v="1162240876346658817"/>
    <s v="Tweet"/>
    <n v="0"/>
    <n v="0"/>
    <s v="-2.779296,53.4102828 _x000a_-2.680364,53.4102828 _x000a_-2.680364,53.484131 _x000a_-2.779296,53.484131"/>
    <s v="United Kingdom"/>
    <s v="GB"/>
    <s v="Saint Helens, England"/>
    <s v="71c8eb57c400c9b6"/>
    <s v="Saint Helens"/>
    <s v="city"/>
    <s v="https://api.twitter.com/1.1/geo/id/71c8eb57c400c9b6.json"/>
    <n v="1"/>
    <s v="21"/>
    <s v="21"/>
    <m/>
    <m/>
    <m/>
    <m/>
    <m/>
    <m/>
    <m/>
    <m/>
    <m/>
  </r>
  <r>
    <s v="abdutoit"/>
    <s v="uwconline"/>
    <m/>
    <m/>
    <m/>
    <m/>
    <m/>
    <m/>
    <m/>
    <m/>
    <s v="No"/>
    <n v="212"/>
    <m/>
    <m/>
    <x v="0"/>
    <d v="2019-08-16T06:09:22.000"/>
    <s v="RT @FoodSecurity_za: Today we interviewed Professor Rina Swart of @UWConline  to give us a sense of just what the country's year-old #sugar…"/>
    <m/>
    <m/>
    <x v="4"/>
    <m/>
    <s v="http://pbs.twimg.com/profile_images/859361455493320704/dpg3g0It_normal.jpg"/>
    <x v="151"/>
    <s v="https://twitter.com/#!/abdutoit/status/1162244940954394624"/>
    <m/>
    <m/>
    <s v="1162244940954394624"/>
    <m/>
    <b v="0"/>
    <n v="0"/>
    <s v=""/>
    <b v="0"/>
    <s v="en"/>
    <m/>
    <s v=""/>
    <b v="0"/>
    <n v="4"/>
    <s v="1161902893240373248"/>
    <s v="Twitter for iPhone"/>
    <b v="0"/>
    <s v="1161902893240373248"/>
    <s v="Tweet"/>
    <n v="0"/>
    <n v="0"/>
    <m/>
    <m/>
    <m/>
    <m/>
    <m/>
    <m/>
    <m/>
    <m/>
    <n v="1"/>
    <s v="10"/>
    <s v="10"/>
    <m/>
    <m/>
    <m/>
    <m/>
    <m/>
    <m/>
    <m/>
    <m/>
    <m/>
  </r>
  <r>
    <s v="healthenews"/>
    <s v="healthenews"/>
    <m/>
    <m/>
    <m/>
    <m/>
    <m/>
    <m/>
    <m/>
    <m/>
    <s v="No"/>
    <n v="214"/>
    <m/>
    <m/>
    <x v="1"/>
    <d v="2019-08-07T12:00:01.000"/>
    <s v="According to a new study, drinking as little as 100ml of sugary drinks â€” including 100% fruit juice â€”  can increase your chances of cancer by 18%. Why then have fruit juices been exempt from the #sugartax in SA?  https://t.co/LCbgfmazZw"/>
    <s v="https://www.health-e.org.za/2019/07/15/sugary-drinks-the-tax-declining-sales-new-alarming-research/"/>
    <s v="org.za"/>
    <x v="0"/>
    <m/>
    <s v="http://pbs.twimg.com/profile_images/570860086298300416/u5Jou2Dy_normal.png"/>
    <x v="152"/>
    <s v="https://twitter.com/#!/healthenews/status/1159071694214041600"/>
    <m/>
    <m/>
    <s v="1159071694214041600"/>
    <m/>
    <b v="0"/>
    <n v="0"/>
    <s v=""/>
    <b v="0"/>
    <s v="en"/>
    <m/>
    <s v=""/>
    <b v="0"/>
    <n v="0"/>
    <s v=""/>
    <s v="TweetDeck"/>
    <b v="0"/>
    <s v="1159071694214041600"/>
    <s v="Tweet"/>
    <n v="0"/>
    <n v="0"/>
    <m/>
    <m/>
    <m/>
    <m/>
    <m/>
    <m/>
    <m/>
    <m/>
    <n v="2"/>
    <s v="40"/>
    <s v="40"/>
    <n v="0"/>
    <n v="0"/>
    <n v="1"/>
    <n v="2.5641025641025643"/>
    <n v="0"/>
    <n v="0"/>
    <n v="38"/>
    <n v="97.43589743589743"/>
    <n v="39"/>
  </r>
  <r>
    <s v="healthenews"/>
    <s v="healthenews"/>
    <m/>
    <m/>
    <m/>
    <m/>
    <m/>
    <m/>
    <m/>
    <m/>
    <s v="No"/>
    <n v="215"/>
    <m/>
    <m/>
    <x v="1"/>
    <d v="2019-08-12T12:00:01.000"/>
    <s v="According to a new study, drinking as little as 100ml of sugary drinks — including 100% fruit juice —  can increase… https://t.co/AIPK1dtDBH"/>
    <s v="https://twitter.com/i/web/status/1160883634892488704"/>
    <s v="twitter.com"/>
    <x v="4"/>
    <m/>
    <s v="http://pbs.twimg.com/profile_images/570860086298300416/u5Jou2Dy_normal.png"/>
    <x v="153"/>
    <s v="https://twitter.com/#!/healthenews/status/1160883634892488704"/>
    <m/>
    <m/>
    <s v="1160883634892488704"/>
    <m/>
    <b v="0"/>
    <n v="0"/>
    <s v=""/>
    <b v="0"/>
    <s v="en"/>
    <m/>
    <s v=""/>
    <b v="0"/>
    <n v="0"/>
    <s v=""/>
    <s v="TweetDeck"/>
    <b v="1"/>
    <s v="1160883634892488704"/>
    <s v="Tweet"/>
    <n v="0"/>
    <n v="0"/>
    <m/>
    <m/>
    <m/>
    <m/>
    <m/>
    <m/>
    <m/>
    <m/>
    <n v="2"/>
    <s v="40"/>
    <s v="40"/>
    <n v="0"/>
    <n v="0"/>
    <n v="0"/>
    <n v="0"/>
    <n v="0"/>
    <n v="0"/>
    <n v="19"/>
    <n v="100"/>
    <n v="19"/>
  </r>
  <r>
    <s v="healthtian"/>
    <s v="healthenews"/>
    <m/>
    <m/>
    <m/>
    <m/>
    <m/>
    <m/>
    <m/>
    <m/>
    <s v="No"/>
    <n v="216"/>
    <m/>
    <m/>
    <x v="0"/>
    <d v="2019-08-16T06:21:32.000"/>
    <s v="RT @HealtheNews: According to a new study, drinking as little as 100ml of sugary drinks — including 100% fruit juice —  can increase your c…"/>
    <m/>
    <m/>
    <x v="4"/>
    <m/>
    <s v="http://pbs.twimg.com/profile_images/1101948654653448194/Xa4RWirz_normal.png"/>
    <x v="154"/>
    <s v="https://twitter.com/#!/healthtian/status/1162248003572207616"/>
    <m/>
    <m/>
    <s v="1162248003572207616"/>
    <m/>
    <b v="0"/>
    <n v="0"/>
    <s v=""/>
    <b v="0"/>
    <s v="en"/>
    <m/>
    <s v=""/>
    <b v="0"/>
    <n v="1"/>
    <s v="1159071694214041600"/>
    <s v="Twitter for Android"/>
    <b v="0"/>
    <s v="1159071694214041600"/>
    <s v="Tweet"/>
    <n v="0"/>
    <n v="0"/>
    <m/>
    <m/>
    <m/>
    <m/>
    <m/>
    <m/>
    <m/>
    <m/>
    <n v="1"/>
    <s v="40"/>
    <s v="40"/>
    <n v="0"/>
    <n v="0"/>
    <n v="0"/>
    <n v="0"/>
    <n v="0"/>
    <n v="0"/>
    <n v="23"/>
    <n v="100"/>
    <n v="23"/>
  </r>
  <r>
    <s v="thestar_rage"/>
    <s v="thestar_rage"/>
    <m/>
    <m/>
    <m/>
    <m/>
    <m/>
    <m/>
    <m/>
    <m/>
    <s v="No"/>
    <n v="217"/>
    <m/>
    <m/>
    <x v="1"/>
    <d v="2019-08-14T01:39:10.000"/>
    <s v="1 in 2 Malaysians are either overweight or obese. Can the newly implemented Sweetened Beverages Excise Duty aka the… https://t.co/IbuqS5gSKH"/>
    <s v="https://twitter.com/i/web/status/1161452167045115904"/>
    <s v="twitter.com"/>
    <x v="4"/>
    <m/>
    <s v="http://pbs.twimg.com/profile_images/701710882015809536/4cmCjDFG_normal.png"/>
    <x v="155"/>
    <s v="https://twitter.com/#!/thestar_rage/status/1161452167045115904"/>
    <m/>
    <m/>
    <s v="1161452167045115904"/>
    <m/>
    <b v="0"/>
    <n v="0"/>
    <s v=""/>
    <b v="0"/>
    <s v="en"/>
    <m/>
    <s v=""/>
    <b v="0"/>
    <n v="0"/>
    <s v=""/>
    <s v="Twitter Web App"/>
    <b v="1"/>
    <s v="1161452167045115904"/>
    <s v="Tweet"/>
    <n v="0"/>
    <n v="0"/>
    <m/>
    <m/>
    <m/>
    <m/>
    <m/>
    <m/>
    <m/>
    <m/>
    <n v="3"/>
    <s v="3"/>
    <s v="3"/>
    <n v="0"/>
    <n v="0"/>
    <n v="2"/>
    <n v="10.526315789473685"/>
    <n v="0"/>
    <n v="0"/>
    <n v="17"/>
    <n v="89.47368421052632"/>
    <n v="19"/>
  </r>
  <r>
    <s v="thestar_rage"/>
    <s v="thestar_rage"/>
    <m/>
    <m/>
    <m/>
    <m/>
    <m/>
    <m/>
    <m/>
    <m/>
    <s v="No"/>
    <n v="218"/>
    <m/>
    <m/>
    <x v="1"/>
    <d v="2019-08-14T02:02:19.000"/>
    <s v="I usually just host these but proud to say that I PRODUCED my first #Newsflash episode, yay! #production… https://t.co/uu3eca2rKj"/>
    <s v="https://twitter.com/i/web/status/1161457996624359425"/>
    <s v="twitter.com"/>
    <x v="39"/>
    <m/>
    <s v="http://pbs.twimg.com/profile_images/701710882015809536/4cmCjDFG_normal.png"/>
    <x v="156"/>
    <s v="https://twitter.com/#!/thestar_rage/status/1161457996624359425"/>
    <m/>
    <m/>
    <s v="1161457996624359425"/>
    <m/>
    <b v="0"/>
    <n v="0"/>
    <s v=""/>
    <b v="1"/>
    <s v="en"/>
    <m/>
    <s v="1161452167045115904"/>
    <b v="0"/>
    <n v="0"/>
    <s v=""/>
    <s v="Twitter Web App"/>
    <b v="1"/>
    <s v="1161457996624359425"/>
    <s v="Tweet"/>
    <n v="0"/>
    <n v="0"/>
    <m/>
    <m/>
    <m/>
    <m/>
    <m/>
    <m/>
    <m/>
    <m/>
    <n v="3"/>
    <s v="3"/>
    <s v="3"/>
    <n v="2"/>
    <n v="11.11111111111111"/>
    <n v="0"/>
    <n v="0"/>
    <n v="0"/>
    <n v="0"/>
    <n v="16"/>
    <n v="88.88888888888889"/>
    <n v="18"/>
  </r>
  <r>
    <s v="thestar_rage"/>
    <s v="thestar_rage"/>
    <m/>
    <m/>
    <m/>
    <m/>
    <m/>
    <m/>
    <m/>
    <m/>
    <s v="No"/>
    <n v="219"/>
    <m/>
    <m/>
    <x v="1"/>
    <d v="2019-08-14T15:14:18.000"/>
    <s v="RT @thestar_rage: 1 in 2 Malaysians are either overweight or obese. Can the newly implemented Sweetened Beverages Excise Duty aka the &quot;#sug…"/>
    <m/>
    <m/>
    <x v="4"/>
    <m/>
    <s v="http://pbs.twimg.com/profile_images/701710882015809536/4cmCjDFG_normal.png"/>
    <x v="157"/>
    <s v="https://twitter.com/#!/thestar_rage/status/1161657305814859778"/>
    <m/>
    <m/>
    <s v="1161657305814859778"/>
    <m/>
    <b v="0"/>
    <n v="0"/>
    <s v=""/>
    <b v="0"/>
    <s v="en"/>
    <m/>
    <s v=""/>
    <b v="0"/>
    <n v="42"/>
    <s v="1161452167045115904"/>
    <s v="Twitter for iPhone"/>
    <b v="0"/>
    <s v="1161452167045115904"/>
    <s v="Tweet"/>
    <n v="0"/>
    <n v="0"/>
    <m/>
    <m/>
    <m/>
    <m/>
    <m/>
    <m/>
    <m/>
    <m/>
    <n v="3"/>
    <s v="3"/>
    <s v="3"/>
    <n v="0"/>
    <n v="0"/>
    <n v="2"/>
    <n v="9.090909090909092"/>
    <n v="0"/>
    <n v="0"/>
    <n v="20"/>
    <n v="90.9090909090909"/>
    <n v="22"/>
  </r>
  <r>
    <s v="ianyee"/>
    <s v="thestar_rage"/>
    <m/>
    <m/>
    <m/>
    <m/>
    <m/>
    <m/>
    <m/>
    <m/>
    <s v="No"/>
    <n v="220"/>
    <m/>
    <m/>
    <x v="0"/>
    <d v="2019-08-16T06:52:34.000"/>
    <s v="RT @thestar_rage: 1 in 2 Malaysians are either overweight or obese. Can the newly implemented Sweetened Beverages Excise Duty aka the &quot;#sug…"/>
    <m/>
    <m/>
    <x v="4"/>
    <m/>
    <s v="http://pbs.twimg.com/profile_images/453944059430588416/OznK5nht_normal.jpeg"/>
    <x v="158"/>
    <s v="https://twitter.com/#!/ianyee/status/1162255816365244417"/>
    <m/>
    <m/>
    <s v="1162255816365244417"/>
    <m/>
    <b v="0"/>
    <n v="0"/>
    <s v=""/>
    <b v="0"/>
    <s v="en"/>
    <m/>
    <s v=""/>
    <b v="0"/>
    <n v="47"/>
    <s v="1161452167045115904"/>
    <s v="Twitter for iPhone"/>
    <b v="0"/>
    <s v="1161452167045115904"/>
    <s v="Tweet"/>
    <n v="0"/>
    <n v="0"/>
    <m/>
    <m/>
    <m/>
    <m/>
    <m/>
    <m/>
    <m/>
    <m/>
    <n v="1"/>
    <s v="3"/>
    <s v="3"/>
    <n v="0"/>
    <n v="0"/>
    <n v="2"/>
    <n v="9.090909090909092"/>
    <n v="0"/>
    <n v="0"/>
    <n v="20"/>
    <n v="90.9090909090909"/>
    <n v="22"/>
  </r>
  <r>
    <s v="sugarsmartncl"/>
    <s v="fds_rcs"/>
    <m/>
    <m/>
    <m/>
    <m/>
    <m/>
    <m/>
    <m/>
    <m/>
    <s v="No"/>
    <n v="221"/>
    <m/>
    <m/>
    <x v="0"/>
    <d v="2019-08-16T06:58:02.000"/>
    <s v="RT @gulpNOW: 📢 Today the @FDS_RCS is calling for schools to go 'sugar-free', extending the #sugartax to dairy drinks &amp;amp; reducing #sugar in c…"/>
    <m/>
    <m/>
    <x v="33"/>
    <m/>
    <s v="http://pbs.twimg.com/profile_images/1113450893926699011/saE3AzQq_normal.jpg"/>
    <x v="159"/>
    <s v="https://twitter.com/#!/sugarsmartncl/status/1162257189697777664"/>
    <m/>
    <m/>
    <s v="1162257189697777664"/>
    <m/>
    <b v="0"/>
    <n v="0"/>
    <s v=""/>
    <b v="0"/>
    <s v="en"/>
    <m/>
    <s v=""/>
    <b v="0"/>
    <n v="10"/>
    <s v="1161916658031702016"/>
    <s v="Twitter Web App"/>
    <b v="0"/>
    <s v="1161916658031702016"/>
    <s v="Tweet"/>
    <n v="0"/>
    <n v="0"/>
    <m/>
    <m/>
    <m/>
    <m/>
    <m/>
    <m/>
    <m/>
    <m/>
    <n v="1"/>
    <s v="7"/>
    <s v="7"/>
    <m/>
    <m/>
    <m/>
    <m/>
    <m/>
    <m/>
    <m/>
    <m/>
    <m/>
  </r>
  <r>
    <s v="nayerraapd"/>
    <s v="daniellegalle15"/>
    <m/>
    <m/>
    <m/>
    <m/>
    <m/>
    <m/>
    <m/>
    <m/>
    <s v="No"/>
    <n v="223"/>
    <m/>
    <m/>
    <x v="0"/>
    <d v="2019-08-16T07:11:27.000"/>
    <s v="Totally agree @W_Wat Could a #sugartax support this @DanielleGalle15? https://t.co/XVuMxs7geF"/>
    <s v="https://twitter.com/W_Wat/status/1162116718702940160"/>
    <s v="twitter.com"/>
    <x v="0"/>
    <m/>
    <s v="http://pbs.twimg.com/profile_images/1161259369650184193/ltoRfwdM_normal.jpg"/>
    <x v="160"/>
    <s v="https://twitter.com/#!/nayerraapd/status/1162260567307911169"/>
    <m/>
    <m/>
    <s v="1162260567307911169"/>
    <m/>
    <b v="0"/>
    <n v="0"/>
    <s v=""/>
    <b v="1"/>
    <s v="en"/>
    <m/>
    <s v="1162116718702940160"/>
    <b v="0"/>
    <n v="0"/>
    <s v=""/>
    <s v="Twitter for Android"/>
    <b v="0"/>
    <s v="1162260567307911169"/>
    <s v="Tweet"/>
    <n v="0"/>
    <n v="0"/>
    <m/>
    <m/>
    <m/>
    <m/>
    <m/>
    <m/>
    <m/>
    <m/>
    <n v="1"/>
    <s v="20"/>
    <s v="20"/>
    <m/>
    <m/>
    <m/>
    <m/>
    <m/>
    <m/>
    <m/>
    <m/>
    <m/>
  </r>
  <r>
    <s v="dphru_sa"/>
    <s v="uwconline"/>
    <m/>
    <m/>
    <m/>
    <m/>
    <m/>
    <m/>
    <m/>
    <m/>
    <s v="No"/>
    <n v="225"/>
    <m/>
    <m/>
    <x v="0"/>
    <d v="2019-08-16T07:29:33.000"/>
    <s v="RT @FoodSecurity_za: Today we interviewed Professor Rina Swart of @UWConline  to give us a sense of just what the country's year-old #sugar…"/>
    <m/>
    <m/>
    <x v="4"/>
    <m/>
    <s v="http://pbs.twimg.com/profile_images/1101340346091487232/kB520h32_normal.png"/>
    <x v="161"/>
    <s v="https://twitter.com/#!/dphru_sa/status/1162265121021812737"/>
    <m/>
    <m/>
    <s v="1162265121021812737"/>
    <m/>
    <b v="0"/>
    <n v="0"/>
    <s v=""/>
    <b v="0"/>
    <s v="en"/>
    <m/>
    <s v=""/>
    <b v="0"/>
    <n v="4"/>
    <s v="1161902893240373248"/>
    <s v="Twitter Web App"/>
    <b v="0"/>
    <s v="1161902893240373248"/>
    <s v="Tweet"/>
    <n v="0"/>
    <n v="0"/>
    <m/>
    <m/>
    <m/>
    <m/>
    <m/>
    <m/>
    <m/>
    <m/>
    <n v="1"/>
    <s v="10"/>
    <s v="10"/>
    <m/>
    <m/>
    <m/>
    <m/>
    <m/>
    <m/>
    <m/>
    <m/>
    <m/>
  </r>
  <r>
    <s v="esmesstuff"/>
    <s v="esmesstuff"/>
    <m/>
    <m/>
    <m/>
    <m/>
    <m/>
    <m/>
    <m/>
    <m/>
    <s v="No"/>
    <n v="227"/>
    <m/>
    <m/>
    <x v="1"/>
    <d v="2019-08-16T13:48:05.000"/>
    <s v="Disturbing news in #TheTimes changes to the #sugartax could make it impossible to produce fudge or Palma Violets https://t.co/QJAFmJQG18"/>
    <m/>
    <m/>
    <x v="40"/>
    <s v="https://pbs.twimg.com/tweet_video_thumb/ECGImq7XsAA1GVR.jpg"/>
    <s v="https://pbs.twimg.com/tweet_video_thumb/ECGImq7XsAA1GVR.jpg"/>
    <x v="162"/>
    <s v="https://twitter.com/#!/esmesstuff/status/1162360384344473600"/>
    <m/>
    <m/>
    <s v="1162360384344473600"/>
    <m/>
    <b v="0"/>
    <n v="0"/>
    <s v=""/>
    <b v="0"/>
    <s v="en"/>
    <m/>
    <s v=""/>
    <b v="0"/>
    <n v="0"/>
    <s v=""/>
    <s v="Twitter for Android"/>
    <b v="0"/>
    <s v="1162360384344473600"/>
    <s v="Tweet"/>
    <n v="0"/>
    <n v="0"/>
    <m/>
    <m/>
    <m/>
    <m/>
    <m/>
    <m/>
    <m/>
    <m/>
    <n v="1"/>
    <s v="2"/>
    <s v="2"/>
    <n v="0"/>
    <n v="0"/>
    <n v="3"/>
    <n v="16.666666666666668"/>
    <n v="0"/>
    <n v="0"/>
    <n v="15"/>
    <n v="83.33333333333333"/>
    <n v="18"/>
  </r>
  <r>
    <s v="r_osirideain"/>
    <s v="irnbru"/>
    <m/>
    <m/>
    <m/>
    <m/>
    <m/>
    <m/>
    <m/>
    <m/>
    <s v="No"/>
    <n v="228"/>
    <m/>
    <m/>
    <x v="2"/>
    <d v="2019-08-16T15:05:53.000"/>
    <s v="@irnbru You could be doing with a kick up the arse yerself for getting rid of the original recipe! We would have paid the #sugartax"/>
    <m/>
    <m/>
    <x v="0"/>
    <m/>
    <s v="http://pbs.twimg.com/profile_images/1143984689360883718/jsyOvBXF_normal.jpg"/>
    <x v="163"/>
    <s v="https://twitter.com/#!/r_osirideain/status/1162379962206343168"/>
    <m/>
    <m/>
    <s v="1162379962206343168"/>
    <s v="1162378487363248128"/>
    <b v="0"/>
    <n v="5"/>
    <s v="24520892"/>
    <b v="0"/>
    <s v="en"/>
    <m/>
    <s v=""/>
    <b v="0"/>
    <n v="1"/>
    <s v=""/>
    <s v="Twitter for iPhone"/>
    <b v="0"/>
    <s v="1162378487363248128"/>
    <s v="Tweet"/>
    <n v="0"/>
    <n v="0"/>
    <m/>
    <m/>
    <m/>
    <m/>
    <m/>
    <m/>
    <m/>
    <m/>
    <n v="1"/>
    <s v="19"/>
    <s v="19"/>
    <n v="0"/>
    <n v="0"/>
    <n v="0"/>
    <n v="0"/>
    <n v="0"/>
    <n v="0"/>
    <n v="25"/>
    <n v="100"/>
    <n v="25"/>
  </r>
  <r>
    <s v="mcindewartam"/>
    <s v="irnbru"/>
    <m/>
    <m/>
    <m/>
    <m/>
    <m/>
    <m/>
    <m/>
    <m/>
    <s v="No"/>
    <n v="229"/>
    <m/>
    <m/>
    <x v="0"/>
    <d v="2019-08-16T15:10:36.000"/>
    <s v="RT @R_OSirideain: @irnbru You could be doing with a kick up the arse yerself for getting rid of the original recipe! We would have paid the…"/>
    <m/>
    <m/>
    <x v="4"/>
    <m/>
    <s v="http://pbs.twimg.com/profile_images/1151939390949777408/CgToyHtZ_normal.jpg"/>
    <x v="164"/>
    <s v="https://twitter.com/#!/mcindewartam/status/1162381148967903232"/>
    <m/>
    <m/>
    <s v="1162381148967903232"/>
    <m/>
    <b v="0"/>
    <n v="0"/>
    <s v=""/>
    <b v="0"/>
    <s v="en"/>
    <m/>
    <s v=""/>
    <b v="0"/>
    <n v="1"/>
    <s v="1162379962206343168"/>
    <s v="Twitter for Android"/>
    <b v="0"/>
    <s v="1162379962206343168"/>
    <s v="Tweet"/>
    <n v="0"/>
    <n v="0"/>
    <m/>
    <m/>
    <m/>
    <m/>
    <m/>
    <m/>
    <m/>
    <m/>
    <n v="1"/>
    <s v="19"/>
    <s v="19"/>
    <m/>
    <m/>
    <m/>
    <m/>
    <m/>
    <m/>
    <m/>
    <m/>
    <m/>
  </r>
  <r>
    <s v="kpennpenn"/>
    <s v="cruk_policy"/>
    <m/>
    <m/>
    <m/>
    <m/>
    <m/>
    <m/>
    <m/>
    <m/>
    <s v="No"/>
    <n v="231"/>
    <m/>
    <m/>
    <x v="0"/>
    <d v="2019-08-16T15:20:18.000"/>
    <s v="RT @CRUK_Policy: Our environment makes it hard to be healthy. We want to change this and polling shows that the Government’s sugar and calo…"/>
    <m/>
    <m/>
    <x v="4"/>
    <m/>
    <s v="http://pbs.twimg.com/profile_images/566250312076251136/__9DlatC_normal.jpeg"/>
    <x v="165"/>
    <s v="https://twitter.com/#!/kpennpenn/status/1162383591508197378"/>
    <m/>
    <m/>
    <s v="1162383591508197378"/>
    <m/>
    <b v="0"/>
    <n v="0"/>
    <s v=""/>
    <b v="0"/>
    <s v="en"/>
    <m/>
    <s v=""/>
    <b v="0"/>
    <n v="4"/>
    <s v="1162383465087721472"/>
    <s v="Twitter for Android"/>
    <b v="0"/>
    <s v="1162383465087721472"/>
    <s v="Tweet"/>
    <n v="0"/>
    <n v="0"/>
    <m/>
    <m/>
    <m/>
    <m/>
    <m/>
    <m/>
    <m/>
    <m/>
    <n v="1"/>
    <s v="12"/>
    <s v="12"/>
    <n v="1"/>
    <n v="4"/>
    <n v="1"/>
    <n v="4"/>
    <n v="0"/>
    <n v="0"/>
    <n v="23"/>
    <n v="92"/>
    <n v="25"/>
  </r>
  <r>
    <s v="davesargent"/>
    <s v="tesco"/>
    <m/>
    <m/>
    <m/>
    <m/>
    <m/>
    <m/>
    <m/>
    <m/>
    <s v="No"/>
    <n v="232"/>
    <m/>
    <m/>
    <x v="0"/>
    <d v="2019-08-16T15:35:11.000"/>
    <s v="Hey @Tesco - do you not take notice of things like the #sugartax ?_x000a_Just bought a #fantazero orange 500ml from your #StHelens extra store, it was £1.33 yet the full sugar one is next to it on the shelves for £1.00. Way to go with promoting diabetes 👏🏼👏🏼👏🏼"/>
    <m/>
    <m/>
    <x v="41"/>
    <m/>
    <s v="http://pbs.twimg.com/profile_images/691242030882766848/2wlx8A0C_normal.jpg"/>
    <x v="166"/>
    <s v="https://twitter.com/#!/davesargent/status/1162387334962307073"/>
    <m/>
    <m/>
    <s v="1162387334962307073"/>
    <m/>
    <b v="0"/>
    <n v="4"/>
    <s v=""/>
    <b v="0"/>
    <s v="en"/>
    <m/>
    <s v=""/>
    <b v="0"/>
    <n v="0"/>
    <s v=""/>
    <s v="Twitter for iPhone"/>
    <b v="0"/>
    <s v="1162387334962307073"/>
    <s v="Tweet"/>
    <n v="0"/>
    <n v="0"/>
    <m/>
    <m/>
    <m/>
    <m/>
    <m/>
    <m/>
    <m/>
    <m/>
    <n v="1"/>
    <s v="8"/>
    <s v="8"/>
    <n v="1"/>
    <n v="2.0833333333333335"/>
    <n v="0"/>
    <n v="0"/>
    <n v="0"/>
    <n v="0"/>
    <n v="47"/>
    <n v="97.91666666666667"/>
    <n v="48"/>
  </r>
  <r>
    <s v="oha_updates"/>
    <s v="cruk_policy"/>
    <m/>
    <m/>
    <m/>
    <m/>
    <m/>
    <m/>
    <m/>
    <m/>
    <s v="No"/>
    <n v="233"/>
    <m/>
    <m/>
    <x v="0"/>
    <d v="2019-08-16T15:52:00.000"/>
    <s v="RT @CRUK_Policy: Our environment makes it hard to be healthy. We want to change this and polling shows that the Government’s sugar and calo…"/>
    <m/>
    <m/>
    <x v="4"/>
    <m/>
    <s v="http://pbs.twimg.com/profile_images/742725383418728449/qhShxX6Q_normal.jpg"/>
    <x v="167"/>
    <s v="https://twitter.com/#!/oha_updates/status/1162391565375102976"/>
    <m/>
    <m/>
    <s v="1162391565375102976"/>
    <m/>
    <b v="0"/>
    <n v="0"/>
    <s v=""/>
    <b v="0"/>
    <s v="en"/>
    <m/>
    <s v=""/>
    <b v="0"/>
    <n v="4"/>
    <s v="1162383465087721472"/>
    <s v="Twitter Web App"/>
    <b v="0"/>
    <s v="1162383465087721472"/>
    <s v="Tweet"/>
    <n v="0"/>
    <n v="0"/>
    <m/>
    <m/>
    <m/>
    <m/>
    <m/>
    <m/>
    <m/>
    <m/>
    <n v="1"/>
    <s v="12"/>
    <s v="12"/>
    <n v="1"/>
    <n v="4"/>
    <n v="1"/>
    <n v="4"/>
    <n v="0"/>
    <n v="0"/>
    <n v="23"/>
    <n v="92"/>
    <n v="25"/>
  </r>
  <r>
    <s v="jphysical"/>
    <s v="afpe_pe"/>
    <m/>
    <m/>
    <m/>
    <m/>
    <m/>
    <m/>
    <m/>
    <m/>
    <s v="No"/>
    <n v="234"/>
    <m/>
    <m/>
    <x v="0"/>
    <d v="2019-08-16T16:49:15.000"/>
    <s v="RT @afPE_PE: How the #sugartax is changing behaviour… https://t.co/YRl1Hp6rlI https://t.co/MCsGuRr1ng"/>
    <s v="https://www.igd.com/research/brexit-and-economics/article/t/how-the-sugar-tax-is-changing-behaviour/i/22186"/>
    <s v="igd.com"/>
    <x v="0"/>
    <s v="https://pbs.twimg.com/media/EB612bLX4AAUA3h.jpg"/>
    <s v="https://pbs.twimg.com/media/EB612bLX4AAUA3h.jpg"/>
    <x v="168"/>
    <s v="https://twitter.com/#!/jphysical/status/1162405976449978374"/>
    <m/>
    <m/>
    <s v="1162405976449978374"/>
    <m/>
    <b v="0"/>
    <n v="0"/>
    <s v=""/>
    <b v="0"/>
    <s v="en"/>
    <m/>
    <s v=""/>
    <b v="0"/>
    <n v="6"/>
    <s v="1161565705101291520"/>
    <s v="Twitter for iPhone"/>
    <b v="0"/>
    <s v="1161565705101291520"/>
    <s v="Tweet"/>
    <n v="0"/>
    <n v="0"/>
    <m/>
    <m/>
    <m/>
    <m/>
    <m/>
    <m/>
    <m/>
    <m/>
    <n v="1"/>
    <s v="9"/>
    <s v="9"/>
    <n v="0"/>
    <n v="0"/>
    <n v="0"/>
    <n v="0"/>
    <n v="0"/>
    <n v="0"/>
    <n v="8"/>
    <n v="100"/>
    <n v="8"/>
  </r>
  <r>
    <s v="cati_king"/>
    <s v="jamieoliver"/>
    <m/>
    <m/>
    <m/>
    <m/>
    <m/>
    <m/>
    <m/>
    <m/>
    <s v="No"/>
    <n v="235"/>
    <m/>
    <m/>
    <x v="2"/>
    <d v="2019-08-16T16:59:36.000"/>
    <s v="@jamieoliver Yuh Teefin bludclart yuh. U messed around with everyone’s food and now No1s fucking with your shit. U fucka. Had u have stayed silent maybe ur shitty restaurants would still be up n running. Fuck u u big batty eediat. #SugarTax #MindYourOwnBusiness #TurkeyTwizzlers"/>
    <m/>
    <m/>
    <x v="42"/>
    <m/>
    <s v="http://pbs.twimg.com/profile_images/805542907264569344/lbxU_ALH_normal.jpg"/>
    <x v="169"/>
    <s v="https://twitter.com/#!/cati_king/status/1162408581330874368"/>
    <m/>
    <m/>
    <s v="1162408581330874368"/>
    <m/>
    <b v="0"/>
    <n v="0"/>
    <s v="18676177"/>
    <b v="0"/>
    <s v="en"/>
    <m/>
    <s v=""/>
    <b v="0"/>
    <n v="0"/>
    <s v=""/>
    <s v="Twitter for iPhone"/>
    <b v="0"/>
    <s v="1162408581330874368"/>
    <s v="Tweet"/>
    <n v="0"/>
    <n v="0"/>
    <m/>
    <m/>
    <m/>
    <m/>
    <m/>
    <m/>
    <m/>
    <m/>
    <n v="1"/>
    <s v="1"/>
    <s v="1"/>
    <n v="1"/>
    <n v="2.2222222222222223"/>
    <n v="5"/>
    <n v="11.11111111111111"/>
    <n v="0"/>
    <n v="0"/>
    <n v="39"/>
    <n v="86.66666666666667"/>
    <n v="45"/>
  </r>
  <r>
    <s v="gulpnow"/>
    <s v="fds_rcs"/>
    <m/>
    <m/>
    <m/>
    <m/>
    <m/>
    <m/>
    <m/>
    <m/>
    <s v="No"/>
    <n v="236"/>
    <m/>
    <m/>
    <x v="0"/>
    <d v="2019-08-15T08:22:18.000"/>
    <s v="Today the @FDS_RCS is calling for all schools to go 'sugar-free', extending the #sugartax to dairy drinks &amp;amp; reducin… https://t.co/QNVaCwTyDi"/>
    <s v="https://twitter.com/i/web/status/1161916007415525376"/>
    <s v="twitter.com"/>
    <x v="0"/>
    <m/>
    <s v="http://pbs.twimg.com/profile_images/848498657238425601/wIKPxg1p_normal.jpg"/>
    <x v="170"/>
    <s v="https://twitter.com/#!/gulpnow/status/1161916007415525376"/>
    <m/>
    <m/>
    <s v="1161916007415525376"/>
    <m/>
    <b v="0"/>
    <n v="0"/>
    <s v=""/>
    <b v="0"/>
    <s v="en"/>
    <m/>
    <s v=""/>
    <b v="0"/>
    <n v="0"/>
    <s v=""/>
    <s v="Twitter Web Client"/>
    <b v="1"/>
    <s v="1161916007415525376"/>
    <s v="Tweet"/>
    <n v="0"/>
    <n v="0"/>
    <m/>
    <m/>
    <m/>
    <m/>
    <m/>
    <m/>
    <m/>
    <m/>
    <n v="2"/>
    <s v="7"/>
    <s v="7"/>
    <n v="0"/>
    <n v="0"/>
    <n v="0"/>
    <n v="0"/>
    <n v="0"/>
    <n v="0"/>
    <n v="20"/>
    <n v="100"/>
    <n v="20"/>
  </r>
  <r>
    <s v="gulpnow"/>
    <s v="fds_rcs"/>
    <m/>
    <m/>
    <m/>
    <m/>
    <m/>
    <m/>
    <m/>
    <m/>
    <s v="No"/>
    <n v="237"/>
    <m/>
    <m/>
    <x v="0"/>
    <d v="2019-08-15T08:24:53.000"/>
    <s v="📢 Today the @FDS_RCS is calling for schools to go 'sugar-free', extending the #sugartax to dairy drinks &amp;amp; reducing… https://t.co/rjN1pb7vDe"/>
    <s v="https://twitter.com/i/web/status/1161916658031702016"/>
    <s v="twitter.com"/>
    <x v="0"/>
    <m/>
    <s v="http://pbs.twimg.com/profile_images/848498657238425601/wIKPxg1p_normal.jpg"/>
    <x v="171"/>
    <s v="https://twitter.com/#!/gulpnow/status/1161916658031702016"/>
    <m/>
    <m/>
    <s v="1161916658031702016"/>
    <m/>
    <b v="0"/>
    <n v="0"/>
    <s v=""/>
    <b v="0"/>
    <s v="en"/>
    <m/>
    <s v=""/>
    <b v="0"/>
    <n v="0"/>
    <s v=""/>
    <s v="Twitter Web Client"/>
    <b v="1"/>
    <s v="1161916658031702016"/>
    <s v="Tweet"/>
    <n v="0"/>
    <n v="0"/>
    <m/>
    <m/>
    <m/>
    <m/>
    <m/>
    <m/>
    <m/>
    <m/>
    <n v="2"/>
    <s v="7"/>
    <s v="7"/>
    <n v="0"/>
    <n v="0"/>
    <n v="0"/>
    <n v="0"/>
    <n v="0"/>
    <n v="0"/>
    <n v="19"/>
    <n v="100"/>
    <n v="19"/>
  </r>
  <r>
    <s v="debsjkay"/>
    <s v="fds_rcs"/>
    <m/>
    <m/>
    <m/>
    <m/>
    <m/>
    <m/>
    <m/>
    <m/>
    <s v="No"/>
    <n v="238"/>
    <m/>
    <m/>
    <x v="0"/>
    <d v="2019-08-15T13:21:10.000"/>
    <s v="RT @gulpNOW: 📢 Today the @FDS_RCS is calling for schools to go 'sugar-free', extending the #sugartax to dairy drinks &amp;amp; reducing #sugar in c…"/>
    <m/>
    <m/>
    <x v="33"/>
    <m/>
    <s v="http://pbs.twimg.com/profile_images/378800000780676446/f237307ef56d594aa0e943fe03216391_normal.jpeg"/>
    <x v="172"/>
    <s v="https://twitter.com/#!/debsjkay/status/1161991220035497984"/>
    <m/>
    <m/>
    <s v="1161991220035497984"/>
    <m/>
    <b v="0"/>
    <n v="0"/>
    <s v=""/>
    <b v="0"/>
    <s v="en"/>
    <m/>
    <s v=""/>
    <b v="0"/>
    <n v="0"/>
    <s v="1161916658031702016"/>
    <s v="Twitter for Android"/>
    <b v="0"/>
    <s v="1161916658031702016"/>
    <s v="Tweet"/>
    <n v="0"/>
    <n v="0"/>
    <m/>
    <m/>
    <m/>
    <m/>
    <m/>
    <m/>
    <m/>
    <m/>
    <n v="1"/>
    <s v="7"/>
    <s v="7"/>
    <m/>
    <m/>
    <m/>
    <m/>
    <m/>
    <m/>
    <m/>
    <m/>
    <m/>
  </r>
  <r>
    <s v="debsjkay"/>
    <s v="mvtegenspraak"/>
    <m/>
    <m/>
    <m/>
    <m/>
    <m/>
    <m/>
    <m/>
    <m/>
    <s v="No"/>
    <n v="240"/>
    <m/>
    <m/>
    <x v="0"/>
    <d v="2019-08-16T21:50:03.000"/>
    <s v="RT @tijdvooreten: @BoydSwinburn @WHO_Europe @WHO @HBSCStudy @CocaCola @Nestle @MvTegenspraak In less than 1 minute explained why also the D…"/>
    <m/>
    <m/>
    <x v="4"/>
    <m/>
    <s v="http://pbs.twimg.com/profile_images/378800000780676446/f237307ef56d594aa0e943fe03216391_normal.jpeg"/>
    <x v="173"/>
    <s v="https://twitter.com/#!/debsjkay/status/1162481674501967873"/>
    <m/>
    <m/>
    <s v="1162481674501967873"/>
    <m/>
    <b v="0"/>
    <n v="0"/>
    <s v=""/>
    <b v="0"/>
    <s v="en"/>
    <m/>
    <s v=""/>
    <b v="0"/>
    <n v="3"/>
    <s v="1161705520501334017"/>
    <s v="Twitter for Android"/>
    <b v="0"/>
    <s v="1161705520501334017"/>
    <s v="Tweet"/>
    <n v="0"/>
    <n v="0"/>
    <m/>
    <m/>
    <m/>
    <m/>
    <m/>
    <m/>
    <m/>
    <m/>
    <n v="1"/>
    <s v="7"/>
    <s v="1"/>
    <m/>
    <m/>
    <m/>
    <m/>
    <m/>
    <m/>
    <m/>
    <m/>
    <m/>
  </r>
  <r>
    <s v="aussugartax"/>
    <s v="adamliaw"/>
    <m/>
    <m/>
    <m/>
    <m/>
    <m/>
    <m/>
    <m/>
    <m/>
    <s v="No"/>
    <n v="248"/>
    <m/>
    <m/>
    <x v="0"/>
    <d v="2019-08-16T03:06:57.000"/>
    <s v="A few salty responses to @adamliaw's #sugartax thread._x000a__x000a_It's actually pretty easy to put a tax on sugar sweetened beverages. 47 countries and territories have done it - because they represent excess calories and have absolutely no nutritional value. https://t.co/xejiOOgxsm"/>
    <s v="https://twitter.com/adamliaw/status/1161798669575655424"/>
    <s v="twitter.com"/>
    <x v="0"/>
    <m/>
    <s v="http://pbs.twimg.com/profile_images/879672940949667840/QcP3ju7o_normal.jpg"/>
    <x v="174"/>
    <s v="https://twitter.com/#!/aussugartax/status/1162199038155866113"/>
    <m/>
    <m/>
    <s v="1162199038155866113"/>
    <m/>
    <b v="0"/>
    <n v="0"/>
    <s v=""/>
    <b v="1"/>
    <s v="en"/>
    <m/>
    <s v="1161798669575655424"/>
    <b v="0"/>
    <n v="0"/>
    <s v=""/>
    <s v="Twitter Web App"/>
    <b v="0"/>
    <s v="1162199038155866113"/>
    <s v="Tweet"/>
    <n v="0"/>
    <n v="0"/>
    <m/>
    <m/>
    <m/>
    <m/>
    <m/>
    <m/>
    <m/>
    <m/>
    <n v="1"/>
    <s v="15"/>
    <s v="15"/>
    <n v="2"/>
    <n v="5.2631578947368425"/>
    <n v="0"/>
    <n v="0"/>
    <n v="0"/>
    <n v="0"/>
    <n v="36"/>
    <n v="94.73684210526316"/>
    <n v="38"/>
  </r>
  <r>
    <s v="matt_hopcraft"/>
    <s v="adamliaw"/>
    <m/>
    <m/>
    <m/>
    <m/>
    <m/>
    <m/>
    <m/>
    <m/>
    <s v="No"/>
    <n v="249"/>
    <m/>
    <m/>
    <x v="2"/>
    <d v="2019-08-16T19:22:58.000"/>
    <s v="@adamliaw Most people are advocating for a tax on sugar sweetened beverages - #sugartax is a convenient handle._x000a_SSBs are closer to single purpose products, have no nutritional value and are mostly biggest contributor to added sugar consumption."/>
    <m/>
    <m/>
    <x v="0"/>
    <m/>
    <s v="http://pbs.twimg.com/profile_images/1128991228710703104/HQnfvlCi_normal.jpg"/>
    <x v="175"/>
    <s v="https://twitter.com/#!/matt_hopcraft/status/1162444658183512065"/>
    <m/>
    <m/>
    <s v="1162444658183512065"/>
    <s v="1161798669575655424"/>
    <b v="0"/>
    <n v="0"/>
    <s v="29947296"/>
    <b v="0"/>
    <s v="en"/>
    <m/>
    <s v=""/>
    <b v="0"/>
    <n v="0"/>
    <s v=""/>
    <s v="Twitter for iPhone"/>
    <b v="0"/>
    <s v="1161798669575655424"/>
    <s v="Tweet"/>
    <n v="0"/>
    <n v="0"/>
    <s v="144.593741856,-38.433859306 _x000a_145.512528832,-38.433859306 _x000a_145.512528832,-37.5112737225 _x000a_144.593741856,-37.5112737225"/>
    <s v="Australia"/>
    <s v="AU"/>
    <s v="Melbourne, Victoria"/>
    <s v="01864a8a64df9dc4"/>
    <s v="Melbourne"/>
    <s v="city"/>
    <s v="https://api.twitter.com/1.1/geo/id/01864a8a64df9dc4.json"/>
    <n v="2"/>
    <s v="15"/>
    <s v="15"/>
    <n v="1"/>
    <n v="2.7027027027027026"/>
    <n v="0"/>
    <n v="0"/>
    <n v="0"/>
    <n v="0"/>
    <n v="36"/>
    <n v="97.29729729729729"/>
    <n v="37"/>
  </r>
  <r>
    <s v="matt_hopcraft"/>
    <s v="adamliaw"/>
    <m/>
    <m/>
    <m/>
    <m/>
    <m/>
    <m/>
    <m/>
    <m/>
    <s v="No"/>
    <n v="250"/>
    <m/>
    <m/>
    <x v="2"/>
    <d v="2019-08-16T19:47:02.000"/>
    <s v="@adamliaw One final point, public discourse on a #sugartax actually serves an educative function. Every news story reminds consumers that excess sugar consumption is harmful to their health."/>
    <m/>
    <m/>
    <x v="0"/>
    <m/>
    <s v="http://pbs.twimg.com/profile_images/1128991228710703104/HQnfvlCi_normal.jpg"/>
    <x v="176"/>
    <s v="https://twitter.com/#!/matt_hopcraft/status/1162450716025167873"/>
    <m/>
    <m/>
    <s v="1162450716025167873"/>
    <s v="1161804673734438914"/>
    <b v="0"/>
    <n v="0"/>
    <s v="29947296"/>
    <b v="0"/>
    <s v="en"/>
    <m/>
    <s v=""/>
    <b v="0"/>
    <n v="0"/>
    <s v=""/>
    <s v="Twitter for iPhone"/>
    <b v="0"/>
    <s v="1161804673734438914"/>
    <s v="Tweet"/>
    <n v="0"/>
    <n v="0"/>
    <s v="144.593741856,-38.433859306 _x000a_145.512528832,-38.433859306 _x000a_145.512528832,-37.5112737225 _x000a_144.593741856,-37.5112737225"/>
    <s v="Australia"/>
    <s v="AU"/>
    <s v="Melbourne, Victoria"/>
    <s v="01864a8a64df9dc4"/>
    <s v="Melbourne"/>
    <s v="city"/>
    <s v="https://api.twitter.com/1.1/geo/id/01864a8a64df9dc4.json"/>
    <n v="2"/>
    <s v="15"/>
    <s v="15"/>
    <n v="0"/>
    <n v="0"/>
    <n v="1"/>
    <n v="3.5714285714285716"/>
    <n v="0"/>
    <n v="0"/>
    <n v="27"/>
    <n v="96.42857142857143"/>
    <n v="28"/>
  </r>
  <r>
    <s v="matt_hopcraft"/>
    <s v="adamliaw"/>
    <m/>
    <m/>
    <m/>
    <m/>
    <m/>
    <m/>
    <m/>
    <m/>
    <s v="No"/>
    <n v="251"/>
    <m/>
    <m/>
    <x v="0"/>
    <d v="2019-08-16T23:58:25.000"/>
    <s v="RT @AusSugarTax: A few salty responses to @adamliaw's #sugartax thread._x000a__x000a_It's actually pretty easy to put a tax on sugar sweetened beverage…"/>
    <m/>
    <m/>
    <x v="0"/>
    <m/>
    <s v="http://pbs.twimg.com/profile_images/1128991228710703104/HQnfvlCi_normal.jpg"/>
    <x v="177"/>
    <s v="https://twitter.com/#!/matt_hopcraft/status/1162513976703381504"/>
    <m/>
    <m/>
    <s v="1162513976703381504"/>
    <m/>
    <b v="0"/>
    <n v="0"/>
    <s v=""/>
    <b v="1"/>
    <s v="en"/>
    <m/>
    <s v="1161798669575655424"/>
    <b v="0"/>
    <n v="1"/>
    <s v="1162199038155866113"/>
    <s v="Twitter for iPhone"/>
    <b v="0"/>
    <s v="1162199038155866113"/>
    <s v="Tweet"/>
    <n v="0"/>
    <n v="0"/>
    <m/>
    <m/>
    <m/>
    <m/>
    <m/>
    <m/>
    <m/>
    <m/>
    <n v="1"/>
    <s v="15"/>
    <s v="15"/>
    <m/>
    <m/>
    <m/>
    <m/>
    <m/>
    <m/>
    <m/>
    <m/>
    <m/>
  </r>
  <r>
    <s v="aussugartax"/>
    <s v="aussugartax"/>
    <m/>
    <m/>
    <m/>
    <m/>
    <m/>
    <m/>
    <m/>
    <m/>
    <s v="No"/>
    <n v="252"/>
    <m/>
    <m/>
    <x v="1"/>
    <d v="2019-08-16T03:08:52.000"/>
    <s v="Iowa has nothing to do with Australia. Our coastal Queensland and NSW sugar industry has a bit more to do with why politicians are reluctant to touch a #sugartax, despite the overwhelming evidence of its effectiveness. https://t.co/tiXGHK34ps"/>
    <s v="https://twitter.com/adamliaw/status/1161799131590905857"/>
    <s v="twitter.com"/>
    <x v="0"/>
    <m/>
    <s v="http://pbs.twimg.com/profile_images/879672940949667840/QcP3ju7o_normal.jpg"/>
    <x v="178"/>
    <s v="https://twitter.com/#!/aussugartax/status/1162199518546296841"/>
    <m/>
    <m/>
    <s v="1162199518546296841"/>
    <m/>
    <b v="0"/>
    <n v="0"/>
    <s v=""/>
    <b v="1"/>
    <s v="en"/>
    <m/>
    <s v="1161799131590905857"/>
    <b v="0"/>
    <n v="0"/>
    <s v=""/>
    <s v="Twitter Web App"/>
    <b v="0"/>
    <s v="1162199518546296841"/>
    <s v="Tweet"/>
    <n v="0"/>
    <n v="0"/>
    <m/>
    <m/>
    <m/>
    <m/>
    <m/>
    <m/>
    <m/>
    <m/>
    <n v="3"/>
    <s v="15"/>
    <s v="15"/>
    <n v="1"/>
    <n v="2.7777777777777777"/>
    <n v="2"/>
    <n v="5.555555555555555"/>
    <n v="0"/>
    <n v="0"/>
    <n v="33"/>
    <n v="91.66666666666667"/>
    <n v="36"/>
  </r>
  <r>
    <s v="aussugartax"/>
    <s v="aussugartax"/>
    <m/>
    <m/>
    <m/>
    <m/>
    <m/>
    <m/>
    <m/>
    <m/>
    <s v="No"/>
    <n v="253"/>
    <m/>
    <m/>
    <x v="1"/>
    <d v="2019-08-16T03:13:15.000"/>
    <s v="Again, we have a wealth of knowledge about the effects of #sugartax because over the last decade a large number of countries have adopted them. They reduce consumption of sugar across all population groups, and usually reduce health disparities. https://t.co/HVCLuMtYg3"/>
    <s v="https://twitter.com/adamliaw/status/1161800961108533249"/>
    <s v="twitter.com"/>
    <x v="0"/>
    <m/>
    <s v="http://pbs.twimg.com/profile_images/879672940949667840/QcP3ju7o_normal.jpg"/>
    <x v="179"/>
    <s v="https://twitter.com/#!/aussugartax/status/1162200621828567040"/>
    <m/>
    <m/>
    <s v="1162200621828567040"/>
    <m/>
    <b v="0"/>
    <n v="0"/>
    <s v=""/>
    <b v="1"/>
    <s v="en"/>
    <m/>
    <s v="1161800961108533249"/>
    <b v="0"/>
    <n v="0"/>
    <s v=""/>
    <s v="Twitter Web App"/>
    <b v="0"/>
    <s v="1162200621828567040"/>
    <s v="Tweet"/>
    <n v="0"/>
    <n v="0"/>
    <m/>
    <m/>
    <m/>
    <m/>
    <m/>
    <m/>
    <m/>
    <m/>
    <n v="3"/>
    <s v="15"/>
    <s v="15"/>
    <n v="0"/>
    <n v="0"/>
    <n v="0"/>
    <n v="0"/>
    <n v="0"/>
    <n v="0"/>
    <n v="39"/>
    <n v="100"/>
    <n v="39"/>
  </r>
  <r>
    <s v="aussugartax"/>
    <s v="aussugartax"/>
    <m/>
    <m/>
    <m/>
    <m/>
    <m/>
    <m/>
    <m/>
    <m/>
    <s v="No"/>
    <n v="254"/>
    <m/>
    <m/>
    <x v="1"/>
    <d v="2019-08-16T03:20:01.000"/>
    <s v="Again, seatbelts don't replace speed limits and stop signs. A #sugartax is a powerful tool that we're not using. https://t.co/LZ61s7dIn2"/>
    <s v="https://twitter.com/adamliaw/status/1161804413356261376"/>
    <s v="twitter.com"/>
    <x v="0"/>
    <m/>
    <s v="http://pbs.twimg.com/profile_images/879672940949667840/QcP3ju7o_normal.jpg"/>
    <x v="180"/>
    <s v="https://twitter.com/#!/aussugartax/status/1162202325164814337"/>
    <m/>
    <m/>
    <s v="1162202325164814337"/>
    <m/>
    <b v="0"/>
    <n v="0"/>
    <s v=""/>
    <b v="1"/>
    <s v="en"/>
    <m/>
    <s v="1161804413356261376"/>
    <b v="0"/>
    <n v="0"/>
    <s v=""/>
    <s v="Twitter Web App"/>
    <b v="0"/>
    <s v="1162202325164814337"/>
    <s v="Tweet"/>
    <n v="0"/>
    <n v="0"/>
    <m/>
    <m/>
    <m/>
    <m/>
    <m/>
    <m/>
    <m/>
    <m/>
    <n v="3"/>
    <s v="15"/>
    <s v="15"/>
    <n v="1"/>
    <n v="5.2631578947368425"/>
    <n v="1"/>
    <n v="5.2631578947368425"/>
    <n v="0"/>
    <n v="0"/>
    <n v="17"/>
    <n v="89.47368421052632"/>
    <n v="19"/>
  </r>
  <r>
    <s v="marymaryregan"/>
    <s v="cruk_policy"/>
    <m/>
    <m/>
    <m/>
    <m/>
    <m/>
    <m/>
    <m/>
    <m/>
    <s v="No"/>
    <n v="256"/>
    <m/>
    <m/>
    <x v="0"/>
    <d v="2019-08-17T06:27:09.000"/>
    <s v="RT @CRUK_Policy: Our environment makes it hard to be healthy. We want to change this and polling shows that the Government’s sugar and calo…"/>
    <m/>
    <m/>
    <x v="4"/>
    <m/>
    <s v="http://pbs.twimg.com/profile_images/422741932092030976/TCmZSXlT_normal.jpeg"/>
    <x v="181"/>
    <s v="https://twitter.com/#!/marymaryregan/status/1162611805031718912"/>
    <m/>
    <m/>
    <s v="1162611805031718912"/>
    <m/>
    <b v="0"/>
    <n v="0"/>
    <s v=""/>
    <b v="0"/>
    <s v="en"/>
    <m/>
    <s v=""/>
    <b v="0"/>
    <n v="4"/>
    <s v="1162383465087721472"/>
    <s v="Twitter for iPhone"/>
    <b v="0"/>
    <s v="1162383465087721472"/>
    <s v="Tweet"/>
    <n v="0"/>
    <n v="0"/>
    <m/>
    <m/>
    <m/>
    <m/>
    <m/>
    <m/>
    <m/>
    <m/>
    <n v="1"/>
    <s v="12"/>
    <s v="12"/>
    <n v="1"/>
    <n v="4"/>
    <n v="1"/>
    <n v="4"/>
    <n v="0"/>
    <n v="0"/>
    <n v="23"/>
    <n v="92"/>
    <n v="25"/>
  </r>
  <r>
    <s v="197winstonsmith"/>
    <s v="nestlegermany"/>
    <m/>
    <m/>
    <m/>
    <m/>
    <m/>
    <m/>
    <m/>
    <m/>
    <s v="No"/>
    <n v="257"/>
    <m/>
    <m/>
    <x v="0"/>
    <d v="2019-08-16T16:56:03.000"/>
    <s v="RT @tijdvooreten: @bmel @JuliaKloeckner @NestleGermany Nestlé products have less sugar in UK than in Germany and in The Netherlands. It mig…"/>
    <m/>
    <m/>
    <x v="4"/>
    <m/>
    <s v="http://pbs.twimg.com/profile_images/1137673175074988035/a0gprLR1_normal.png"/>
    <x v="182"/>
    <s v="https://twitter.com/#!/197winstonsmith/status/1162407684991307778"/>
    <m/>
    <m/>
    <s v="1162407684991307778"/>
    <m/>
    <b v="0"/>
    <n v="0"/>
    <s v=""/>
    <b v="0"/>
    <s v="en"/>
    <m/>
    <s v=""/>
    <b v="0"/>
    <n v="2"/>
    <s v="1139115851658010624"/>
    <s v="Twitter for Android"/>
    <b v="0"/>
    <s v="1139115851658010624"/>
    <s v="Tweet"/>
    <n v="0"/>
    <n v="0"/>
    <m/>
    <m/>
    <m/>
    <m/>
    <m/>
    <m/>
    <m/>
    <m/>
    <n v="1"/>
    <s v="1"/>
    <s v="1"/>
    <m/>
    <m/>
    <m/>
    <m/>
    <m/>
    <m/>
    <m/>
    <m/>
    <m/>
  </r>
  <r>
    <s v="197winstonsmith"/>
    <s v="mvtegenspraak"/>
    <m/>
    <m/>
    <m/>
    <m/>
    <m/>
    <m/>
    <m/>
    <m/>
    <s v="No"/>
    <n v="261"/>
    <m/>
    <m/>
    <x v="0"/>
    <d v="2019-08-17T09:03:15.000"/>
    <s v="RT @tijdvooreten: @BoydSwinburn @WHO_Europe @WHO @HBSCStudy @CocaCola @Nestle @MvTegenspraak In less than 1 minute explained why also the D…"/>
    <m/>
    <m/>
    <x v="4"/>
    <m/>
    <s v="http://pbs.twimg.com/profile_images/1137673175074988035/a0gprLR1_normal.png"/>
    <x v="183"/>
    <s v="https://twitter.com/#!/197winstonsmith/status/1162651087809257472"/>
    <m/>
    <m/>
    <s v="1162651087809257472"/>
    <m/>
    <b v="0"/>
    <n v="0"/>
    <s v=""/>
    <b v="0"/>
    <s v="en"/>
    <m/>
    <s v=""/>
    <b v="0"/>
    <n v="3"/>
    <s v="1161705520501334017"/>
    <s v="Twitter for Android"/>
    <b v="0"/>
    <s v="1161705520501334017"/>
    <s v="Tweet"/>
    <n v="0"/>
    <n v="0"/>
    <m/>
    <m/>
    <m/>
    <m/>
    <m/>
    <m/>
    <m/>
    <m/>
    <n v="1"/>
    <s v="1"/>
    <s v="1"/>
    <m/>
    <m/>
    <m/>
    <m/>
    <m/>
    <m/>
    <m/>
    <m/>
    <m/>
  </r>
  <r>
    <s v="sheikh_anvakh"/>
    <s v="lidlgb"/>
    <m/>
    <m/>
    <m/>
    <m/>
    <m/>
    <m/>
    <m/>
    <m/>
    <s v="No"/>
    <n v="269"/>
    <m/>
    <m/>
    <x v="0"/>
    <d v="2019-08-17T14:29:00.000"/>
    <s v="@audreybbonbon @parentchain Nothing of course to do with HOLIDAY SEASON, or rising prices putting people off, or that fucking #SugarTax that's killed drinks sales, or #Shrinkflation or shopping instead at @Tesco, @Morrisons or the discounters @AldiUK &amp;amp; @LidlGB"/>
    <m/>
    <m/>
    <x v="43"/>
    <m/>
    <s v="http://pbs.twimg.com/profile_images/887260370007719936/I60TP32L_normal.jpg"/>
    <x v="184"/>
    <s v="https://twitter.com/#!/sheikh_anvakh/status/1162733068123344896"/>
    <m/>
    <m/>
    <s v="1162733068123344896"/>
    <s v="1162487312728637440"/>
    <b v="0"/>
    <n v="0"/>
    <s v="335837996"/>
    <b v="0"/>
    <s v="en"/>
    <m/>
    <s v=""/>
    <b v="0"/>
    <n v="0"/>
    <s v=""/>
    <s v="Twitter Web App"/>
    <b v="0"/>
    <s v="1162487312728637440"/>
    <s v="Tweet"/>
    <n v="0"/>
    <n v="0"/>
    <m/>
    <m/>
    <m/>
    <m/>
    <m/>
    <m/>
    <m/>
    <m/>
    <n v="1"/>
    <s v="8"/>
    <s v="8"/>
    <m/>
    <m/>
    <m/>
    <m/>
    <m/>
    <m/>
    <m/>
    <m/>
    <m/>
  </r>
  <r>
    <s v="tijdvooreten"/>
    <s v="jamieoliver"/>
    <m/>
    <m/>
    <m/>
    <m/>
    <m/>
    <m/>
    <m/>
    <m/>
    <s v="No"/>
    <n v="275"/>
    <m/>
    <m/>
    <x v="0"/>
    <d v="2019-06-13T10:22:37.000"/>
    <s v="@bmel @JuliaKloeckner @NestleGermany Nestlé products have less sugar in UK than in Germany and in The Netherlands. It might have to do with the so called &quot;sugartax&quot;? @marionnestle _x000a_#Zuckersteuer #Sugartax #Suiker #Diabetes @RenateKuenast @rezomusik @SimonCapewell99 @RobertLustigMD @jamieoliver"/>
    <m/>
    <m/>
    <x v="44"/>
    <m/>
    <s v="http://pbs.twimg.com/profile_images/1080789983974301696/y0C2Q8bh_normal.jpg"/>
    <x v="185"/>
    <s v="https://twitter.com/#!/tijdvooreten/status/1139115851658010624"/>
    <m/>
    <m/>
    <s v="1139115851658010624"/>
    <s v="1135553266476040192"/>
    <b v="0"/>
    <n v="1"/>
    <s v="322697372"/>
    <b v="0"/>
    <s v="en"/>
    <m/>
    <s v=""/>
    <b v="0"/>
    <n v="2"/>
    <s v=""/>
    <s v="Twitter for Android"/>
    <b v="0"/>
    <s v="1135553266476040192"/>
    <s v="Retweet"/>
    <n v="0"/>
    <n v="0"/>
    <s v="4.7288999,52.2782266 _x000a_5.0792072,52.2782266 _x000a_5.0792072,52.4312289 _x000a_4.7288999,52.4312289"/>
    <s v="The Netherlands"/>
    <s v="NL"/>
    <s v="Amsterdam, The Netherlands"/>
    <s v="99cdab25eddd6bce"/>
    <s v="Amsterdam"/>
    <s v="city"/>
    <s v="https://api.twitter.com/1.1/geo/id/99cdab25eddd6bce.json"/>
    <n v="1"/>
    <s v="1"/>
    <s v="1"/>
    <m/>
    <m/>
    <m/>
    <m/>
    <m/>
    <m/>
    <m/>
    <m/>
    <m/>
  </r>
  <r>
    <s v="matthijs85"/>
    <s v="rjpbaan"/>
    <m/>
    <m/>
    <m/>
    <m/>
    <m/>
    <m/>
    <m/>
    <m/>
    <s v="No"/>
    <n v="282"/>
    <m/>
    <m/>
    <x v="0"/>
    <d v="2019-08-14T17:43:30.000"/>
    <s v="RT @tijdvooreten: @Matthijs85 @rjpbaan In less than 1 minute explained why also the Dutch National Prevention Agreement is supported by com…"/>
    <m/>
    <m/>
    <x v="4"/>
    <m/>
    <s v="http://pbs.twimg.com/profile_images/913836790561349632/tVdvJIeA_normal.jpg"/>
    <x v="186"/>
    <s v="https://twitter.com/#!/matthijs85/status/1161694850498125827"/>
    <m/>
    <m/>
    <s v="1161694850498125827"/>
    <m/>
    <b v="0"/>
    <n v="0"/>
    <s v=""/>
    <b v="0"/>
    <s v="en"/>
    <m/>
    <s v=""/>
    <b v="0"/>
    <n v="4"/>
    <s v="1161690090919403520"/>
    <s v="Twitter for iPad"/>
    <b v="0"/>
    <s v="1161690090919403520"/>
    <s v="Tweet"/>
    <n v="0"/>
    <n v="0"/>
    <m/>
    <m/>
    <m/>
    <m/>
    <m/>
    <m/>
    <m/>
    <m/>
    <n v="1"/>
    <s v="1"/>
    <s v="1"/>
    <m/>
    <m/>
    <m/>
    <m/>
    <m/>
    <m/>
    <m/>
    <m/>
    <m/>
  </r>
  <r>
    <s v="tijdvooreten"/>
    <s v="rjpbaan"/>
    <m/>
    <m/>
    <m/>
    <m/>
    <m/>
    <m/>
    <m/>
    <m/>
    <s v="No"/>
    <n v="283"/>
    <m/>
    <m/>
    <x v="0"/>
    <d v="2019-08-14T17:24:35.000"/>
    <s v="@Matthijs85 @rjpbaan In less than 1 minute explained why also the Dutch National Prevention Agreement is supported… https://t.co/IZu8qDGd0o"/>
    <s v="https://twitter.com/i/web/status/1161690090919403520"/>
    <s v="twitter.com"/>
    <x v="4"/>
    <m/>
    <s v="http://pbs.twimg.com/profile_images/1080789983974301696/y0C2Q8bh_normal.jpg"/>
    <x v="187"/>
    <s v="https://twitter.com/#!/tijdvooreten/status/1161690090919403520"/>
    <m/>
    <m/>
    <s v="1161690090919403520"/>
    <s v="1161418960316850180"/>
    <b v="0"/>
    <n v="0"/>
    <s v="32339805"/>
    <b v="0"/>
    <s v="en"/>
    <m/>
    <s v=""/>
    <b v="0"/>
    <n v="0"/>
    <s v=""/>
    <s v="Twitter Web App"/>
    <b v="1"/>
    <s v="1161418960316850180"/>
    <s v="Tweet"/>
    <n v="0"/>
    <n v="0"/>
    <m/>
    <m/>
    <m/>
    <m/>
    <m/>
    <m/>
    <m/>
    <m/>
    <n v="1"/>
    <s v="1"/>
    <s v="1"/>
    <m/>
    <m/>
    <m/>
    <m/>
    <m/>
    <m/>
    <m/>
    <m/>
    <m/>
  </r>
  <r>
    <s v="tijdvooreten"/>
    <s v="mvtegenspraak"/>
    <m/>
    <m/>
    <m/>
    <m/>
    <m/>
    <m/>
    <m/>
    <m/>
    <s v="No"/>
    <n v="286"/>
    <m/>
    <m/>
    <x v="0"/>
    <d v="2019-08-14T18:25:54.000"/>
    <s v="@BoydSwinburn @WHO_Europe @WHO @HBSCStudy @CocaCola @Nestle @MvTegenspraak In less than 1 minute explained why also… https://t.co/qfHlrt14IX"/>
    <s v="https://twitter.com/i/web/status/1161705520501334017"/>
    <s v="twitter.com"/>
    <x v="4"/>
    <m/>
    <s v="http://pbs.twimg.com/profile_images/1080789983974301696/y0C2Q8bh_normal.jpg"/>
    <x v="188"/>
    <s v="https://twitter.com/#!/tijdvooreten/status/1161705520501334017"/>
    <m/>
    <m/>
    <s v="1161705520501334017"/>
    <s v="1155992586126909442"/>
    <b v="0"/>
    <n v="0"/>
    <s v="563019405"/>
    <b v="0"/>
    <s v="en"/>
    <m/>
    <s v=""/>
    <b v="0"/>
    <n v="0"/>
    <s v=""/>
    <s v="Twitter Web App"/>
    <b v="1"/>
    <s v="1155992586126909442"/>
    <s v="Tweet"/>
    <n v="0"/>
    <n v="0"/>
    <m/>
    <m/>
    <m/>
    <m/>
    <m/>
    <m/>
    <m/>
    <m/>
    <n v="1"/>
    <s v="1"/>
    <s v="1"/>
    <m/>
    <m/>
    <m/>
    <m/>
    <m/>
    <m/>
    <m/>
    <m/>
    <m/>
  </r>
  <r>
    <s v="baumfran"/>
    <s v="mattfis14854590"/>
    <m/>
    <m/>
    <m/>
    <m/>
    <m/>
    <m/>
    <m/>
    <m/>
    <s v="No"/>
    <n v="291"/>
    <m/>
    <m/>
    <x v="0"/>
    <d v="2019-08-15T01:58:48.000"/>
    <s v="This will feed into our research on attitudes towards  #sugartax  @DrJuliaAnaf1  @mattfis14854590"/>
    <m/>
    <m/>
    <x v="0"/>
    <m/>
    <s v="http://pbs.twimg.com/profile_images/3684356661/2a76dd69628d4b888290ac734190c7be_normal.jpeg"/>
    <x v="189"/>
    <s v="https://twitter.com/#!/baumfran/status/1161819498795560960"/>
    <m/>
    <m/>
    <s v="1161819498795560960"/>
    <m/>
    <b v="0"/>
    <n v="0"/>
    <s v=""/>
    <b v="1"/>
    <s v="en"/>
    <m/>
    <s v="1161748709778083841"/>
    <b v="0"/>
    <n v="0"/>
    <s v=""/>
    <s v="Twitter Web App"/>
    <b v="0"/>
    <s v="1161819498795560960"/>
    <s v="Tweet"/>
    <n v="0"/>
    <n v="0"/>
    <m/>
    <m/>
    <m/>
    <m/>
    <m/>
    <m/>
    <m/>
    <m/>
    <n v="1"/>
    <s v="1"/>
    <s v="1"/>
    <m/>
    <m/>
    <m/>
    <m/>
    <m/>
    <m/>
    <m/>
    <m/>
    <m/>
  </r>
  <r>
    <s v="tijdvooreten"/>
    <s v="mattfis14854590"/>
    <m/>
    <m/>
    <m/>
    <m/>
    <m/>
    <m/>
    <m/>
    <m/>
    <s v="No"/>
    <n v="292"/>
    <m/>
    <m/>
    <x v="0"/>
    <d v="2019-08-15T06:47:52.000"/>
    <s v="RT @baumfran: This will feed into our research on attitudes towards  #sugartax  @DrJuliaAnaf1  @mattfis14854590 https://t.co/2qpPXN3jNx"/>
    <s v="https://twitter.com/tijdvooreten/status/1161748709778083841"/>
    <s v="twitter.com"/>
    <x v="0"/>
    <m/>
    <s v="http://pbs.twimg.com/profile_images/1080789983974301696/y0C2Q8bh_normal.jpg"/>
    <x v="190"/>
    <s v="https://twitter.com/#!/tijdvooreten/status/1161892244066045952"/>
    <m/>
    <m/>
    <s v="1161892244066045952"/>
    <m/>
    <b v="0"/>
    <n v="0"/>
    <s v=""/>
    <b v="1"/>
    <s v="en"/>
    <m/>
    <s v="1161748709778083841"/>
    <b v="0"/>
    <n v="0"/>
    <s v="1161819498795560960"/>
    <s v="Twitter for Android"/>
    <b v="0"/>
    <s v="1161819498795560960"/>
    <s v="Tweet"/>
    <n v="0"/>
    <n v="0"/>
    <m/>
    <m/>
    <m/>
    <m/>
    <m/>
    <m/>
    <m/>
    <m/>
    <n v="1"/>
    <s v="1"/>
    <s v="1"/>
    <m/>
    <m/>
    <m/>
    <m/>
    <m/>
    <m/>
    <m/>
    <m/>
    <m/>
  </r>
  <r>
    <s v="tijdvooreten"/>
    <s v="simoncapewell99"/>
    <m/>
    <m/>
    <m/>
    <m/>
    <m/>
    <m/>
    <m/>
    <m/>
    <s v="No"/>
    <n v="296"/>
    <m/>
    <m/>
    <x v="0"/>
    <d v="2019-08-14T21:17:31.000"/>
    <s v="@kentbuse @_INFORMAS @PhilBakerNZ @Unni_Gopinathan @baumfran @BoydSwinburn @iPHC2 @marionnestle @SimonCapewell99… https://t.co/rsfSb21Qzb"/>
    <s v="https://twitter.com/i/web/status/1161748709778083841"/>
    <s v="twitter.com"/>
    <x v="4"/>
    <m/>
    <s v="http://pbs.twimg.com/profile_images/1080789983974301696/y0C2Q8bh_normal.jpg"/>
    <x v="191"/>
    <s v="https://twitter.com/#!/tijdvooreten/status/1161748709778083841"/>
    <m/>
    <m/>
    <s v="1161748709778083841"/>
    <s v="1160731249792581633"/>
    <b v="0"/>
    <n v="0"/>
    <s v="425893710"/>
    <b v="0"/>
    <s v="en"/>
    <m/>
    <s v=""/>
    <b v="0"/>
    <n v="0"/>
    <s v=""/>
    <s v="Twitter Web App"/>
    <b v="1"/>
    <s v="1160731249792581633"/>
    <s v="Tweet"/>
    <n v="0"/>
    <n v="0"/>
    <m/>
    <m/>
    <m/>
    <m/>
    <m/>
    <m/>
    <m/>
    <m/>
    <n v="3"/>
    <s v="1"/>
    <s v="1"/>
    <m/>
    <m/>
    <m/>
    <m/>
    <m/>
    <m/>
    <m/>
    <m/>
    <m/>
  </r>
  <r>
    <s v="tijdvooreten"/>
    <s v="simoncapewell99"/>
    <m/>
    <m/>
    <m/>
    <m/>
    <m/>
    <m/>
    <m/>
    <m/>
    <s v="No"/>
    <n v="297"/>
    <m/>
    <m/>
    <x v="0"/>
    <d v="2019-08-15T08:11:11.000"/>
    <s v="@kentbuse @_INFORMAS @PhilBakerNZ @Unni_Gopinathan @baumfran @BoydSwinburn @iPHC2 @marionnestle @SimonCapewell99… https://t.co/NhOLhWOCt4"/>
    <s v="https://twitter.com/i/web/status/1161913211576303616"/>
    <s v="twitter.com"/>
    <x v="4"/>
    <m/>
    <s v="http://pbs.twimg.com/profile_images/1080789983974301696/y0C2Q8bh_normal.jpg"/>
    <x v="192"/>
    <s v="https://twitter.com/#!/tijdvooreten/status/1161913211576303616"/>
    <m/>
    <m/>
    <s v="1161913211576303616"/>
    <s v="1161912286170288128"/>
    <b v="0"/>
    <n v="0"/>
    <s v="32339805"/>
    <b v="0"/>
    <s v="en"/>
    <m/>
    <s v=""/>
    <b v="0"/>
    <n v="0"/>
    <s v=""/>
    <s v="Twitter Web App"/>
    <b v="1"/>
    <s v="1161912286170288128"/>
    <s v="Tweet"/>
    <n v="0"/>
    <n v="0"/>
    <m/>
    <m/>
    <m/>
    <m/>
    <m/>
    <m/>
    <m/>
    <m/>
    <n v="3"/>
    <s v="1"/>
    <s v="1"/>
    <m/>
    <m/>
    <m/>
    <m/>
    <m/>
    <m/>
    <m/>
    <m/>
    <m/>
  </r>
  <r>
    <s v="tijdvooreten"/>
    <s v="wur"/>
    <m/>
    <m/>
    <m/>
    <m/>
    <m/>
    <m/>
    <m/>
    <m/>
    <s v="No"/>
    <n v="312"/>
    <m/>
    <m/>
    <x v="0"/>
    <d v="2019-08-15T08:52:22.000"/>
    <s v="@JeroenCandel @WUR In less than 1 minute explained why also the Dutch National Prevention Agreement (@JOGGNL) is su… https://t.co/b4oavHFrAy"/>
    <s v="https://twitter.com/i/web/status/1161923576875933696"/>
    <s v="twitter.com"/>
    <x v="4"/>
    <m/>
    <s v="http://pbs.twimg.com/profile_images/1080789983974301696/y0C2Q8bh_normal.jpg"/>
    <x v="193"/>
    <s v="https://twitter.com/#!/tijdvooreten/status/1161923576875933696"/>
    <m/>
    <m/>
    <s v="1161923576875933696"/>
    <s v="1159757885301243904"/>
    <b v="0"/>
    <n v="0"/>
    <s v="492056381"/>
    <b v="0"/>
    <s v="en"/>
    <m/>
    <s v=""/>
    <b v="0"/>
    <n v="0"/>
    <s v=""/>
    <s v="Twitter Web App"/>
    <b v="1"/>
    <s v="1159757885301243904"/>
    <s v="Tweet"/>
    <n v="0"/>
    <n v="0"/>
    <m/>
    <m/>
    <m/>
    <m/>
    <m/>
    <m/>
    <m/>
    <m/>
    <n v="1"/>
    <s v="1"/>
    <s v="1"/>
    <m/>
    <m/>
    <m/>
    <m/>
    <m/>
    <m/>
    <m/>
    <m/>
    <m/>
  </r>
  <r>
    <s v="tijdvooreten"/>
    <s v="thelancetph"/>
    <m/>
    <m/>
    <m/>
    <m/>
    <m/>
    <m/>
    <m/>
    <m/>
    <s v="No"/>
    <n v="314"/>
    <m/>
    <m/>
    <x v="0"/>
    <d v="2019-08-15T09:09:09.000"/>
    <s v="@jaapseidell @wwaterlander @TheLancetPH In less than 1 minute explained why the Dutch National Prevention Agreement… https://t.co/vU5jgEgQoX"/>
    <s v="https://twitter.com/i/web/status/1161927798434480128"/>
    <s v="twitter.com"/>
    <x v="4"/>
    <m/>
    <s v="http://pbs.twimg.com/profile_images/1080789983974301696/y0C2Q8bh_normal.jpg"/>
    <x v="194"/>
    <s v="https://twitter.com/#!/tijdvooreten/status/1161927798434480128"/>
    <m/>
    <m/>
    <s v="1161927798434480128"/>
    <s v="1157158063058538496"/>
    <b v="0"/>
    <n v="0"/>
    <s v="36646877"/>
    <b v="0"/>
    <s v="en"/>
    <m/>
    <s v=""/>
    <b v="0"/>
    <n v="0"/>
    <s v=""/>
    <s v="Twitter Web App"/>
    <b v="1"/>
    <s v="1157158063058538496"/>
    <s v="Tweet"/>
    <n v="0"/>
    <n v="0"/>
    <m/>
    <m/>
    <m/>
    <m/>
    <m/>
    <m/>
    <m/>
    <m/>
    <n v="1"/>
    <s v="1"/>
    <s v="1"/>
    <m/>
    <m/>
    <m/>
    <m/>
    <m/>
    <m/>
    <m/>
    <m/>
    <m/>
  </r>
  <r>
    <s v="tijdvooreten"/>
    <s v="bentiggelaar_bt"/>
    <m/>
    <m/>
    <m/>
    <m/>
    <m/>
    <m/>
    <m/>
    <m/>
    <s v="No"/>
    <n v="317"/>
    <m/>
    <m/>
    <x v="2"/>
    <d v="2019-08-15T09:58:00.000"/>
    <s v="@BenTiggelaar_BT Het is niet gek. In less than 1 minute explained why also the Dutch 'Nationaal Preventieakkoord' i… https://t.co/jN4ArrKqbG"/>
    <s v="https://twitter.com/i/web/status/1161940090714824705"/>
    <s v="twitter.com"/>
    <x v="4"/>
    <m/>
    <s v="http://pbs.twimg.com/profile_images/1080789983974301696/y0C2Q8bh_normal.jpg"/>
    <x v="195"/>
    <s v="https://twitter.com/#!/tijdvooreten/status/1161940090714824705"/>
    <m/>
    <m/>
    <s v="1161940090714824705"/>
    <s v="1160865540799377409"/>
    <b v="0"/>
    <n v="0"/>
    <s v="92753720"/>
    <b v="0"/>
    <s v="en"/>
    <m/>
    <s v=""/>
    <b v="0"/>
    <n v="0"/>
    <s v=""/>
    <s v="Twitter Web App"/>
    <b v="1"/>
    <s v="1160865540799377409"/>
    <s v="Tweet"/>
    <n v="0"/>
    <n v="0"/>
    <m/>
    <m/>
    <m/>
    <m/>
    <m/>
    <m/>
    <m/>
    <m/>
    <n v="1"/>
    <s v="1"/>
    <s v="1"/>
    <n v="0"/>
    <n v="0"/>
    <n v="0"/>
    <n v="0"/>
    <n v="0"/>
    <n v="0"/>
    <n v="18"/>
    <n v="100"/>
    <n v="18"/>
  </r>
  <r>
    <s v="tijdvooreten"/>
    <s v="boydswinburn"/>
    <m/>
    <m/>
    <m/>
    <m/>
    <m/>
    <m/>
    <m/>
    <m/>
    <s v="No"/>
    <n v="321"/>
    <m/>
    <m/>
    <x v="0"/>
    <d v="2019-08-16T14:06:19.000"/>
    <s v="@GurpinderLalli @MinVWS @AiGezondheid @JOGGNL @_INFORMAS Meet Our Partners: EPODE International Network. The Coca-Cola Company:_x000a_https://t.co/NGR6IbOmPg #Epodeinternationalnetwork = #CocaCola's, #sugarlobby #Healthwashing + anti #sugartax Lobby, healthier school canteens Cola-Light #Epode network. 🤑🕸️🌏✔_x000a_@YoniFreedhoff @BoydSwinburn"/>
    <s v="https://www.coca-colacompany.com/stories/meet-our-partners-epode-international-network"/>
    <s v="coca-colacompany.com"/>
    <x v="45"/>
    <m/>
    <s v="http://pbs.twimg.com/profile_images/1080789983974301696/y0C2Q8bh_normal.jpg"/>
    <x v="196"/>
    <s v="https://twitter.com/#!/tijdvooreten/status/1162364970513948672"/>
    <m/>
    <m/>
    <s v="1162364970513948672"/>
    <s v="1162359633304047618"/>
    <b v="0"/>
    <n v="1"/>
    <s v="32339805"/>
    <b v="0"/>
    <s v="en"/>
    <m/>
    <s v=""/>
    <b v="0"/>
    <n v="0"/>
    <s v=""/>
    <s v="Twitter Web App"/>
    <b v="0"/>
    <s v="1162359633304047618"/>
    <s v="Tweet"/>
    <n v="0"/>
    <n v="0"/>
    <m/>
    <m/>
    <m/>
    <m/>
    <m/>
    <m/>
    <m/>
    <m/>
    <n v="3"/>
    <s v="1"/>
    <s v="1"/>
    <m/>
    <m/>
    <m/>
    <m/>
    <m/>
    <m/>
    <m/>
    <m/>
    <m/>
  </r>
  <r>
    <s v="tijdvooreten"/>
    <s v="tijdvooreten"/>
    <m/>
    <m/>
    <m/>
    <m/>
    <m/>
    <m/>
    <m/>
    <m/>
    <s v="No"/>
    <n v="332"/>
    <m/>
    <m/>
    <x v="1"/>
    <d v="2019-08-14T19:42:29.000"/>
    <s v="In less than 1 minute explained why also the Dutch National Prevention Agreement is supported by companies like Coc… https://t.co/LKtYVoJZZE"/>
    <s v="https://twitter.com/i/web/status/1161724792879419392"/>
    <s v="twitter.com"/>
    <x v="4"/>
    <m/>
    <s v="http://pbs.twimg.com/profile_images/1080789983974301696/y0C2Q8bh_normal.jpg"/>
    <x v="197"/>
    <s v="https://twitter.com/#!/tijdvooreten/status/1161724792879419392"/>
    <m/>
    <m/>
    <s v="1161724792879419392"/>
    <m/>
    <b v="0"/>
    <n v="0"/>
    <s v=""/>
    <b v="0"/>
    <s v="en"/>
    <m/>
    <s v=""/>
    <b v="0"/>
    <n v="0"/>
    <s v=""/>
    <s v="Twitter Web App"/>
    <b v="1"/>
    <s v="1161724792879419392"/>
    <s v="Tweet"/>
    <n v="0"/>
    <n v="0"/>
    <m/>
    <m/>
    <m/>
    <m/>
    <m/>
    <m/>
    <m/>
    <m/>
    <n v="3"/>
    <s v="1"/>
    <s v="1"/>
    <n v="2"/>
    <n v="10.526315789473685"/>
    <n v="0"/>
    <n v="0"/>
    <n v="0"/>
    <n v="0"/>
    <n v="17"/>
    <n v="89.47368421052632"/>
    <n v="19"/>
  </r>
  <r>
    <s v="tijdvooreten"/>
    <s v="tijdvooreten"/>
    <m/>
    <m/>
    <m/>
    <m/>
    <m/>
    <m/>
    <m/>
    <m/>
    <s v="No"/>
    <n v="333"/>
    <m/>
    <m/>
    <x v="1"/>
    <d v="2019-08-14T21:37:16.000"/>
    <s v="Precies!_x000a_Laat bedrijven zoals Coca-Cola, Nestlé en Starbucks gewoon eerlijk belasting plus #suikertaks /… https://t.co/qea3oJqhlR"/>
    <s v="https://twitter.com/i/web/status/1161753679545942023"/>
    <s v="twitter.com"/>
    <x v="46"/>
    <m/>
    <s v="http://pbs.twimg.com/profile_images/1080789983974301696/y0C2Q8bh_normal.jpg"/>
    <x v="198"/>
    <s v="https://twitter.com/#!/tijdvooreten/status/1161753679545942023"/>
    <m/>
    <m/>
    <s v="1161753679545942023"/>
    <m/>
    <b v="0"/>
    <n v="0"/>
    <s v=""/>
    <b v="1"/>
    <s v="nl"/>
    <m/>
    <s v="1160797381857828864"/>
    <b v="0"/>
    <n v="0"/>
    <s v=""/>
    <s v="Twitter Web App"/>
    <b v="1"/>
    <s v="1161753679545942023"/>
    <s v="Tweet"/>
    <n v="0"/>
    <n v="0"/>
    <m/>
    <m/>
    <m/>
    <m/>
    <m/>
    <m/>
    <m/>
    <m/>
    <n v="3"/>
    <s v="1"/>
    <s v="1"/>
    <n v="0"/>
    <n v="0"/>
    <n v="0"/>
    <n v="0"/>
    <n v="0"/>
    <n v="0"/>
    <n v="14"/>
    <n v="100"/>
    <n v="14"/>
  </r>
  <r>
    <s v="tijdvooreten"/>
    <s v="tijdvooreten"/>
    <m/>
    <m/>
    <m/>
    <m/>
    <m/>
    <m/>
    <m/>
    <m/>
    <s v="No"/>
    <n v="334"/>
    <m/>
    <m/>
    <x v="1"/>
    <d v="2019-08-17T14:46:43.000"/>
    <s v="Greenwashing statt Zuckersteuer. 😇 #Greenwashing statt #Zuckersteuer, #Limosteuer, #Suikertaks #Frisdranktaks #Sugartax #Sodatax https://t.co/MVs8fTuNFd"/>
    <s v="https://twitter.com/bmel/status/1162734977584230400"/>
    <s v="twitter.com"/>
    <x v="47"/>
    <m/>
    <s v="http://pbs.twimg.com/profile_images/1080789983974301696/y0C2Q8bh_normal.jpg"/>
    <x v="199"/>
    <s v="https://twitter.com/#!/tijdvooreten/status/1162737524596510720"/>
    <m/>
    <m/>
    <s v="1162737524596510720"/>
    <m/>
    <b v="0"/>
    <n v="1"/>
    <s v=""/>
    <b v="1"/>
    <s v="de"/>
    <m/>
    <s v="1162734977584230400"/>
    <b v="0"/>
    <n v="1"/>
    <s v=""/>
    <s v="Twitter for Android"/>
    <b v="0"/>
    <s v="1162737524596510720"/>
    <s v="Tweet"/>
    <n v="0"/>
    <n v="0"/>
    <m/>
    <m/>
    <m/>
    <m/>
    <m/>
    <m/>
    <m/>
    <m/>
    <n v="3"/>
    <s v="1"/>
    <s v="1"/>
    <n v="0"/>
    <n v="0"/>
    <n v="0"/>
    <n v="0"/>
    <n v="0"/>
    <n v="0"/>
    <n v="11"/>
    <n v="100"/>
    <n v="11"/>
  </r>
  <r>
    <s v="db41073"/>
    <s v="tesco"/>
    <m/>
    <m/>
    <m/>
    <m/>
    <m/>
    <m/>
    <m/>
    <m/>
    <s v="No"/>
    <n v="335"/>
    <m/>
    <m/>
    <x v="2"/>
    <d v="2019-08-17T17:14:57.000"/>
    <s v="@Tesco anymore proof that we, the #consumer are getting #rippedoff again by the #supermarkets #tescos. The #SugarTax is supposed to lower the price of #lowsugar drinks https://t.co/YAhcWTkIdD"/>
    <m/>
    <m/>
    <x v="48"/>
    <s v="https://pbs.twimg.com/media/ECMBiZ4XYAIEhiI.jpg"/>
    <s v="https://pbs.twimg.com/media/ECMBiZ4XYAIEhiI.jpg"/>
    <x v="200"/>
    <s v="https://twitter.com/#!/db41073/status/1162774830908936192"/>
    <m/>
    <m/>
    <s v="1162774830908936192"/>
    <m/>
    <b v="0"/>
    <n v="0"/>
    <s v="271986064"/>
    <b v="0"/>
    <s v="en"/>
    <m/>
    <s v=""/>
    <b v="0"/>
    <n v="0"/>
    <s v=""/>
    <s v="Twitter for Android"/>
    <b v="0"/>
    <s v="1162774830908936192"/>
    <s v="Tweet"/>
    <n v="0"/>
    <n v="0"/>
    <m/>
    <m/>
    <m/>
    <m/>
    <m/>
    <m/>
    <m/>
    <m/>
    <n v="1"/>
    <s v="8"/>
    <s v="8"/>
    <n v="0"/>
    <n v="0"/>
    <n v="0"/>
    <n v="0"/>
    <n v="0"/>
    <n v="0"/>
    <n v="26"/>
    <n v="100"/>
    <n v="26"/>
  </r>
  <r>
    <s v="thesteils"/>
    <s v="cruk_policy"/>
    <m/>
    <m/>
    <m/>
    <m/>
    <m/>
    <m/>
    <m/>
    <m/>
    <s v="No"/>
    <n v="336"/>
    <m/>
    <m/>
    <x v="0"/>
    <d v="2019-08-17T17:46:21.000"/>
    <s v="RT @CRUK_Policy: Our environment makes it hard to be healthy. We want to change this and polling shows that the Government’s sugar and calo…"/>
    <m/>
    <m/>
    <x v="4"/>
    <m/>
    <s v="http://pbs.twimg.com/profile_images/2918194631/9be6c9fdd22a099c2e529d69aafa8546_normal.jpeg"/>
    <x v="201"/>
    <s v="https://twitter.com/#!/thesteils/status/1162782731354484736"/>
    <m/>
    <m/>
    <s v="1162782731354484736"/>
    <m/>
    <b v="0"/>
    <n v="0"/>
    <s v=""/>
    <b v="0"/>
    <s v="en"/>
    <m/>
    <s v=""/>
    <b v="0"/>
    <n v="4"/>
    <s v="1162383465087721472"/>
    <s v="Twitter for iPhone"/>
    <b v="0"/>
    <s v="1162383465087721472"/>
    <s v="Tweet"/>
    <n v="0"/>
    <n v="0"/>
    <m/>
    <m/>
    <m/>
    <m/>
    <m/>
    <m/>
    <m/>
    <m/>
    <n v="1"/>
    <s v="12"/>
    <s v="12"/>
    <n v="1"/>
    <n v="4"/>
    <n v="1"/>
    <n v="4"/>
    <n v="0"/>
    <n v="0"/>
    <n v="23"/>
    <n v="92"/>
    <n v="25"/>
  </r>
  <r>
    <s v="haymansafc"/>
    <s v="haymansafc"/>
    <m/>
    <m/>
    <m/>
    <m/>
    <m/>
    <m/>
    <m/>
    <m/>
    <s v="No"/>
    <n v="337"/>
    <m/>
    <m/>
    <x v="1"/>
    <d v="2019-08-17T21:25:00.000"/>
    <s v="Luckily I have a stock of Parma Violets. Maybe it's time to stock-up even more. It seems this so-called 'Conservative' government seeks to continue to control, limit and tax people out of living their lives. #SugarTax https://t.co/7RZQYvT5n9"/>
    <s v="https://www.thetimes.co.uk/article/new-sugar-rules-risk-sucking-life-out-of-boiled-sweets-and-sherbet-lemons-9vrp763k8"/>
    <s v="co.uk"/>
    <x v="0"/>
    <m/>
    <s v="http://pbs.twimg.com/profile_images/1108845156579622915/5yT934_F_normal.png"/>
    <x v="202"/>
    <s v="https://twitter.com/#!/haymansafc/status/1162837756168437760"/>
    <m/>
    <m/>
    <s v="1162837756168437760"/>
    <m/>
    <b v="0"/>
    <n v="0"/>
    <s v=""/>
    <b v="0"/>
    <s v="en"/>
    <m/>
    <s v=""/>
    <b v="0"/>
    <n v="0"/>
    <s v=""/>
    <s v="TweetDeck"/>
    <b v="0"/>
    <s v="1162837756168437760"/>
    <s v="Tweet"/>
    <n v="0"/>
    <n v="0"/>
    <m/>
    <m/>
    <m/>
    <m/>
    <m/>
    <m/>
    <m/>
    <m/>
    <n v="1"/>
    <s v="2"/>
    <s v="2"/>
    <n v="0"/>
    <n v="0"/>
    <n v="1"/>
    <n v="2.6315789473684212"/>
    <n v="0"/>
    <n v="0"/>
    <n v="37"/>
    <n v="97.36842105263158"/>
    <n v="38"/>
  </r>
  <r>
    <s v="14obrien14"/>
    <s v="nestle"/>
    <m/>
    <m/>
    <m/>
    <m/>
    <m/>
    <m/>
    <m/>
    <m/>
    <s v="No"/>
    <n v="338"/>
    <m/>
    <m/>
    <x v="0"/>
    <d v="2019-08-17T21:37:29.000"/>
    <s v="@LeonKnight_ @Nestle All chocolate is been killed because of sugartax and greed by makers"/>
    <m/>
    <m/>
    <x v="4"/>
    <m/>
    <s v="http://pbs.twimg.com/profile_images/1140241911594278912/2aV2oxH7_normal.jpg"/>
    <x v="203"/>
    <s v="https://twitter.com/#!/14obrien14/status/1162840899375816705"/>
    <m/>
    <m/>
    <s v="1162840899375816705"/>
    <s v="1162839247616954368"/>
    <b v="0"/>
    <n v="1"/>
    <s v="1922910416"/>
    <b v="0"/>
    <s v="en"/>
    <m/>
    <s v=""/>
    <b v="0"/>
    <n v="0"/>
    <s v=""/>
    <s v="Twitter Web App"/>
    <b v="0"/>
    <s v="1162839247616954368"/>
    <s v="Tweet"/>
    <n v="0"/>
    <n v="0"/>
    <m/>
    <m/>
    <m/>
    <m/>
    <m/>
    <m/>
    <m/>
    <m/>
    <n v="1"/>
    <s v="1"/>
    <s v="1"/>
    <m/>
    <m/>
    <m/>
    <m/>
    <m/>
    <m/>
    <m/>
    <m/>
    <m/>
  </r>
  <r>
    <s v="abhigarg_"/>
    <s v="abhigarg_"/>
    <m/>
    <m/>
    <m/>
    <m/>
    <m/>
    <m/>
    <m/>
    <m/>
    <s v="No"/>
    <n v="340"/>
    <m/>
    <m/>
    <x v="1"/>
    <d v="2019-08-18T04:14:17.000"/>
    <s v="Anything that is poisonous to our environment and to our health should be taxed to reduce its use. Extra tax revenue generated out of it should be used to fund climate control initiatives. _x000a__x000a_#sugartax #redmeattax #ClimateActionNow #plasticpollution https://t.co/7UAQ2fdWr0"/>
    <s v="https://twitter.com/tictoc/status/1162820178113155072"/>
    <s v="twitter.com"/>
    <x v="49"/>
    <m/>
    <s v="http://pbs.twimg.com/profile_images/1107557341065605120/EtbrMVMT_normal.jpg"/>
    <x v="204"/>
    <s v="https://twitter.com/#!/abhigarg_/status/1162940754911625217"/>
    <m/>
    <m/>
    <s v="1162940754911625217"/>
    <m/>
    <b v="0"/>
    <n v="0"/>
    <s v=""/>
    <b v="1"/>
    <s v="en"/>
    <m/>
    <s v="1162820178113155072"/>
    <b v="0"/>
    <n v="0"/>
    <s v=""/>
    <s v="Twitter for iPhone"/>
    <b v="0"/>
    <s v="1162940754911625217"/>
    <s v="Tweet"/>
    <n v="0"/>
    <n v="0"/>
    <m/>
    <m/>
    <m/>
    <m/>
    <m/>
    <m/>
    <m/>
    <m/>
    <n v="1"/>
    <s v="2"/>
    <s v="2"/>
    <n v="0"/>
    <n v="0"/>
    <n v="1"/>
    <n v="2.7027027027027026"/>
    <n v="0"/>
    <n v="0"/>
    <n v="36"/>
    <n v="97.29729729729729"/>
    <n v="37"/>
  </r>
  <r>
    <s v="silcastelletti"/>
    <s v="silcastel"/>
    <m/>
    <m/>
    <m/>
    <m/>
    <m/>
    <m/>
    <m/>
    <m/>
    <s v="No"/>
    <n v="341"/>
    <m/>
    <m/>
    <x v="0"/>
    <d v="2019-08-18T08:38:54.000"/>
    <s v="RT @AnastasiaSMihai: @bogdienache @AtulPathak31 @sfhta @alta_schutte @brandimwynne @hswapnil @kewatson @HBPRCA @ISHBP @FZMarques @SilCastel…"/>
    <m/>
    <m/>
    <x v="4"/>
    <m/>
    <s v="http://pbs.twimg.com/profile_images/945634335918641152/e6NivzCA_normal.jpg"/>
    <x v="205"/>
    <s v="https://twitter.com/#!/silcastelletti/status/1163007349017260033"/>
    <m/>
    <m/>
    <s v="1163007349017260033"/>
    <m/>
    <b v="0"/>
    <n v="0"/>
    <s v=""/>
    <b v="0"/>
    <s v="en"/>
    <m/>
    <s v=""/>
    <b v="0"/>
    <n v="1"/>
    <s v="1158151621408256000"/>
    <s v="Twitter Web App"/>
    <b v="0"/>
    <s v="1158151621408256000"/>
    <s v="Tweet"/>
    <n v="0"/>
    <n v="0"/>
    <m/>
    <m/>
    <m/>
    <m/>
    <m/>
    <m/>
    <m/>
    <m/>
    <n v="1"/>
    <s v="4"/>
    <s v="4"/>
    <m/>
    <m/>
    <m/>
    <m/>
    <m/>
    <m/>
    <m/>
    <m/>
    <m/>
  </r>
  <r>
    <s v="imhere_m8"/>
    <s v="imhere_m8"/>
    <m/>
    <m/>
    <m/>
    <m/>
    <m/>
    <m/>
    <m/>
    <m/>
    <s v="No"/>
    <n v="364"/>
    <m/>
    <m/>
    <x v="1"/>
    <d v="2019-08-18T09:44:06.000"/>
    <s v="The government should be parenting your diet, you should do that yourself #sugartax #freemarket #freedom"/>
    <m/>
    <m/>
    <x v="50"/>
    <m/>
    <s v="http://pbs.twimg.com/profile_images/1160151741679230976/RVurGz69_normal.jpg"/>
    <x v="206"/>
    <s v="https://twitter.com/#!/imhere_m8/status/1163023756148785152"/>
    <m/>
    <m/>
    <s v="1163023756148785152"/>
    <m/>
    <b v="0"/>
    <n v="0"/>
    <s v=""/>
    <b v="0"/>
    <s v="en"/>
    <m/>
    <s v=""/>
    <b v="0"/>
    <n v="0"/>
    <s v=""/>
    <s v="Twitter for Android"/>
    <b v="0"/>
    <s v="1163023756148785152"/>
    <s v="Tweet"/>
    <n v="0"/>
    <n v="0"/>
    <m/>
    <m/>
    <m/>
    <m/>
    <m/>
    <m/>
    <m/>
    <m/>
    <n v="1"/>
    <s v="2"/>
    <s v="2"/>
    <n v="1"/>
    <n v="6.666666666666667"/>
    <n v="0"/>
    <n v="0"/>
    <n v="0"/>
    <n v="0"/>
    <n v="14"/>
    <n v="93.33333333333333"/>
    <n v="15"/>
  </r>
  <r>
    <s v="isleofwrite"/>
    <s v="thesacredisle"/>
    <m/>
    <m/>
    <m/>
    <m/>
    <m/>
    <m/>
    <m/>
    <m/>
    <s v="No"/>
    <n v="365"/>
    <m/>
    <m/>
    <x v="2"/>
    <d v="2019-08-18T11:41:40.000"/>
    <s v="@TheSacredIsle If only #BorisJohnsonPM agreed 😡 #sugartax"/>
    <m/>
    <m/>
    <x v="51"/>
    <m/>
    <s v="http://pbs.twimg.com/profile_images/1119711368612130816/2VGXY0RK_normal.jpg"/>
    <x v="207"/>
    <s v="https://twitter.com/#!/isleofwrite/status/1163053343637495811"/>
    <m/>
    <m/>
    <s v="1163053343637495811"/>
    <s v="1162988841189466117"/>
    <b v="0"/>
    <n v="1"/>
    <s v="965574689321095168"/>
    <b v="0"/>
    <s v="en"/>
    <m/>
    <s v=""/>
    <b v="0"/>
    <n v="0"/>
    <s v=""/>
    <s v="Twitter for iPhone"/>
    <b v="0"/>
    <s v="1162988841189466117"/>
    <s v="Tweet"/>
    <n v="0"/>
    <n v="0"/>
    <s v="-3.568747,50.693458 _x000a_-3.461006,50.693458 _x000a_-3.461006,50.7484216 _x000a_-3.568747,50.7484216"/>
    <s v="United Kingdom"/>
    <s v="GB"/>
    <s v="Exeter, England"/>
    <s v="3a8a2c667faaf9ba"/>
    <s v="Exeter"/>
    <s v="city"/>
    <s v="https://api.twitter.com/1.1/geo/id/3a8a2c667faaf9ba.json"/>
    <n v="1"/>
    <s v="39"/>
    <s v="39"/>
    <n v="0"/>
    <n v="0"/>
    <n v="0"/>
    <n v="0"/>
    <n v="0"/>
    <n v="0"/>
    <n v="6"/>
    <n v="100"/>
    <n v="6"/>
  </r>
  <r>
    <s v="sboscott"/>
    <s v="talkradio"/>
    <m/>
    <m/>
    <m/>
    <m/>
    <m/>
    <m/>
    <m/>
    <m/>
    <s v="No"/>
    <n v="366"/>
    <m/>
    <m/>
    <x v="0"/>
    <d v="2019-08-18T23:08:30.000"/>
    <s v="@Iromg @talkRADIO I wouldn’t pay to eat anywhere from somone that will preach what i can and can’t eat! I’m not surprised his food is bland when you leave out salt &amp;amp; sugar! Time he got on his Vespa and buggered off back to the 90’s with his Blair-rite buddies! #SugarTax #BlameBrexit4BadManagement"/>
    <m/>
    <m/>
    <x v="52"/>
    <m/>
    <s v="http://pbs.twimg.com/profile_images/1132602843557441537/Kk0mW_8C_normal.jpg"/>
    <x v="208"/>
    <s v="https://twitter.com/#!/sboscott/status/1163226191198937088"/>
    <m/>
    <m/>
    <s v="1163226191198937088"/>
    <s v="1163197995673894918"/>
    <b v="0"/>
    <n v="0"/>
    <s v="207739658"/>
    <b v="0"/>
    <s v="en"/>
    <m/>
    <s v=""/>
    <b v="0"/>
    <n v="0"/>
    <s v=""/>
    <s v="Twitter for iPad"/>
    <b v="0"/>
    <s v="1163197995673894918"/>
    <s v="Tweet"/>
    <n v="0"/>
    <n v="0"/>
    <m/>
    <m/>
    <m/>
    <m/>
    <m/>
    <m/>
    <m/>
    <m/>
    <n v="1"/>
    <s v="18"/>
    <s v="18"/>
    <m/>
    <m/>
    <m/>
    <m/>
    <m/>
    <m/>
    <m/>
    <m/>
    <m/>
  </r>
  <r>
    <s v="adhila101"/>
    <s v="section27news"/>
    <m/>
    <m/>
    <m/>
    <m/>
    <m/>
    <m/>
    <m/>
    <m/>
    <s v="No"/>
    <n v="368"/>
    <m/>
    <m/>
    <x v="0"/>
    <d v="2019-08-19T02:22:22.000"/>
    <s v="Sold as a health benefit..._x000a_We see now that #SugarTax benefitted the biofuel industry significantly._x000a__x000a_Things that make you go_x000a_🤔hmmmm. _x000a__x000a_@SECTION27news_x000a_#theBillThatVanished_x000a_#nhi_x000a_#theBillThatVanished"/>
    <m/>
    <m/>
    <x v="53"/>
    <m/>
    <s v="http://pbs.twimg.com/profile_images/500346237129072640/zdw-FXYl_normal.jpeg"/>
    <x v="209"/>
    <s v="https://twitter.com/#!/adhila101/status/1163274979879923713"/>
    <m/>
    <m/>
    <s v="1163274979879923713"/>
    <m/>
    <b v="0"/>
    <n v="0"/>
    <s v=""/>
    <b v="0"/>
    <s v="en"/>
    <m/>
    <s v=""/>
    <b v="0"/>
    <n v="0"/>
    <s v=""/>
    <s v="Twitter for Android"/>
    <b v="0"/>
    <s v="1163274979879923713"/>
    <s v="Tweet"/>
    <n v="0"/>
    <n v="0"/>
    <m/>
    <m/>
    <m/>
    <m/>
    <m/>
    <m/>
    <m/>
    <m/>
    <n v="1"/>
    <s v="38"/>
    <s v="38"/>
    <n v="1"/>
    <n v="4"/>
    <n v="0"/>
    <n v="0"/>
    <n v="0"/>
    <n v="0"/>
    <n v="24"/>
    <n v="96"/>
    <n v="25"/>
  </r>
  <r>
    <s v="dentalhealthorg"/>
    <s v="actiononsalt"/>
    <m/>
    <m/>
    <m/>
    <m/>
    <m/>
    <m/>
    <m/>
    <m/>
    <s v="No"/>
    <n v="369"/>
    <m/>
    <m/>
    <x v="0"/>
    <d v="2019-08-07T08:40:03.000"/>
    <s v=".@actiononsugar and @actiononsalt are calling for the #SugarTax, which includes drinks, to be extended to high-calorie foods. It has been suggested that the new tax could be based on a model used in #Mexico. #oralhealth_x000a_https://t.co/lmAtd4zbsi"/>
    <s v="https://www.dailymail.co.uk/health/article-7328077/Campaigners-call-CALORIE-TAX-processed-foods.html"/>
    <s v="co.uk"/>
    <x v="54"/>
    <m/>
    <s v="http://pbs.twimg.com/profile_images/464348596729442305/9-vb9iqc_normal.jpeg"/>
    <x v="210"/>
    <s v="https://twitter.com/#!/dentalhealthorg/status/1159021374268157952"/>
    <m/>
    <m/>
    <s v="1159021374268157952"/>
    <m/>
    <b v="0"/>
    <n v="5"/>
    <s v=""/>
    <b v="0"/>
    <s v="en"/>
    <m/>
    <s v=""/>
    <b v="0"/>
    <n v="2"/>
    <s v=""/>
    <s v="Hootsuite Inc."/>
    <b v="0"/>
    <s v="1159021374268157952"/>
    <s v="Tweet"/>
    <n v="0"/>
    <n v="0"/>
    <m/>
    <m/>
    <m/>
    <m/>
    <m/>
    <m/>
    <m/>
    <m/>
    <n v="1"/>
    <s v="6"/>
    <s v="6"/>
    <m/>
    <m/>
    <m/>
    <m/>
    <m/>
    <m/>
    <m/>
    <m/>
    <m/>
  </r>
  <r>
    <s v="actiononsugar"/>
    <s v="dentalhealthorg"/>
    <m/>
    <m/>
    <m/>
    <m/>
    <m/>
    <m/>
    <m/>
    <m/>
    <s v="Yes"/>
    <n v="371"/>
    <m/>
    <m/>
    <x v="0"/>
    <d v="2019-08-07T08:56:22.000"/>
    <s v="RT @dentalhealthorg: .@actiononsugar and @actiononsalt are calling for the #SugarTax, which includes drinks, to be extended to high-calorieâ€¦"/>
    <m/>
    <m/>
    <x v="0"/>
    <m/>
    <s v="http://pbs.twimg.com/profile_images/733658106043981825/uJCejYd__normal.jpg"/>
    <x v="211"/>
    <s v="https://twitter.com/#!/actiononsugar/status/1159025478122070017"/>
    <m/>
    <m/>
    <s v="1159025478122070017"/>
    <m/>
    <b v="0"/>
    <n v="0"/>
    <s v=""/>
    <b v="0"/>
    <s v="en"/>
    <m/>
    <s v=""/>
    <b v="0"/>
    <n v="2"/>
    <s v="1159021374268157952"/>
    <s v="Twitter Web App"/>
    <b v="0"/>
    <s v="1159021374268157952"/>
    <s v="Tweet"/>
    <n v="0"/>
    <n v="0"/>
    <m/>
    <m/>
    <m/>
    <m/>
    <m/>
    <m/>
    <m/>
    <m/>
    <n v="1"/>
    <s v="6"/>
    <s v="6"/>
    <n v="0"/>
    <n v="0"/>
    <n v="0"/>
    <n v="0"/>
    <n v="0"/>
    <n v="0"/>
    <n v="19"/>
    <n v="100"/>
    <n v="19"/>
  </r>
  <r>
    <s v="qmulbartsthelon"/>
    <s v="qmul"/>
    <m/>
    <m/>
    <m/>
    <m/>
    <m/>
    <m/>
    <m/>
    <m/>
    <s v="No"/>
    <n v="372"/>
    <m/>
    <m/>
    <x v="0"/>
    <d v="2019-08-07T12:11:35.000"/>
    <s v="Call for levy on manufacturers to reduce excessive calories in unhealthy food, from @QMUL's @actiononsugar @actiononsalt https://t.co/tkQUOEwFR7 #sugartax #obesity https://t.co/52vJCgolMt"/>
    <s v="https://www.qmul.ac.uk/media/news/2019/smd/call-for-levy-on-manufacturers-to-reduce-excessive-calories-in-unhealthy-food-.html"/>
    <s v="ac.uk"/>
    <x v="55"/>
    <s v="https://pbs.twimg.com/media/EBXcNeTXkAAAlLK.jpg"/>
    <s v="https://pbs.twimg.com/media/EBXcNeTXkAAAlLK.jpg"/>
    <x v="212"/>
    <s v="https://twitter.com/#!/qmulbartsthelon/status/1159074606671638531"/>
    <m/>
    <m/>
    <s v="1159074606671638531"/>
    <m/>
    <b v="0"/>
    <n v="0"/>
    <s v=""/>
    <b v="0"/>
    <s v="en"/>
    <m/>
    <s v=""/>
    <b v="0"/>
    <n v="1"/>
    <s v=""/>
    <s v="Twitter Web App"/>
    <b v="0"/>
    <s v="1159074606671638531"/>
    <s v="Tweet"/>
    <n v="0"/>
    <n v="0"/>
    <m/>
    <m/>
    <m/>
    <m/>
    <m/>
    <m/>
    <m/>
    <m/>
    <n v="1"/>
    <s v="6"/>
    <s v="6"/>
    <m/>
    <m/>
    <m/>
    <m/>
    <m/>
    <m/>
    <m/>
    <m/>
    <m/>
  </r>
  <r>
    <s v="actiononsalt"/>
    <s v="qmul"/>
    <m/>
    <m/>
    <m/>
    <m/>
    <m/>
    <m/>
    <m/>
    <m/>
    <s v="No"/>
    <n v="373"/>
    <m/>
    <m/>
    <x v="0"/>
    <d v="2019-08-07T13:57:31.000"/>
    <s v="RT @QMULBartsTheLon: Call for levy on manufacturers to reduce excessive calories in unhealthy food, from @QMUL's @actiononsugar @actiononsa…"/>
    <m/>
    <m/>
    <x v="4"/>
    <m/>
    <s v="http://pbs.twimg.com/profile_images/1063435487451467777/zicDG6bf_normal.jpg"/>
    <x v="213"/>
    <s v="https://twitter.com/#!/actiononsalt/status/1159101264577384448"/>
    <m/>
    <m/>
    <s v="1159101264577384448"/>
    <m/>
    <b v="0"/>
    <n v="0"/>
    <s v=""/>
    <b v="0"/>
    <s v="en"/>
    <m/>
    <s v=""/>
    <b v="0"/>
    <n v="4"/>
    <s v="1159074606671638531"/>
    <s v="TweetDeck"/>
    <b v="0"/>
    <s v="1159074606671638531"/>
    <s v="Tweet"/>
    <n v="0"/>
    <n v="0"/>
    <m/>
    <m/>
    <m/>
    <m/>
    <m/>
    <m/>
    <m/>
    <m/>
    <n v="1"/>
    <s v="6"/>
    <s v="6"/>
    <m/>
    <m/>
    <m/>
    <m/>
    <m/>
    <m/>
    <m/>
    <m/>
    <m/>
  </r>
  <r>
    <s v="actiononsugar"/>
    <s v="qmul"/>
    <m/>
    <m/>
    <m/>
    <m/>
    <m/>
    <m/>
    <m/>
    <m/>
    <s v="No"/>
    <n v="374"/>
    <m/>
    <m/>
    <x v="0"/>
    <d v="2019-08-07T13:20:27.000"/>
    <s v="RT @QMULBartsTheLon: Call for levy on manufacturers to reduce excessive calories in unhealthy food, from @QMUL's @actiononsugar @actiononsa…"/>
    <m/>
    <m/>
    <x v="4"/>
    <m/>
    <s v="http://pbs.twimg.com/profile_images/733658106043981825/uJCejYd__normal.jpg"/>
    <x v="214"/>
    <s v="https://twitter.com/#!/actiononsugar/status/1159091937984602112"/>
    <m/>
    <m/>
    <s v="1159091937984602112"/>
    <m/>
    <b v="0"/>
    <n v="0"/>
    <s v=""/>
    <b v="0"/>
    <s v="en"/>
    <m/>
    <s v=""/>
    <b v="0"/>
    <n v="4"/>
    <s v="1159074606671638531"/>
    <s v="Twitter for iPhone"/>
    <b v="0"/>
    <s v="1159074606671638531"/>
    <s v="Tweet"/>
    <n v="0"/>
    <n v="0"/>
    <m/>
    <m/>
    <m/>
    <m/>
    <m/>
    <m/>
    <m/>
    <m/>
    <n v="1"/>
    <s v="6"/>
    <s v="6"/>
    <m/>
    <m/>
    <m/>
    <m/>
    <m/>
    <m/>
    <m/>
    <m/>
    <m/>
  </r>
  <r>
    <s v="holly_gabe"/>
    <s v="actiononsalt"/>
    <m/>
    <m/>
    <m/>
    <m/>
    <m/>
    <m/>
    <m/>
    <m/>
    <s v="Yes"/>
    <n v="379"/>
    <m/>
    <m/>
    <x v="0"/>
    <d v="2019-08-08T08:02:55.000"/>
    <s v="I spoke with @SputnikNewsUK following @actiononsugar @actiononsalt calorie levy press release yesterday - you can listen here: 👂 👂👇👇 _x000a__x000a_https://t.co/UDSQtR4Bet_x000a__x000a_#obesity #sugartax #childhoodobesity #nutrition #nutritionist"/>
    <s v="https://soundcloud.com/radiosputnik/obesity-we-believe-liability-here-is-with-the-food-industry-expert"/>
    <s v="soundcloud.com"/>
    <x v="56"/>
    <m/>
    <s v="http://pbs.twimg.com/profile_images/785207304253763586/P99xvrgG_normal.jpg"/>
    <x v="215"/>
    <s v="https://twitter.com/#!/holly_gabe/status/1159374414468833281"/>
    <m/>
    <m/>
    <s v="1159374414468833281"/>
    <m/>
    <b v="0"/>
    <n v="8"/>
    <s v=""/>
    <b v="0"/>
    <s v="en"/>
    <m/>
    <s v=""/>
    <b v="0"/>
    <n v="4"/>
    <s v=""/>
    <s v="Twitter Web App"/>
    <b v="0"/>
    <s v="1159374414468833281"/>
    <s v="Tweet"/>
    <n v="0"/>
    <n v="0"/>
    <m/>
    <m/>
    <m/>
    <m/>
    <m/>
    <m/>
    <m/>
    <m/>
    <n v="1"/>
    <s v="6"/>
    <s v="6"/>
    <m/>
    <m/>
    <m/>
    <m/>
    <m/>
    <m/>
    <m/>
    <m/>
    <m/>
  </r>
  <r>
    <s v="actiononsalt"/>
    <s v="actiononsugar"/>
    <m/>
    <m/>
    <m/>
    <m/>
    <m/>
    <m/>
    <m/>
    <m/>
    <s v="Yes"/>
    <n v="381"/>
    <m/>
    <m/>
    <x v="0"/>
    <d v="2019-08-08T09:00:10.000"/>
    <s v="RT @holly_gabe: I spoke with @SputnikNewsUK following @actiononsugar @actiononsalt calorie levy press release yesterday - you can listen he…"/>
    <m/>
    <m/>
    <x v="4"/>
    <m/>
    <s v="http://pbs.twimg.com/profile_images/1063435487451467777/zicDG6bf_normal.jpg"/>
    <x v="216"/>
    <s v="https://twitter.com/#!/actiononsalt/status/1159388821068406791"/>
    <m/>
    <m/>
    <s v="1159388821068406791"/>
    <m/>
    <b v="0"/>
    <n v="0"/>
    <s v=""/>
    <b v="0"/>
    <s v="en"/>
    <m/>
    <s v=""/>
    <b v="0"/>
    <n v="4"/>
    <s v="1159374414468833281"/>
    <s v="TweetDeck"/>
    <b v="0"/>
    <s v="1159374414468833281"/>
    <s v="Tweet"/>
    <n v="0"/>
    <n v="0"/>
    <m/>
    <m/>
    <m/>
    <m/>
    <m/>
    <m/>
    <m/>
    <m/>
    <n v="2"/>
    <s v="6"/>
    <s v="6"/>
    <m/>
    <m/>
    <m/>
    <m/>
    <m/>
    <m/>
    <m/>
    <m/>
    <m/>
  </r>
  <r>
    <s v="sputniknewsuk"/>
    <s v="actiononsalt"/>
    <m/>
    <m/>
    <m/>
    <m/>
    <m/>
    <m/>
    <m/>
    <m/>
    <s v="Yes"/>
    <n v="384"/>
    <m/>
    <m/>
    <x v="0"/>
    <d v="2019-08-08T09:40:20.000"/>
    <s v="RT @holly_gabe: I spoke with @SputnikNewsUK following @actiononsugar @actiononsalt calorie levy press release yesterday - you can listen he…"/>
    <m/>
    <m/>
    <x v="4"/>
    <m/>
    <s v="http://pbs.twimg.com/profile_images/865141192194891777/jreOf59z_normal.jpg"/>
    <x v="217"/>
    <s v="https://twitter.com/#!/sputniknewsuk/status/1159398932411310081"/>
    <m/>
    <m/>
    <s v="1159398932411310081"/>
    <m/>
    <b v="0"/>
    <n v="0"/>
    <s v=""/>
    <b v="0"/>
    <s v="en"/>
    <m/>
    <s v=""/>
    <b v="0"/>
    <n v="4"/>
    <s v="1159374414468833281"/>
    <s v="Twitter Web App"/>
    <b v="0"/>
    <s v="1159374414468833281"/>
    <s v="Tweet"/>
    <n v="0"/>
    <n v="0"/>
    <m/>
    <m/>
    <m/>
    <m/>
    <m/>
    <m/>
    <m/>
    <m/>
    <n v="1"/>
    <s v="6"/>
    <s v="6"/>
    <m/>
    <m/>
    <m/>
    <m/>
    <m/>
    <m/>
    <m/>
    <m/>
    <m/>
  </r>
  <r>
    <s v="actiononsugar"/>
    <s v="actiononsalt"/>
    <m/>
    <m/>
    <m/>
    <m/>
    <m/>
    <m/>
    <m/>
    <m/>
    <s v="Yes"/>
    <n v="386"/>
    <m/>
    <m/>
    <x v="0"/>
    <d v="2019-08-08T08:05:04.000"/>
    <s v="RT @holly_gabe: I spoke with @SputnikNewsUK following @actiononsugar @actiononsalt calorie levy press release yesterday - you can listen he…"/>
    <m/>
    <m/>
    <x v="4"/>
    <m/>
    <s v="http://pbs.twimg.com/profile_images/733658106043981825/uJCejYd__normal.jpg"/>
    <x v="218"/>
    <s v="https://twitter.com/#!/actiononsugar/status/1159374958361006082"/>
    <m/>
    <m/>
    <s v="1159374958361006082"/>
    <m/>
    <b v="0"/>
    <n v="0"/>
    <s v=""/>
    <b v="0"/>
    <s v="en"/>
    <m/>
    <s v=""/>
    <b v="0"/>
    <n v="4"/>
    <s v="1159374414468833281"/>
    <s v="Twitter Web App"/>
    <b v="0"/>
    <s v="1159374414468833281"/>
    <s v="Tweet"/>
    <n v="0"/>
    <n v="0"/>
    <m/>
    <m/>
    <m/>
    <m/>
    <m/>
    <m/>
    <m/>
    <m/>
    <n v="2"/>
    <s v="6"/>
    <s v="6"/>
    <m/>
    <m/>
    <m/>
    <m/>
    <m/>
    <m/>
    <m/>
    <m/>
    <m/>
  </r>
  <r>
    <s v="actiononsugar"/>
    <s v="cruk_policy"/>
    <m/>
    <m/>
    <m/>
    <m/>
    <m/>
    <m/>
    <m/>
    <m/>
    <s v="No"/>
    <n v="393"/>
    <m/>
    <m/>
    <x v="0"/>
    <d v="2019-08-19T07:18:47.000"/>
    <s v="RT @CRUK_Policy: Our environment makes it hard to be healthy. We want to change this and polling shows that the Government’s sugar and calo…"/>
    <m/>
    <m/>
    <x v="4"/>
    <m/>
    <s v="http://pbs.twimg.com/profile_images/733658106043981825/uJCejYd__normal.jpg"/>
    <x v="219"/>
    <s v="https://twitter.com/#!/actiononsugar/status/1163349575882674178"/>
    <m/>
    <m/>
    <s v="1163349575882674178"/>
    <m/>
    <b v="0"/>
    <n v="0"/>
    <s v=""/>
    <b v="0"/>
    <s v="en"/>
    <m/>
    <s v=""/>
    <b v="0"/>
    <n v="7"/>
    <s v="1162383465087721472"/>
    <s v="Twitter Web App"/>
    <b v="0"/>
    <s v="1162383465087721472"/>
    <s v="Tweet"/>
    <n v="0"/>
    <n v="0"/>
    <m/>
    <m/>
    <m/>
    <m/>
    <m/>
    <m/>
    <m/>
    <m/>
    <n v="1"/>
    <s v="6"/>
    <s v="12"/>
    <n v="1"/>
    <n v="4"/>
    <n v="1"/>
    <n v="4"/>
    <n v="0"/>
    <n v="0"/>
    <n v="23"/>
    <n v="92"/>
    <n v="25"/>
  </r>
  <r>
    <s v="agnesayton"/>
    <s v="cruk_policy"/>
    <m/>
    <m/>
    <m/>
    <m/>
    <m/>
    <m/>
    <m/>
    <m/>
    <s v="No"/>
    <n v="394"/>
    <m/>
    <m/>
    <x v="0"/>
    <d v="2019-08-19T07:27:00.000"/>
    <s v="RT @CRUK_Policy: Our environment makes it hard to be healthy. We want to change this and polling shows that the Government’s sugar and calo…"/>
    <m/>
    <m/>
    <x v="4"/>
    <m/>
    <s v="http://pbs.twimg.com/profile_images/594906675913596929/g_gOYzBo_normal.jpg"/>
    <x v="220"/>
    <s v="https://twitter.com/#!/agnesayton/status/1163351645113192448"/>
    <m/>
    <m/>
    <s v="1163351645113192448"/>
    <m/>
    <b v="0"/>
    <n v="0"/>
    <s v=""/>
    <b v="0"/>
    <s v="en"/>
    <m/>
    <s v=""/>
    <b v="0"/>
    <n v="7"/>
    <s v="1162383465087721472"/>
    <s v="Twitter for iPhone"/>
    <b v="0"/>
    <s v="1162383465087721472"/>
    <s v="Tweet"/>
    <n v="0"/>
    <n v="0"/>
    <m/>
    <m/>
    <m/>
    <m/>
    <m/>
    <m/>
    <m/>
    <m/>
    <n v="1"/>
    <s v="12"/>
    <s v="12"/>
    <n v="1"/>
    <n v="4"/>
    <n v="1"/>
    <n v="4"/>
    <n v="0"/>
    <n v="0"/>
    <n v="23"/>
    <n v="92"/>
    <n v="25"/>
  </r>
  <r>
    <s v="cruk_policy"/>
    <s v="cruk_policy"/>
    <m/>
    <m/>
    <m/>
    <m/>
    <m/>
    <m/>
    <m/>
    <m/>
    <s v="No"/>
    <n v="395"/>
    <m/>
    <m/>
    <x v="1"/>
    <d v="2019-08-16T15:19:48.000"/>
    <s v="Our environment makes it hard to be healthy. We want to change this and polling shows that the Government’s sugar and calorie reformulation is supported by 9 in 10 people. https://t.co/CTVHMADYsI  #growinguphealthy #sugartax https://t.co/MgqV7kSzJZ"/>
    <s v="http://po.st/yWcc8C"/>
    <s v="po.st"/>
    <x v="57"/>
    <s v="https://pbs.twimg.com/media/ECGdmWuXUAER6xn.png"/>
    <s v="https://pbs.twimg.com/media/ECGdmWuXUAER6xn.png"/>
    <x v="221"/>
    <s v="https://twitter.com/#!/cruk_policy/status/1162383465087721472"/>
    <m/>
    <m/>
    <s v="1162383465087721472"/>
    <m/>
    <b v="0"/>
    <n v="6"/>
    <s v=""/>
    <b v="0"/>
    <s v="en"/>
    <m/>
    <s v=""/>
    <b v="0"/>
    <n v="4"/>
    <s v=""/>
    <s v="Twitter Web App"/>
    <b v="0"/>
    <s v="1162383465087721472"/>
    <s v="Tweet"/>
    <n v="0"/>
    <n v="0"/>
    <m/>
    <m/>
    <m/>
    <m/>
    <m/>
    <m/>
    <m/>
    <m/>
    <n v="1"/>
    <s v="12"/>
    <s v="12"/>
    <n v="2"/>
    <n v="6.0606060606060606"/>
    <n v="1"/>
    <n v="3.0303030303030303"/>
    <n v="0"/>
    <n v="0"/>
    <n v="30"/>
    <n v="90.9090909090909"/>
    <n v="33"/>
  </r>
  <r>
    <s v="etain6"/>
    <s v="cruk_policy"/>
    <m/>
    <m/>
    <m/>
    <m/>
    <m/>
    <m/>
    <m/>
    <m/>
    <s v="No"/>
    <n v="396"/>
    <m/>
    <m/>
    <x v="0"/>
    <d v="2019-08-19T07:27:19.000"/>
    <s v="RT @CRUK_Policy: Our environment makes it hard to be healthy. We want to change this and polling shows that the Government’s sugar and calo…"/>
    <m/>
    <m/>
    <x v="4"/>
    <m/>
    <s v="http://pbs.twimg.com/profile_images/1142866807902089216/hpV-lBLz_normal.jpg"/>
    <x v="222"/>
    <s v="https://twitter.com/#!/etain6/status/1163351721650851840"/>
    <m/>
    <m/>
    <s v="1163351721650851840"/>
    <m/>
    <b v="0"/>
    <n v="0"/>
    <s v=""/>
    <b v="0"/>
    <s v="en"/>
    <m/>
    <s v=""/>
    <b v="0"/>
    <n v="7"/>
    <s v="1162383465087721472"/>
    <s v="Twitter Web App"/>
    <b v="0"/>
    <s v="1162383465087721472"/>
    <s v="Tweet"/>
    <n v="0"/>
    <n v="0"/>
    <m/>
    <m/>
    <m/>
    <m/>
    <m/>
    <m/>
    <m/>
    <m/>
    <n v="1"/>
    <s v="12"/>
    <s v="12"/>
    <n v="1"/>
    <n v="4"/>
    <n v="1"/>
    <n v="4"/>
    <n v="0"/>
    <n v="0"/>
    <n v="23"/>
    <n v="92"/>
    <n v="25"/>
  </r>
  <r>
    <s v="sabinebonneck"/>
    <s v="aerztezeitung"/>
    <m/>
    <m/>
    <m/>
    <m/>
    <m/>
    <m/>
    <m/>
    <m/>
    <s v="No"/>
    <n v="397"/>
    <m/>
    <m/>
    <x v="0"/>
    <d v="2019-08-19T07:58:01.000"/>
    <s v="The German government sees no scientific justification for the introduction of a #sugartax. Completely incomprehensible for paediatricians and health insurers: https://t.co/G0GvqvYfqd via @aerztezeitung #obesity https://t.co/sVQ09pISQj"/>
    <s v="https://www.aerztezeitung.de/politik_gesellschaft/praevention/article/994086/kritik-nach-erklaerung-regierung-sieht-keine-wissenschaftliche-begruendbarkeit-zuckersteuer.html"/>
    <s v="aerztezeitung.de"/>
    <x v="55"/>
    <s v="https://pbs.twimg.com/media/ECUVQMPX4AEZaH-.jpg"/>
    <s v="https://pbs.twimg.com/media/ECUVQMPX4AEZaH-.jpg"/>
    <x v="223"/>
    <s v="https://twitter.com/#!/sabinebonneck/status/1163359448066342912"/>
    <m/>
    <m/>
    <s v="1163359448066342912"/>
    <m/>
    <b v="0"/>
    <n v="1"/>
    <s v=""/>
    <b v="0"/>
    <s v="en"/>
    <m/>
    <s v=""/>
    <b v="0"/>
    <n v="0"/>
    <s v=""/>
    <s v="Buffer"/>
    <b v="0"/>
    <s v="1163359448066342912"/>
    <s v="Tweet"/>
    <n v="0"/>
    <n v="0"/>
    <m/>
    <m/>
    <m/>
    <m/>
    <m/>
    <m/>
    <m/>
    <m/>
    <n v="1"/>
    <s v="37"/>
    <s v="37"/>
    <n v="0"/>
    <n v="0"/>
    <n v="1"/>
    <n v="4.3478260869565215"/>
    <n v="0"/>
    <n v="0"/>
    <n v="22"/>
    <n v="95.65217391304348"/>
    <n v="23"/>
  </r>
  <r>
    <s v="louisestephen9"/>
    <s v="louisestephen9"/>
    <m/>
    <m/>
    <m/>
    <m/>
    <m/>
    <m/>
    <m/>
    <m/>
    <s v="No"/>
    <n v="398"/>
    <m/>
    <m/>
    <x v="1"/>
    <d v="2019-08-13T10:42:08.000"/>
    <s v="I think we can now see the #sugartax for the Big Public Health / United Nations con that it always was._x000a_Nothing mor… https://t.co/zrwRaDFjox"/>
    <s v="https://twitter.com/i/web/status/1161226424889405440"/>
    <s v="twitter.com"/>
    <x v="0"/>
    <m/>
    <s v="http://pbs.twimg.com/profile_images/847304243816026112/_MiH1OP-_normal.jpg"/>
    <x v="224"/>
    <s v="https://twitter.com/#!/louisestephen9/status/1161226424889405440"/>
    <m/>
    <m/>
    <s v="1161226424889405440"/>
    <m/>
    <b v="0"/>
    <n v="0"/>
    <s v=""/>
    <b v="0"/>
    <s v="en"/>
    <m/>
    <s v=""/>
    <b v="0"/>
    <n v="0"/>
    <s v=""/>
    <s v="Twitter for iPhone"/>
    <b v="1"/>
    <s v="1161226424889405440"/>
    <s v="Tweet"/>
    <n v="0"/>
    <n v="0"/>
    <m/>
    <m/>
    <m/>
    <m/>
    <m/>
    <m/>
    <m/>
    <m/>
    <n v="1"/>
    <s v="11"/>
    <s v="11"/>
    <n v="0"/>
    <n v="0"/>
    <n v="0"/>
    <n v="0"/>
    <n v="0"/>
    <n v="0"/>
    <n v="22"/>
    <n v="100"/>
    <n v="22"/>
  </r>
  <r>
    <s v="greedspam"/>
    <s v="louisestephen9"/>
    <m/>
    <m/>
    <m/>
    <m/>
    <m/>
    <m/>
    <m/>
    <m/>
    <s v="No"/>
    <n v="399"/>
    <m/>
    <m/>
    <x v="0"/>
    <d v="2019-08-14T08:05:59.000"/>
    <s v="RT @LouiseStephen9: I think we can now see the #sugartax for the Big Public Health / United Nations con that it always was._x000a_Nothing more th…"/>
    <m/>
    <m/>
    <x v="0"/>
    <m/>
    <s v="http://pbs.twimg.com/profile_images/425583242222129152/lwvHk1np_normal.jpeg"/>
    <x v="225"/>
    <s v="https://twitter.com/#!/greedspam/status/1161549513145929730"/>
    <m/>
    <m/>
    <s v="1161549513145929730"/>
    <m/>
    <b v="0"/>
    <n v="0"/>
    <s v=""/>
    <b v="0"/>
    <s v="en"/>
    <m/>
    <s v=""/>
    <b v="0"/>
    <n v="0"/>
    <s v="1161226424889405440"/>
    <s v="Twitter for Android"/>
    <b v="0"/>
    <s v="1161226424889405440"/>
    <s v="Tweet"/>
    <n v="0"/>
    <n v="0"/>
    <m/>
    <m/>
    <m/>
    <m/>
    <m/>
    <m/>
    <m/>
    <m/>
    <n v="1"/>
    <s v="11"/>
    <s v="11"/>
    <n v="0"/>
    <n v="0"/>
    <n v="0"/>
    <n v="0"/>
    <n v="0"/>
    <n v="0"/>
    <n v="25"/>
    <n v="100"/>
    <n v="25"/>
  </r>
  <r>
    <s v="greedspam"/>
    <s v="dhscgovuk"/>
    <m/>
    <m/>
    <m/>
    <m/>
    <m/>
    <m/>
    <m/>
    <m/>
    <s v="No"/>
    <n v="400"/>
    <m/>
    <m/>
    <x v="0"/>
    <d v="2019-08-15T21:08:51.000"/>
    <s v="@StevenEdginton Is Wollaston still chair of the @DHSCgovuk Committee? The one that bought in the #sugartax  Her 2 years were up."/>
    <m/>
    <m/>
    <x v="0"/>
    <m/>
    <s v="http://pbs.twimg.com/profile_images/425583242222129152/lwvHk1np_normal.jpeg"/>
    <x v="226"/>
    <s v="https://twitter.com/#!/greedspam/status/1162108917670961152"/>
    <m/>
    <m/>
    <s v="1162108917670961152"/>
    <s v="1161749427234791435"/>
    <b v="0"/>
    <n v="0"/>
    <s v="1598763572"/>
    <b v="0"/>
    <s v="en"/>
    <m/>
    <s v=""/>
    <b v="0"/>
    <n v="0"/>
    <s v=""/>
    <s v="Twitter for Android"/>
    <b v="0"/>
    <s v="1161749427234791435"/>
    <s v="Tweet"/>
    <n v="0"/>
    <n v="0"/>
    <m/>
    <m/>
    <m/>
    <m/>
    <m/>
    <m/>
    <m/>
    <m/>
    <n v="1"/>
    <s v="11"/>
    <s v="11"/>
    <m/>
    <m/>
    <m/>
    <m/>
    <m/>
    <m/>
    <m/>
    <m/>
    <m/>
  </r>
  <r>
    <s v="greedspam"/>
    <s v="gidmk"/>
    <m/>
    <m/>
    <m/>
    <m/>
    <m/>
    <m/>
    <m/>
    <m/>
    <s v="No"/>
    <n v="402"/>
    <m/>
    <m/>
    <x v="2"/>
    <d v="2019-08-19T11:18:41.000"/>
    <s v="@GidMK Not reading the paper past the headlines, social media causing eating disorders is valid._x000a_Big Public Health's global tweetstorm on the #sugartax prime eg. When challenged, shills label any debate a conspiracy theory &amp;amp; nutritional flat Earthers. Put that narrative on pod."/>
    <m/>
    <m/>
    <x v="0"/>
    <m/>
    <s v="http://pbs.twimg.com/profile_images/425583242222129152/lwvHk1np_normal.jpeg"/>
    <x v="227"/>
    <s v="https://twitter.com/#!/greedspam/status/1163409950313521153"/>
    <m/>
    <m/>
    <s v="1163409950313521153"/>
    <s v="1163286246862422016"/>
    <b v="0"/>
    <n v="0"/>
    <s v="4175759465"/>
    <b v="0"/>
    <s v="en"/>
    <m/>
    <s v=""/>
    <b v="0"/>
    <n v="0"/>
    <s v=""/>
    <s v="Twitter for Android"/>
    <b v="0"/>
    <s v="1163286246862422016"/>
    <s v="Tweet"/>
    <n v="0"/>
    <n v="0"/>
    <m/>
    <m/>
    <m/>
    <m/>
    <m/>
    <m/>
    <m/>
    <m/>
    <n v="1"/>
    <s v="11"/>
    <s v="11"/>
    <n v="0"/>
    <n v="0"/>
    <n v="1"/>
    <n v="2.3255813953488373"/>
    <n v="0"/>
    <n v="0"/>
    <n v="42"/>
    <n v="97.67441860465117"/>
    <n v="43"/>
  </r>
  <r>
    <s v="rcperri"/>
    <s v="helenclarknz"/>
    <m/>
    <m/>
    <m/>
    <m/>
    <m/>
    <m/>
    <m/>
    <m/>
    <s v="No"/>
    <n v="403"/>
    <m/>
    <m/>
    <x v="0"/>
    <d v="2019-08-19T11:48:53.000"/>
    <s v="RT @HelenClarkNZ: Alarming to read of scale of impact of #diabetes in NZ: close to 1,000 amputations a year; sight of 60,000 people affecte…"/>
    <m/>
    <m/>
    <x v="58"/>
    <m/>
    <s v="http://pbs.twimg.com/profile_images/591203243469844480/naEOaEoq_normal.jpg"/>
    <x v="228"/>
    <s v="https://twitter.com/#!/rcperri/status/1163417550463651845"/>
    <m/>
    <m/>
    <s v="1163417550463651845"/>
    <m/>
    <b v="0"/>
    <n v="0"/>
    <s v=""/>
    <b v="0"/>
    <s v="en"/>
    <m/>
    <s v=""/>
    <b v="0"/>
    <n v="20"/>
    <s v="1157135457764818944"/>
    <s v="Twitter for Android"/>
    <b v="0"/>
    <s v="1157135457764818944"/>
    <s v="Tweet"/>
    <n v="0"/>
    <n v="0"/>
    <m/>
    <m/>
    <m/>
    <m/>
    <m/>
    <m/>
    <m/>
    <m/>
    <n v="1"/>
    <s v="14"/>
    <s v="14"/>
    <n v="0"/>
    <n v="0"/>
    <n v="1"/>
    <n v="3.8461538461538463"/>
    <n v="0"/>
    <n v="0"/>
    <n v="25"/>
    <n v="96.15384615384616"/>
    <n v="26"/>
  </r>
  <r>
    <s v="eastgatebiotech"/>
    <s v="helenclarknz"/>
    <m/>
    <m/>
    <m/>
    <m/>
    <m/>
    <m/>
    <m/>
    <m/>
    <s v="No"/>
    <n v="404"/>
    <m/>
    <m/>
    <x v="0"/>
    <d v="2019-08-19T11:49:33.000"/>
    <s v="RT @HelenClarkNZ: Alarming to read of scale of impact of #diabetes in NZ: close to 1,000 amputations a year; sight of 60,000 people affecte…"/>
    <m/>
    <m/>
    <x v="58"/>
    <m/>
    <s v="http://pbs.twimg.com/profile_images/615953611785412608/R5iajW9W_normal.jpg"/>
    <x v="229"/>
    <s v="https://twitter.com/#!/eastgatebiotech/status/1163417717027852288"/>
    <m/>
    <m/>
    <s v="1163417717027852288"/>
    <m/>
    <b v="0"/>
    <n v="0"/>
    <s v=""/>
    <b v="0"/>
    <s v="en"/>
    <m/>
    <s v=""/>
    <b v="0"/>
    <n v="20"/>
    <s v="1157135457764818944"/>
    <s v="Twitter for Android"/>
    <b v="0"/>
    <s v="1157135457764818944"/>
    <s v="Tweet"/>
    <n v="0"/>
    <n v="0"/>
    <m/>
    <m/>
    <m/>
    <m/>
    <m/>
    <m/>
    <m/>
    <m/>
    <n v="1"/>
    <s v="14"/>
    <s v="14"/>
    <n v="0"/>
    <n v="0"/>
    <n v="1"/>
    <n v="3.8461538461538463"/>
    <n v="0"/>
    <n v="0"/>
    <n v="25"/>
    <n v="96.15384615384616"/>
    <n v="26"/>
  </r>
  <r>
    <s v="helenclarknz"/>
    <s v="helenclarknz"/>
    <m/>
    <m/>
    <m/>
    <m/>
    <m/>
    <m/>
    <m/>
    <m/>
    <s v="No"/>
    <n v="405"/>
    <m/>
    <m/>
    <x v="1"/>
    <d v="2019-08-02T03:46:06.000"/>
    <s v="Alarming to read of scale of impact of #diabetes in NZ: close to 1,000 amputations a year; sight of 60,000 people affected; 300+ diabetics newly placed on dialysis last year. Time for major prevention measures: #WaterOnlySchools #sugartax &amp;amp; more. @iPCH2  https://t.co/0cdeRQFgXR"/>
    <s v="http://www.nzherald.co.nz/index.cfm?objectid=12254108&amp;ref=twitter"/>
    <s v="co.nz"/>
    <x v="59"/>
    <m/>
    <s v="http://pbs.twimg.com/profile_images/899373833764839426/ccHkoXYV_normal.jpg"/>
    <x v="230"/>
    <s v="https://twitter.com/#!/helenclarknz/status/1157135457764818944"/>
    <m/>
    <m/>
    <s v="1157135457764818944"/>
    <m/>
    <b v="0"/>
    <n v="56"/>
    <s v=""/>
    <b v="0"/>
    <s v="en"/>
    <m/>
    <s v=""/>
    <b v="0"/>
    <n v="21"/>
    <s v=""/>
    <s v="Twitter for iPhone"/>
    <b v="0"/>
    <s v="1157135457764818944"/>
    <s v="Retweet"/>
    <n v="0"/>
    <n v="0"/>
    <m/>
    <m/>
    <m/>
    <m/>
    <m/>
    <m/>
    <m/>
    <m/>
    <n v="1"/>
    <s v="14"/>
    <s v="14"/>
    <n v="0"/>
    <n v="0"/>
    <n v="1"/>
    <n v="2.380952380952381"/>
    <n v="0"/>
    <n v="0"/>
    <n v="41"/>
    <n v="97.61904761904762"/>
    <n v="42"/>
  </r>
  <r>
    <s v="plvrmap"/>
    <s v="helenclarknz"/>
    <m/>
    <m/>
    <m/>
    <m/>
    <m/>
    <m/>
    <m/>
    <m/>
    <s v="No"/>
    <n v="406"/>
    <m/>
    <m/>
    <x v="0"/>
    <d v="2019-08-19T12:35:52.000"/>
    <s v="RT @HelenClarkNZ: Alarming to read of scale of impact of #diabetes in NZ: close to 1,000 amputations a year; sight of 60,000 people affecte…"/>
    <m/>
    <m/>
    <x v="58"/>
    <m/>
    <s v="http://pbs.twimg.com/profile_images/1115249535972855808/3ycqxGfI_normal.jpg"/>
    <x v="231"/>
    <s v="https://twitter.com/#!/plvrmap/status/1163429371719217157"/>
    <m/>
    <m/>
    <s v="1163429371719217157"/>
    <m/>
    <b v="0"/>
    <n v="0"/>
    <s v=""/>
    <b v="0"/>
    <s v="en"/>
    <m/>
    <s v=""/>
    <b v="0"/>
    <n v="21"/>
    <s v="1157135457764818944"/>
    <s v="Twitter for iPhone"/>
    <b v="0"/>
    <s v="1157135457764818944"/>
    <s v="Tweet"/>
    <n v="0"/>
    <n v="0"/>
    <m/>
    <m/>
    <m/>
    <m/>
    <m/>
    <m/>
    <m/>
    <m/>
    <n v="1"/>
    <s v="14"/>
    <s v="14"/>
    <n v="0"/>
    <n v="0"/>
    <n v="1"/>
    <n v="3.8461538461538463"/>
    <n v="0"/>
    <n v="0"/>
    <n v="25"/>
    <n v="96.15384615384616"/>
    <n v="26"/>
  </r>
  <r>
    <s v="lndnsmileclinic"/>
    <s v="gdpukcom"/>
    <m/>
    <m/>
    <m/>
    <m/>
    <m/>
    <m/>
    <m/>
    <m/>
    <s v="No"/>
    <n v="407"/>
    <m/>
    <m/>
    <x v="0"/>
    <d v="2019-08-19T16:40:14.000"/>
    <s v="The highs and lows of #sugar content revealed - https://t.co/ymXE3uv5b1 #sugartax #chocolate _x000a__x000a_Via @GDPUKcom https://t.co/9L3XSl6VCS"/>
    <s v="https://www.gdpuk.com/news/latest-news/3328-the-highs-and-lows-of-sugar-content-revealed"/>
    <s v="gdpuk.com"/>
    <x v="60"/>
    <s v="https://pbs.twimg.com/media/ECWMx4iWwAAnB53.jpg"/>
    <s v="https://pbs.twimg.com/media/ECWMx4iWwAAnB53.jpg"/>
    <x v="232"/>
    <s v="https://twitter.com/#!/lndnsmileclinic/status/1163490869930070020"/>
    <m/>
    <m/>
    <s v="1163490869930070020"/>
    <m/>
    <b v="0"/>
    <n v="0"/>
    <s v=""/>
    <b v="0"/>
    <s v="en"/>
    <m/>
    <s v=""/>
    <b v="0"/>
    <n v="0"/>
    <s v=""/>
    <s v="Hootsuite Inc."/>
    <b v="0"/>
    <s v="1163490869930070020"/>
    <s v="Tweet"/>
    <n v="0"/>
    <n v="0"/>
    <m/>
    <m/>
    <m/>
    <m/>
    <m/>
    <m/>
    <m/>
    <m/>
    <n v="1"/>
    <s v="36"/>
    <s v="36"/>
    <n v="0"/>
    <n v="0"/>
    <n v="0"/>
    <n v="0"/>
    <n v="0"/>
    <n v="0"/>
    <n v="12"/>
    <n v="100"/>
    <n v="12"/>
  </r>
  <r>
    <s v="scotthardinguk"/>
    <s v="supermalt"/>
    <m/>
    <m/>
    <m/>
    <m/>
    <m/>
    <m/>
    <m/>
    <m/>
    <s v="No"/>
    <n v="408"/>
    <m/>
    <m/>
    <x v="2"/>
    <d v="2019-08-19T18:55:02.000"/>
    <s v="@Supermalt's new ginger beer product has taken the crown 👑. #sugartax killed D&amp;amp;G. There's a new sheriff in town."/>
    <m/>
    <m/>
    <x v="0"/>
    <m/>
    <s v="http://pbs.twimg.com/profile_images/831541827396329473/XMPnBk0x_normal.jpg"/>
    <x v="233"/>
    <s v="https://twitter.com/#!/scotthardinguk/status/1163524794840682499"/>
    <m/>
    <m/>
    <s v="1163524794840682499"/>
    <m/>
    <b v="0"/>
    <n v="0"/>
    <s v="1006810586"/>
    <b v="0"/>
    <s v="en"/>
    <m/>
    <s v=""/>
    <b v="0"/>
    <n v="0"/>
    <s v=""/>
    <s v="Twitter for Android"/>
    <b v="0"/>
    <s v="1163524794840682499"/>
    <s v="Tweet"/>
    <n v="0"/>
    <n v="0"/>
    <m/>
    <m/>
    <m/>
    <m/>
    <m/>
    <m/>
    <m/>
    <m/>
    <n v="1"/>
    <s v="35"/>
    <s v="35"/>
    <n v="0"/>
    <n v="0"/>
    <n v="1"/>
    <n v="5"/>
    <n v="0"/>
    <n v="0"/>
    <n v="19"/>
    <n v="95"/>
    <n v="20"/>
  </r>
  <r>
    <s v="afpe_pe"/>
    <s v="afpe_pe"/>
    <m/>
    <m/>
    <m/>
    <m/>
    <m/>
    <m/>
    <m/>
    <m/>
    <s v="No"/>
    <n v="409"/>
    <m/>
    <m/>
    <x v="1"/>
    <d v="2019-08-14T09:10:19.000"/>
    <s v="How the #sugartax is changing behaviour… https://t.co/YRl1Hp6rlI https://t.co/MCsGuRr1ng"/>
    <s v="https://www.igd.com/research/brexit-and-economics/article/t/how-the-sugar-tax-is-changing-behaviour/i/22186"/>
    <s v="igd.com"/>
    <x v="0"/>
    <s v="https://pbs.twimg.com/media/EB612bLX4AAUA3h.jpg"/>
    <s v="https://pbs.twimg.com/media/EB612bLX4AAUA3h.jpg"/>
    <x v="234"/>
    <s v="https://twitter.com/#!/afpe_pe/status/1161565705101291520"/>
    <m/>
    <m/>
    <s v="1161565705101291520"/>
    <m/>
    <b v="0"/>
    <n v="0"/>
    <s v=""/>
    <b v="0"/>
    <s v="en"/>
    <m/>
    <s v=""/>
    <b v="0"/>
    <n v="0"/>
    <s v=""/>
    <s v="Twitter for iPhone"/>
    <b v="0"/>
    <s v="1161565705101291520"/>
    <s v="Tweet"/>
    <n v="0"/>
    <n v="0"/>
    <m/>
    <m/>
    <m/>
    <m/>
    <m/>
    <m/>
    <m/>
    <m/>
    <n v="1"/>
    <s v="9"/>
    <s v="9"/>
    <n v="0"/>
    <n v="0"/>
    <n v="0"/>
    <n v="0"/>
    <n v="0"/>
    <n v="0"/>
    <n v="6"/>
    <n v="100"/>
    <n v="6"/>
  </r>
  <r>
    <s v="eileen_marchant"/>
    <s v="afpe_pe"/>
    <m/>
    <m/>
    <m/>
    <m/>
    <m/>
    <m/>
    <m/>
    <m/>
    <s v="No"/>
    <n v="410"/>
    <m/>
    <m/>
    <x v="0"/>
    <d v="2019-08-20T03:20:10.000"/>
    <s v="RT @afPE_PE: How the #sugartax is changing behaviour… https://t.co/YRl1Hp6rlI https://t.co/MCsGuRr1ng"/>
    <s v="https://www.igd.com/research/brexit-and-economics/article/t/how-the-sugar-tax-is-changing-behaviour/i/22186"/>
    <s v="igd.com"/>
    <x v="0"/>
    <s v="https://pbs.twimg.com/media/EB612bLX4AAUA3h.jpg"/>
    <s v="https://pbs.twimg.com/media/EB612bLX4AAUA3h.jpg"/>
    <x v="235"/>
    <s v="https://twitter.com/#!/eileen_marchant/status/1163651913835065351"/>
    <m/>
    <m/>
    <s v="1163651913835065351"/>
    <m/>
    <b v="0"/>
    <n v="0"/>
    <s v=""/>
    <b v="0"/>
    <s v="en"/>
    <m/>
    <s v=""/>
    <b v="0"/>
    <n v="7"/>
    <s v="1161565705101291520"/>
    <s v="Twitter for iPhone"/>
    <b v="0"/>
    <s v="1161565705101291520"/>
    <s v="Tweet"/>
    <n v="0"/>
    <n v="0"/>
    <m/>
    <m/>
    <m/>
    <m/>
    <m/>
    <m/>
    <m/>
    <m/>
    <n v="1"/>
    <s v="9"/>
    <s v="9"/>
    <n v="0"/>
    <n v="0"/>
    <n v="0"/>
    <n v="0"/>
    <n v="0"/>
    <n v="0"/>
    <n v="8"/>
    <n v="100"/>
    <n v="8"/>
  </r>
  <r>
    <s v="griffithnursing"/>
    <s v="danamccauley"/>
    <m/>
    <m/>
    <m/>
    <m/>
    <m/>
    <m/>
    <m/>
    <m/>
    <s v="No"/>
    <n v="411"/>
    <m/>
    <m/>
    <x v="0"/>
    <d v="2019-08-20T03:43:58.000"/>
    <s v="A 600-millilitre Coca-Cola contains 16 teaspoons of sugar. Should Australia be more explicit with labeling sugars in packaged foods and drinks?_x000a_https://t.co/ewVUoT89VA #obesity #diabetes @DanaMcCauley #childhoodobesity #sugartax"/>
    <s v="https://www.smh.com.au/politics/federal/government-orders-review-to-weigh-up-added-sugar-labels-20190819-p52ilx.html"/>
    <s v="com.au"/>
    <x v="61"/>
    <m/>
    <s v="http://pbs.twimg.com/profile_images/1105682777880453121/n4FG_bZm_normal.png"/>
    <x v="236"/>
    <s v="https://twitter.com/#!/griffithnursing/status/1163657904097861633"/>
    <m/>
    <m/>
    <s v="1163657904097861633"/>
    <m/>
    <b v="0"/>
    <n v="0"/>
    <s v=""/>
    <b v="0"/>
    <s v="en"/>
    <m/>
    <s v=""/>
    <b v="0"/>
    <n v="0"/>
    <s v=""/>
    <s v="Twitter Web App"/>
    <b v="0"/>
    <s v="1163657904097861633"/>
    <s v="Tweet"/>
    <n v="0"/>
    <n v="0"/>
    <m/>
    <m/>
    <m/>
    <m/>
    <m/>
    <m/>
    <m/>
    <m/>
    <n v="1"/>
    <s v="34"/>
    <s v="34"/>
    <n v="0"/>
    <n v="0"/>
    <n v="0"/>
    <n v="0"/>
    <n v="0"/>
    <n v="0"/>
    <n v="28"/>
    <n v="100"/>
    <n v="28"/>
  </r>
  <r>
    <s v="keatingpatrick"/>
    <s v="otto_english"/>
    <m/>
    <m/>
    <m/>
    <m/>
    <m/>
    <m/>
    <m/>
    <m/>
    <s v="No"/>
    <n v="412"/>
    <m/>
    <m/>
    <x v="0"/>
    <d v="2019-08-20T05:28:09.000"/>
    <s v="Read again: “In June 2016 a perfect storm of ‘interests’ managed to convince the British people to vote to Leave the EU. Among those ‘interests’ was “big sugar,” @Otto_English writes. #Brexit #Leave #Sugar #SugarTax https://t.co/EnDvH8Nqfu via @PMPmagToday"/>
    <s v="https://vip.politicsmeanspolitics.com/2019/07/03/daydream-belizers-brexit-big-sugar-and-the-bad-boys-from-belize/"/>
    <s v="politicsmeanspolitics.com"/>
    <x v="62"/>
    <m/>
    <s v="http://pbs.twimg.com/profile_images/1153899145561817089/MS3fPEfS_normal.jpg"/>
    <x v="237"/>
    <s v="https://twitter.com/#!/keatingpatrick/status/1163684120901431296"/>
    <m/>
    <m/>
    <s v="1163684120901431296"/>
    <m/>
    <b v="0"/>
    <n v="2"/>
    <s v=""/>
    <b v="0"/>
    <s v="en"/>
    <m/>
    <s v=""/>
    <b v="0"/>
    <n v="2"/>
    <s v=""/>
    <s v="Twitter for iPhone"/>
    <b v="0"/>
    <s v="1163684120901431296"/>
    <s v="Tweet"/>
    <n v="0"/>
    <n v="0"/>
    <m/>
    <m/>
    <m/>
    <m/>
    <m/>
    <m/>
    <m/>
    <m/>
    <n v="1"/>
    <s v="13"/>
    <s v="13"/>
    <m/>
    <m/>
    <m/>
    <m/>
    <m/>
    <m/>
    <m/>
    <m/>
    <m/>
  </r>
  <r>
    <s v="alanpwhite2"/>
    <s v="keatingpatrick"/>
    <m/>
    <m/>
    <m/>
    <m/>
    <m/>
    <m/>
    <m/>
    <m/>
    <s v="No"/>
    <n v="413"/>
    <m/>
    <m/>
    <x v="0"/>
    <d v="2019-08-20T06:12:02.000"/>
    <s v="RT @keatingpatrick: Read again: “In June 2016 a perfect storm of ‘interests’ managed to convince the British people to vote to Leave the EU…"/>
    <m/>
    <m/>
    <x v="4"/>
    <m/>
    <s v="http://pbs.twimg.com/profile_images/1155170589314879490/WcPyTrdc_normal.jpg"/>
    <x v="238"/>
    <s v="https://twitter.com/#!/alanpwhite2/status/1163695164357062661"/>
    <m/>
    <m/>
    <s v="1163695164357062661"/>
    <m/>
    <b v="0"/>
    <n v="0"/>
    <s v=""/>
    <b v="0"/>
    <s v="en"/>
    <m/>
    <s v=""/>
    <b v="0"/>
    <n v="2"/>
    <s v="1163684120901431296"/>
    <s v="Twitter for iPhone"/>
    <b v="0"/>
    <s v="1163684120901431296"/>
    <s v="Tweet"/>
    <n v="0"/>
    <n v="0"/>
    <m/>
    <m/>
    <m/>
    <m/>
    <m/>
    <m/>
    <m/>
    <m/>
    <n v="1"/>
    <s v="13"/>
    <s v="13"/>
    <n v="2"/>
    <n v="8.333333333333334"/>
    <n v="0"/>
    <n v="0"/>
    <n v="0"/>
    <n v="0"/>
    <n v="22"/>
    <n v="91.66666666666667"/>
    <n v="24"/>
  </r>
  <r>
    <s v="krifra"/>
    <s v="krifra"/>
    <m/>
    <m/>
    <m/>
    <m/>
    <m/>
    <m/>
    <m/>
    <m/>
    <s v="No"/>
    <n v="414"/>
    <m/>
    <m/>
    <x v="1"/>
    <d v="2019-08-20T06:27:22.000"/>
    <s v="#AnotherCOALitionTax ? _x000a__x000a_A ##SugarTax ?_x000a__x000a_but but _x000a__x000a_#BestEconomicManagers, right ! https://t.co/QXcS6gV1Yu"/>
    <s v="https://twitter.com/banas51/status/1163696101855092736"/>
    <s v="twitter.com"/>
    <x v="63"/>
    <m/>
    <s v="http://abs.twimg.com/sticky/default_profile_images/default_profile_normal.png"/>
    <x v="239"/>
    <s v="https://twitter.com/#!/krifra/status/1163699022189584384"/>
    <m/>
    <m/>
    <s v="1163699022189584384"/>
    <m/>
    <b v="0"/>
    <n v="1"/>
    <s v=""/>
    <b v="1"/>
    <s v="en"/>
    <m/>
    <s v="1163696101855092736"/>
    <b v="0"/>
    <n v="0"/>
    <s v=""/>
    <s v="Twitter Web App"/>
    <b v="0"/>
    <s v="1163699022189584384"/>
    <s v="Tweet"/>
    <n v="0"/>
    <n v="0"/>
    <m/>
    <m/>
    <m/>
    <m/>
    <m/>
    <m/>
    <m/>
    <m/>
    <n v="1"/>
    <s v="2"/>
    <s v="2"/>
    <n v="1"/>
    <n v="14.285714285714286"/>
    <n v="0"/>
    <n v="0"/>
    <n v="0"/>
    <n v="0"/>
    <n v="6"/>
    <n v="85.71428571428571"/>
    <n v="7"/>
  </r>
  <r>
    <s v="foodsecurity_za"/>
    <s v="uwconline"/>
    <m/>
    <m/>
    <m/>
    <m/>
    <m/>
    <m/>
    <m/>
    <m/>
    <s v="No"/>
    <n v="415"/>
    <m/>
    <m/>
    <x v="0"/>
    <d v="2019-08-15T07:30:11.000"/>
    <s v="Today we interviewed Professor Rina Swart of @UWConline  to give us a sense of just what the country's year-old… https://t.co/khp9DfKfWT"/>
    <s v="https://twitter.com/i/web/status/1161902893240373248"/>
    <s v="twitter.com"/>
    <x v="4"/>
    <m/>
    <s v="http://pbs.twimg.com/profile_images/601303448877797376/lNwRTax5_normal.jpg"/>
    <x v="240"/>
    <s v="https://twitter.com/#!/foodsecurity_za/status/1161902893240373248"/>
    <m/>
    <m/>
    <s v="1161902893240373248"/>
    <m/>
    <b v="0"/>
    <n v="0"/>
    <s v=""/>
    <b v="0"/>
    <s v="en"/>
    <m/>
    <s v=""/>
    <b v="0"/>
    <n v="0"/>
    <s v=""/>
    <s v="Hootsuite Inc."/>
    <b v="1"/>
    <s v="1161902893240373248"/>
    <s v="Tweet"/>
    <n v="0"/>
    <n v="0"/>
    <m/>
    <m/>
    <m/>
    <m/>
    <m/>
    <m/>
    <m/>
    <m/>
    <n v="1"/>
    <s v="10"/>
    <s v="10"/>
    <n v="0"/>
    <n v="0"/>
    <n v="0"/>
    <n v="0"/>
    <n v="0"/>
    <n v="0"/>
    <n v="20"/>
    <n v="100"/>
    <n v="20"/>
  </r>
  <r>
    <s v="sophuwc"/>
    <s v="uwconline"/>
    <m/>
    <m/>
    <m/>
    <m/>
    <m/>
    <m/>
    <m/>
    <m/>
    <s v="No"/>
    <n v="416"/>
    <m/>
    <m/>
    <x v="0"/>
    <d v="2019-08-20T06:49:54.000"/>
    <s v="RT @FoodSecurity_za: Today we interviewed Professor Rina Swart of @UWConline  to give us a sense of just what the country's year-old #sugar…"/>
    <m/>
    <m/>
    <x v="4"/>
    <m/>
    <s v="http://pbs.twimg.com/profile_images/987786506487115777/Kf298wei_normal.jpg"/>
    <x v="241"/>
    <s v="https://twitter.com/#!/sophuwc/status/1163704696420339712"/>
    <m/>
    <m/>
    <s v="1163704696420339712"/>
    <m/>
    <b v="0"/>
    <n v="0"/>
    <s v=""/>
    <b v="0"/>
    <s v="en"/>
    <m/>
    <s v=""/>
    <b v="0"/>
    <n v="5"/>
    <s v="1161902893240373248"/>
    <s v="Twitter Web App"/>
    <b v="0"/>
    <s v="1161902893240373248"/>
    <s v="Tweet"/>
    <n v="0"/>
    <n v="0"/>
    <m/>
    <m/>
    <m/>
    <m/>
    <m/>
    <m/>
    <m/>
    <m/>
    <n v="1"/>
    <s v="10"/>
    <s v="10"/>
    <m/>
    <m/>
    <m/>
    <m/>
    <m/>
    <m/>
    <m/>
    <m/>
    <m/>
  </r>
  <r>
    <s v="pmpmagtoday"/>
    <s v="keatingpatrick"/>
    <m/>
    <m/>
    <m/>
    <m/>
    <m/>
    <m/>
    <m/>
    <m/>
    <s v="Yes"/>
    <n v="419"/>
    <m/>
    <m/>
    <x v="0"/>
    <d v="2019-08-20T08:56:37.000"/>
    <s v="RT @keatingpatrick: Read again: “In June 2016 a perfect storm of ‘interests’ managed to convince the British people to vote to Leave the EU…"/>
    <m/>
    <m/>
    <x v="4"/>
    <m/>
    <s v="http://pbs.twimg.com/profile_images/1156374612613222400/BF5FKCdt_normal.jpg"/>
    <x v="242"/>
    <s v="https://twitter.com/#!/pmpmagtoday/status/1163736583331352577"/>
    <m/>
    <m/>
    <s v="1163736583331352577"/>
    <m/>
    <b v="0"/>
    <n v="0"/>
    <s v=""/>
    <b v="0"/>
    <s v="en"/>
    <m/>
    <s v=""/>
    <b v="0"/>
    <n v="2"/>
    <s v="1163684120901431296"/>
    <s v="Twitter Web App"/>
    <b v="0"/>
    <s v="1163684120901431296"/>
    <s v="Tweet"/>
    <n v="0"/>
    <n v="0"/>
    <m/>
    <m/>
    <m/>
    <m/>
    <m/>
    <m/>
    <m/>
    <m/>
    <n v="1"/>
    <s v="13"/>
    <s v="13"/>
    <n v="2"/>
    <n v="8.333333333333334"/>
    <n v="0"/>
    <n v="0"/>
    <n v="0"/>
    <n v="0"/>
    <n v="22"/>
    <n v="91.66666666666667"/>
    <n v="24"/>
  </r>
  <r>
    <s v="drefleming7"/>
    <s v="drefleming7"/>
    <m/>
    <m/>
    <m/>
    <m/>
    <m/>
    <m/>
    <m/>
    <m/>
    <s v="No"/>
    <n v="420"/>
    <m/>
    <m/>
    <x v="1"/>
    <d v="2019-08-20T23:52:43.000"/>
    <s v="1. Provide #dental care prevention in communities where people reside _x000a_2. Get kids into school and provide dental c… https://t.co/MD1q4F35bF"/>
    <s v="https://twitter.com/i/web/status/1163962095727198208"/>
    <s v="twitter.com"/>
    <x v="64"/>
    <m/>
    <s v="http://pbs.twimg.com/profile_images/614553114654314498/ukHMY-WM_normal.jpg"/>
    <x v="243"/>
    <s v="https://twitter.com/#!/drefleming7/status/1163962095727198208"/>
    <m/>
    <m/>
    <s v="1163962095727198208"/>
    <s v="1163961524844662784"/>
    <b v="0"/>
    <n v="0"/>
    <s v="3347020744"/>
    <b v="0"/>
    <s v="en"/>
    <m/>
    <s v=""/>
    <b v="0"/>
    <n v="0"/>
    <s v=""/>
    <s v="Twitter Web App"/>
    <b v="1"/>
    <s v="1163961524844662784"/>
    <s v="Tweet"/>
    <n v="0"/>
    <n v="0"/>
    <m/>
    <m/>
    <m/>
    <m/>
    <m/>
    <m/>
    <m/>
    <m/>
    <n v="1"/>
    <s v="2"/>
    <s v="2"/>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53">
    <i>
      <x v="1"/>
    </i>
    <i r="1">
      <x v="4"/>
    </i>
    <i r="2">
      <x v="107"/>
    </i>
    <i r="3">
      <x v="15"/>
    </i>
    <i>
      <x v="2"/>
    </i>
    <i r="1">
      <x v="6"/>
    </i>
    <i r="2">
      <x v="165"/>
    </i>
    <i r="3">
      <x v="11"/>
    </i>
    <i r="1">
      <x v="7"/>
    </i>
    <i r="2">
      <x v="185"/>
    </i>
    <i r="3">
      <x v="13"/>
    </i>
    <i r="2">
      <x v="187"/>
    </i>
    <i r="3">
      <x v="12"/>
    </i>
    <i r="2">
      <x v="204"/>
    </i>
    <i r="3">
      <x v="8"/>
    </i>
    <i r="1">
      <x v="8"/>
    </i>
    <i r="2">
      <x v="215"/>
    </i>
    <i r="3">
      <x v="4"/>
    </i>
    <i r="2">
      <x v="217"/>
    </i>
    <i r="3">
      <x v="24"/>
    </i>
    <i r="2">
      <x v="220"/>
    </i>
    <i r="3">
      <x v="9"/>
    </i>
    <i r="3">
      <x v="10"/>
    </i>
    <i r="3">
      <x v="12"/>
    </i>
    <i r="3">
      <x v="13"/>
    </i>
    <i r="3">
      <x v="14"/>
    </i>
    <i r="3">
      <x v="16"/>
    </i>
    <i r="3">
      <x v="17"/>
    </i>
    <i r="3">
      <x v="18"/>
    </i>
    <i r="3">
      <x v="19"/>
    </i>
    <i r="3">
      <x v="20"/>
    </i>
    <i r="3">
      <x v="21"/>
    </i>
    <i r="2">
      <x v="221"/>
    </i>
    <i r="3">
      <x v="3"/>
    </i>
    <i r="3">
      <x v="5"/>
    </i>
    <i r="3">
      <x v="6"/>
    </i>
    <i r="3">
      <x v="7"/>
    </i>
    <i r="3">
      <x v="8"/>
    </i>
    <i r="3">
      <x v="9"/>
    </i>
    <i r="3">
      <x v="10"/>
    </i>
    <i r="3">
      <x v="12"/>
    </i>
    <i r="3">
      <x v="14"/>
    </i>
    <i r="3">
      <x v="16"/>
    </i>
    <i r="3">
      <x v="17"/>
    </i>
    <i r="3">
      <x v="22"/>
    </i>
    <i r="2">
      <x v="222"/>
    </i>
    <i r="3">
      <x v="11"/>
    </i>
    <i r="3">
      <x v="13"/>
    </i>
    <i r="3">
      <x v="17"/>
    </i>
    <i r="3">
      <x v="18"/>
    </i>
    <i r="3">
      <x v="21"/>
    </i>
    <i r="2">
      <x v="223"/>
    </i>
    <i r="3">
      <x v="10"/>
    </i>
    <i r="2">
      <x v="224"/>
    </i>
    <i r="3">
      <x v="9"/>
    </i>
    <i r="3">
      <x v="10"/>
    </i>
    <i r="3">
      <x v="11"/>
    </i>
    <i r="3">
      <x v="16"/>
    </i>
    <i r="3">
      <x v="18"/>
    </i>
    <i r="3">
      <x v="19"/>
    </i>
    <i r="3">
      <x v="23"/>
    </i>
    <i r="2">
      <x v="225"/>
    </i>
    <i r="3">
      <x v="2"/>
    </i>
    <i r="3">
      <x v="7"/>
    </i>
    <i r="3">
      <x v="9"/>
    </i>
    <i r="3">
      <x v="11"/>
    </i>
    <i r="3">
      <x v="13"/>
    </i>
    <i r="3">
      <x v="15"/>
    </i>
    <i r="3">
      <x v="23"/>
    </i>
    <i r="2">
      <x v="226"/>
    </i>
    <i r="3">
      <x v="6"/>
    </i>
    <i r="3">
      <x v="8"/>
    </i>
    <i r="3">
      <x v="11"/>
    </i>
    <i r="3">
      <x v="12"/>
    </i>
    <i r="3">
      <x v="14"/>
    </i>
    <i r="3">
      <x v="17"/>
    </i>
    <i r="3">
      <x v="18"/>
    </i>
    <i r="3">
      <x v="19"/>
    </i>
    <i r="3">
      <x v="21"/>
    </i>
    <i r="3">
      <x v="22"/>
    </i>
    <i r="3">
      <x v="24"/>
    </i>
    <i r="2">
      <x v="227"/>
    </i>
    <i r="3">
      <x v="2"/>
    </i>
    <i r="3">
      <x v="3"/>
    </i>
    <i r="3">
      <x v="4"/>
    </i>
    <i r="3">
      <x v="5"/>
    </i>
    <i r="3">
      <x v="6"/>
    </i>
    <i r="3">
      <x v="7"/>
    </i>
    <i r="3">
      <x v="8"/>
    </i>
    <i r="3">
      <x v="9"/>
    </i>
    <i r="3">
      <x v="10"/>
    </i>
    <i r="3">
      <x v="11"/>
    </i>
    <i r="3">
      <x v="14"/>
    </i>
    <i r="3">
      <x v="15"/>
    </i>
    <i r="3">
      <x v="16"/>
    </i>
    <i r="3">
      <x v="18"/>
    </i>
    <i r="3">
      <x v="19"/>
    </i>
    <i r="3">
      <x v="20"/>
    </i>
    <i r="3">
      <x v="22"/>
    </i>
    <i r="2">
      <x v="228"/>
    </i>
    <i r="3">
      <x v="1"/>
    </i>
    <i r="3">
      <x v="2"/>
    </i>
    <i r="3">
      <x v="7"/>
    </i>
    <i r="3">
      <x v="8"/>
    </i>
    <i r="3">
      <x v="9"/>
    </i>
    <i r="3">
      <x v="10"/>
    </i>
    <i r="3">
      <x v="11"/>
    </i>
    <i r="3">
      <x v="12"/>
    </i>
    <i r="3">
      <x v="14"/>
    </i>
    <i r="3">
      <x v="17"/>
    </i>
    <i r="3">
      <x v="18"/>
    </i>
    <i r="3">
      <x v="19"/>
    </i>
    <i r="3">
      <x v="22"/>
    </i>
    <i r="3">
      <x v="23"/>
    </i>
    <i r="2">
      <x v="229"/>
    </i>
    <i r="3">
      <x v="3"/>
    </i>
    <i r="3">
      <x v="4"/>
    </i>
    <i r="3">
      <x v="6"/>
    </i>
    <i r="3">
      <x v="7"/>
    </i>
    <i r="3">
      <x v="8"/>
    </i>
    <i r="3">
      <x v="14"/>
    </i>
    <i r="3">
      <x v="15"/>
    </i>
    <i r="3">
      <x v="16"/>
    </i>
    <i r="3">
      <x v="17"/>
    </i>
    <i r="3">
      <x v="20"/>
    </i>
    <i r="3">
      <x v="22"/>
    </i>
    <i r="3">
      <x v="24"/>
    </i>
    <i r="2">
      <x v="230"/>
    </i>
    <i r="3">
      <x v="7"/>
    </i>
    <i r="3">
      <x v="10"/>
    </i>
    <i r="3">
      <x v="15"/>
    </i>
    <i r="3">
      <x v="18"/>
    </i>
    <i r="3">
      <x v="22"/>
    </i>
    <i r="2">
      <x v="231"/>
    </i>
    <i r="3">
      <x v="5"/>
    </i>
    <i r="3">
      <x v="9"/>
    </i>
    <i r="3">
      <x v="10"/>
    </i>
    <i r="3">
      <x v="12"/>
    </i>
    <i r="3">
      <x v="24"/>
    </i>
    <i r="2">
      <x v="232"/>
    </i>
    <i r="3">
      <x v="3"/>
    </i>
    <i r="3">
      <x v="8"/>
    </i>
    <i r="3">
      <x v="12"/>
    </i>
    <i r="3">
      <x v="13"/>
    </i>
    <i r="3">
      <x v="17"/>
    </i>
    <i r="3">
      <x v="19"/>
    </i>
    <i r="2">
      <x v="233"/>
    </i>
    <i r="3">
      <x v="4"/>
    </i>
    <i r="3">
      <x v="6"/>
    </i>
    <i r="3">
      <x v="7"/>
    </i>
    <i r="3">
      <x v="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5">
        <i x="26" s="1"/>
        <i x="63" s="1"/>
        <i x="51" s="1"/>
        <i x="62" s="1"/>
        <i x="18" s="1"/>
        <i x="1" s="1"/>
        <i x="5" s="1"/>
        <i x="48" s="1"/>
        <i x="64" s="1"/>
        <i x="58" s="1"/>
        <i x="59" s="1"/>
        <i x="45" s="1"/>
        <i x="17" s="1"/>
        <i x="29" s="1"/>
        <i x="47" s="1"/>
        <i x="57" s="1"/>
        <i x="22" s="1"/>
        <i x="11" s="1"/>
        <i x="10" s="1"/>
        <i x="28" s="1"/>
        <i x="39" s="1"/>
        <i x="23" s="1"/>
        <i x="19" s="1"/>
        <i x="61" s="1"/>
        <i x="56" s="1"/>
        <i x="24" s="1"/>
        <i x="3" s="1"/>
        <i x="25" s="1"/>
        <i x="16" s="1"/>
        <i x="13" s="1"/>
        <i x="12" s="1"/>
        <i x="20" s="1"/>
        <i x="38" s="1"/>
        <i x="30" s="1"/>
        <i x="60" s="1"/>
        <i x="21" s="1"/>
        <i x="0" s="1"/>
        <i x="52" s="1"/>
        <i x="8" s="1"/>
        <i x="15" s="1"/>
        <i x="35" s="1"/>
        <i x="41" s="1"/>
        <i x="50" s="1"/>
        <i x="9" s="1"/>
        <i x="54" s="1"/>
        <i x="42" s="1"/>
        <i x="14" s="1"/>
        <i x="37" s="1"/>
        <i x="55" s="1"/>
        <i x="7" s="1"/>
        <i x="36" s="1"/>
        <i x="2" s="1"/>
        <i x="49" s="1"/>
        <i x="43" s="1"/>
        <i x="33" s="1"/>
        <i x="53" s="1"/>
        <i x="46" s="1"/>
        <i x="31" s="1"/>
        <i x="34" s="1"/>
        <i x="40" s="1"/>
        <i x="32" s="1"/>
        <i x="6" s="1"/>
        <i x="27" s="1"/>
        <i x="4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0" totalsRowShown="0" headerRowDxfId="496" dataDxfId="495">
  <autoFilter ref="A2:BL42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48" totalsRowShown="0" headerRowDxfId="141" dataDxfId="140">
  <autoFilter ref="A1:G94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16" totalsRowShown="0" headerRowDxfId="443" dataDxfId="442">
  <autoFilter ref="A2:BS31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77" totalsRowShown="0" headerRowDxfId="132" dataDxfId="131">
  <autoFilter ref="A1:L77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5" totalsRowShown="0" headerRowDxfId="88" dataDxfId="87">
  <autoFilter ref="A2:C5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6" totalsRowShown="0" headerRowDxfId="64" dataDxfId="63">
  <autoFilter ref="A2:BL24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3" totalsRowShown="0" headerRowDxfId="400">
  <autoFilter ref="A2:AO5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5" totalsRowShown="0" headerRowDxfId="397" dataDxfId="396">
  <autoFilter ref="A1:C31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ciencedirect.com/science/article/pii/S0167527316331515" TargetMode="External" /><Relationship Id="rId2" Type="http://schemas.openxmlformats.org/officeDocument/2006/relationships/hyperlink" Target="https://www.sciencedirect.com/science/article/pii/S0167527316331515" TargetMode="External" /><Relationship Id="rId3" Type="http://schemas.openxmlformats.org/officeDocument/2006/relationships/hyperlink" Target="https://www.sciencedirect.com/science/article/pii/S0167527316331515" TargetMode="External" /><Relationship Id="rId4" Type="http://schemas.openxmlformats.org/officeDocument/2006/relationships/hyperlink" Target="https://www.sciencedirect.com/science/article/pii/S0167527316331515" TargetMode="External" /><Relationship Id="rId5" Type="http://schemas.openxmlformats.org/officeDocument/2006/relationships/hyperlink" Target="https://www.huffingtonpost.co.uk/entry/calorie-levy-campaigners_uk_5d4993bee4b0244052e1a560" TargetMode="External" /><Relationship Id="rId6" Type="http://schemas.openxmlformats.org/officeDocument/2006/relationships/hyperlink" Target="https://www.foodingredientsfirst.com/news/uk-health-campaigners-call-for-sweeping-calorie-tax-on-processed-foods.html" TargetMode="External" /><Relationship Id="rId7" Type="http://schemas.openxmlformats.org/officeDocument/2006/relationships/hyperlink" Target="https://www.foodanddrinktechnology.com/news/29006/campaigners-call-for-calorie-levy-on-unhealthy-foods/" TargetMode="External" /><Relationship Id="rId8" Type="http://schemas.openxmlformats.org/officeDocument/2006/relationships/hyperlink" Target="https://www.eveningexpress.co.uk/news/uk/call-for-calorie-tax-on-food-firms-after-success-of-sugar-levy/amp/?utm_source=twitter&amp;__twitter_impression=true" TargetMode="External" /><Relationship Id="rId9" Type="http://schemas.openxmlformats.org/officeDocument/2006/relationships/hyperlink" Target="https://news.sky.com/story/call-for-calorie-tax-on-processed-food-after-success-of-sugar-levy-11779137" TargetMode="External" /><Relationship Id="rId10" Type="http://schemas.openxmlformats.org/officeDocument/2006/relationships/hyperlink" Target="https://twitter.com/TheEconomist/status/1159139054857965568" TargetMode="External" /><Relationship Id="rId11" Type="http://schemas.openxmlformats.org/officeDocument/2006/relationships/hyperlink" Target="https://news.sky.com/story/call-for-calorie-tax-on-processed-food-after-success-of-sugar-levy-11779137" TargetMode="External" /><Relationship Id="rId12" Type="http://schemas.openxmlformats.org/officeDocument/2006/relationships/hyperlink" Target="https://www.youtube.com/watch?v=cfl26x1XCwY" TargetMode="External" /><Relationship Id="rId13" Type="http://schemas.openxmlformats.org/officeDocument/2006/relationships/hyperlink" Target="https://twitter.com/theeconomist/status/1159291624528207873" TargetMode="External" /><Relationship Id="rId14" Type="http://schemas.openxmlformats.org/officeDocument/2006/relationships/hyperlink" Target="https://news.sky.com/story/call-for-calorie-tax-on-processed-food-after-success-of-sugar-levy-11779137?utm_source=Greenhouse+Morning+News&amp;utm_campaign=925a7e4c19-Greenhouse_Morning_News_GMN__8th_August_2019&amp;utm_medium=email&amp;utm_term=0_e40c447c1a-925a7e4c19-123998953" TargetMode="External" /><Relationship Id="rId15" Type="http://schemas.openxmlformats.org/officeDocument/2006/relationships/hyperlink" Target="https://www.foodmatterslive.com/visit/2019-schedule/2019-sessions-details-reformulation-and-portion-size-approaches-to-meeting-calorie-and-sugar-reduction-targets" TargetMode="External" /><Relationship Id="rId16" Type="http://schemas.openxmlformats.org/officeDocument/2006/relationships/hyperlink" Target="https://twitter.com/burnout_pt/status/1159443259736952833" TargetMode="External" /><Relationship Id="rId17" Type="http://schemas.openxmlformats.org/officeDocument/2006/relationships/hyperlink" Target="https://twitter.com/i/web/status/1159770741853884419" TargetMode="External" /><Relationship Id="rId18" Type="http://schemas.openxmlformats.org/officeDocument/2006/relationships/hyperlink" Target="http://childofourtimeblog.org.uk/2017/12/off-the-scales-time-to-act-on-childhood-obesity/" TargetMode="External" /><Relationship Id="rId19" Type="http://schemas.openxmlformats.org/officeDocument/2006/relationships/hyperlink" Target="https://twitter.com/i/web/status/1159868212193964032" TargetMode="External" /><Relationship Id="rId20" Type="http://schemas.openxmlformats.org/officeDocument/2006/relationships/hyperlink" Target="https://www.icelandreview.com/politics/in-focus-proposed-sugar-tax/" TargetMode="External" /><Relationship Id="rId21" Type="http://schemas.openxmlformats.org/officeDocument/2006/relationships/hyperlink" Target="https://twitter.com/i/web/status/1159926126522904576" TargetMode="External" /><Relationship Id="rId22" Type="http://schemas.openxmlformats.org/officeDocument/2006/relationships/hyperlink" Target="https://twitter.com/i/web/status/1160727733208584195" TargetMode="External" /><Relationship Id="rId23" Type="http://schemas.openxmlformats.org/officeDocument/2006/relationships/hyperlink" Target="https://www.linkedin.com/pulse/sugar-tax-year-simon-elson" TargetMode="External" /><Relationship Id="rId24" Type="http://schemas.openxmlformats.org/officeDocument/2006/relationships/hyperlink" Target="https://passerbybloggingfun.blogspot.com/2019/08/poem-sugar-and-hypocrites.html" TargetMode="External" /><Relationship Id="rId25" Type="http://schemas.openxmlformats.org/officeDocument/2006/relationships/hyperlink" Target="https://www.bbc.co.uk/news/uk-politics-48847952" TargetMode="External" /><Relationship Id="rId26" Type="http://schemas.openxmlformats.org/officeDocument/2006/relationships/hyperlink" Target="https://www.politico.com/agenda/story/2019/08/13/soda-tax-california-public-health-000940" TargetMode="External" /><Relationship Id="rId27" Type="http://schemas.openxmlformats.org/officeDocument/2006/relationships/hyperlink" Target="https://twitter.com/i/web/status/1161321609019502592" TargetMode="External" /><Relationship Id="rId28" Type="http://schemas.openxmlformats.org/officeDocument/2006/relationships/hyperlink" Target="https://twitter.com/i/web/status/1147097793204490241" TargetMode="External" /><Relationship Id="rId29" Type="http://schemas.openxmlformats.org/officeDocument/2006/relationships/hyperlink" Target="https://twitter.com/i/web/status/1161459075411873793" TargetMode="External" /><Relationship Id="rId30" Type="http://schemas.openxmlformats.org/officeDocument/2006/relationships/hyperlink" Target="https://twitter.com/i/web/status/1161245860488892422" TargetMode="External" /><Relationship Id="rId31" Type="http://schemas.openxmlformats.org/officeDocument/2006/relationships/hyperlink" Target="https://twitter.com/i/web/status/1161340790251184128" TargetMode="External" /><Relationship Id="rId32" Type="http://schemas.openxmlformats.org/officeDocument/2006/relationships/hyperlink" Target="https://twitter.com/i/web/status/1161524040630251520" TargetMode="External" /><Relationship Id="rId33" Type="http://schemas.openxmlformats.org/officeDocument/2006/relationships/hyperlink" Target="https://twitter.com/i/web/status/1161524040630251520" TargetMode="External" /><Relationship Id="rId34" Type="http://schemas.openxmlformats.org/officeDocument/2006/relationships/hyperlink" Target="https://www.igd.com/research/brexit-and-economics/article/t/how-the-sugar-tax-is-changing-behaviour/i/22186" TargetMode="External" /><Relationship Id="rId35" Type="http://schemas.openxmlformats.org/officeDocument/2006/relationships/hyperlink" Target="https://www.igd.com/research/brexit-and-economics/article/t/how-the-sugar-tax-is-changing-behaviour/i/22186" TargetMode="External" /><Relationship Id="rId36" Type="http://schemas.openxmlformats.org/officeDocument/2006/relationships/hyperlink" Target="https://www.igd.com/research/brexit-and-economics/article/t/how-the-sugar-tax-is-changing-behaviour/i/22186" TargetMode="External" /><Relationship Id="rId37" Type="http://schemas.openxmlformats.org/officeDocument/2006/relationships/hyperlink" Target="https://twitter.com/i/web/status/1161627421805875200" TargetMode="External" /><Relationship Id="rId38" Type="http://schemas.openxmlformats.org/officeDocument/2006/relationships/hyperlink" Target="https://twitter.com/i/web/status/1161627421805875200" TargetMode="External" /><Relationship Id="rId39" Type="http://schemas.openxmlformats.org/officeDocument/2006/relationships/hyperlink" Target="https://twitter.com/i/web/status/1161644954382405633" TargetMode="External" /><Relationship Id="rId40" Type="http://schemas.openxmlformats.org/officeDocument/2006/relationships/hyperlink" Target="https://econ.trib.al/GKTprGB" TargetMode="External" /><Relationship Id="rId41" Type="http://schemas.openxmlformats.org/officeDocument/2006/relationships/hyperlink" Target="https://econ.trib.al/GKTprGB" TargetMode="External" /><Relationship Id="rId42" Type="http://schemas.openxmlformats.org/officeDocument/2006/relationships/hyperlink" Target="https://twitter.com/i/web/status/1161799389003812865" TargetMode="External" /><Relationship Id="rId43" Type="http://schemas.openxmlformats.org/officeDocument/2006/relationships/hyperlink" Target="https://twitter.com/i/web/status/1161807919345623040" TargetMode="External" /><Relationship Id="rId44" Type="http://schemas.openxmlformats.org/officeDocument/2006/relationships/hyperlink" Target="https://twitter.com/i/web/status/1161808359307132928" TargetMode="External" /><Relationship Id="rId45" Type="http://schemas.openxmlformats.org/officeDocument/2006/relationships/hyperlink" Target="https://www.igd.com/research/brexit-and-economics/article/t/how-the-sugar-tax-is-changing-behaviour/i/22186" TargetMode="External" /><Relationship Id="rId46" Type="http://schemas.openxmlformats.org/officeDocument/2006/relationships/hyperlink" Target="https://www.igd.com/research/brexit-and-economics/article/t/how-the-sugar-tax-is-changing-behaviour/i/22186" TargetMode="External" /><Relationship Id="rId47" Type="http://schemas.openxmlformats.org/officeDocument/2006/relationships/hyperlink" Target="https://twitter.com/i/web/status/1161915213257629696" TargetMode="External" /><Relationship Id="rId48" Type="http://schemas.openxmlformats.org/officeDocument/2006/relationships/hyperlink" Target="https://twitter.com/i/web/status/1161922263182004225" TargetMode="External" /><Relationship Id="rId49" Type="http://schemas.openxmlformats.org/officeDocument/2006/relationships/hyperlink" Target="https://www.igd.com/research/brexit-and-economics/article/t/how-the-sugar-tax-is-changing-behaviour/i/22186" TargetMode="External" /><Relationship Id="rId50" Type="http://schemas.openxmlformats.org/officeDocument/2006/relationships/hyperlink" Target="https://twitter.com/i/web/status/1161957870323294209" TargetMode="External" /><Relationship Id="rId51" Type="http://schemas.openxmlformats.org/officeDocument/2006/relationships/hyperlink" Target="https://twitter.com/i/web/status/1161968787786215425" TargetMode="External" /><Relationship Id="rId52" Type="http://schemas.openxmlformats.org/officeDocument/2006/relationships/hyperlink" Target="https://twitter.com/i/web/status/1162043141312192513" TargetMode="External" /><Relationship Id="rId53" Type="http://schemas.openxmlformats.org/officeDocument/2006/relationships/hyperlink" Target="https://twitter.com/i/web/status/1162052320965877763" TargetMode="External" /><Relationship Id="rId54" Type="http://schemas.openxmlformats.org/officeDocument/2006/relationships/hyperlink" Target="https://twitter.com/i/web/status/1162053197537693696" TargetMode="External" /><Relationship Id="rId55" Type="http://schemas.openxmlformats.org/officeDocument/2006/relationships/hyperlink" Target="https://www.theguardian.com/society/2019/jul/18/inadequate-health-response-leaves-35bn-with-poor-dental-care" TargetMode="External" /><Relationship Id="rId56" Type="http://schemas.openxmlformats.org/officeDocument/2006/relationships/hyperlink" Target="https://twitter.com/i/web/status/1162069019509362690" TargetMode="External" /><Relationship Id="rId57" Type="http://schemas.openxmlformats.org/officeDocument/2006/relationships/hyperlink" Target="https://twitter.com/refillnz/status/1159282589255000065" TargetMode="External" /><Relationship Id="rId58" Type="http://schemas.openxmlformats.org/officeDocument/2006/relationships/hyperlink" Target="https://twitter.com/i/web/status/1161040931501424640" TargetMode="External" /><Relationship Id="rId59" Type="http://schemas.openxmlformats.org/officeDocument/2006/relationships/hyperlink" Target="https://twitter.com/LEAD_Coalition/status/1161961733994377216" TargetMode="External" /><Relationship Id="rId60" Type="http://schemas.openxmlformats.org/officeDocument/2006/relationships/hyperlink" Target="https://www.health-e.org.za/2019/07/15/sugary-drinks-the-tax-declining-sales-new-alarming-research/" TargetMode="External" /><Relationship Id="rId61" Type="http://schemas.openxmlformats.org/officeDocument/2006/relationships/hyperlink" Target="https://twitter.com/i/web/status/1160883634892488704" TargetMode="External" /><Relationship Id="rId62" Type="http://schemas.openxmlformats.org/officeDocument/2006/relationships/hyperlink" Target="https://twitter.com/i/web/status/1161452167045115904" TargetMode="External" /><Relationship Id="rId63" Type="http://schemas.openxmlformats.org/officeDocument/2006/relationships/hyperlink" Target="https://twitter.com/i/web/status/1161457996624359425" TargetMode="External" /><Relationship Id="rId64" Type="http://schemas.openxmlformats.org/officeDocument/2006/relationships/hyperlink" Target="https://twitter.com/W_Wat/status/1162116718702940160" TargetMode="External" /><Relationship Id="rId65" Type="http://schemas.openxmlformats.org/officeDocument/2006/relationships/hyperlink" Target="https://twitter.com/W_Wat/status/1162116718702940160" TargetMode="External" /><Relationship Id="rId66" Type="http://schemas.openxmlformats.org/officeDocument/2006/relationships/hyperlink" Target="https://www.igd.com/research/brexit-and-economics/article/t/how-the-sugar-tax-is-changing-behaviour/i/22186" TargetMode="External" /><Relationship Id="rId67" Type="http://schemas.openxmlformats.org/officeDocument/2006/relationships/hyperlink" Target="https://twitter.com/i/web/status/1161916007415525376" TargetMode="External" /><Relationship Id="rId68" Type="http://schemas.openxmlformats.org/officeDocument/2006/relationships/hyperlink" Target="https://twitter.com/i/web/status/1161916658031702016" TargetMode="External" /><Relationship Id="rId69" Type="http://schemas.openxmlformats.org/officeDocument/2006/relationships/hyperlink" Target="https://twitter.com/adamliaw/status/1161798669575655424" TargetMode="External" /><Relationship Id="rId70" Type="http://schemas.openxmlformats.org/officeDocument/2006/relationships/hyperlink" Target="https://twitter.com/adamliaw/status/1161799131590905857" TargetMode="External" /><Relationship Id="rId71" Type="http://schemas.openxmlformats.org/officeDocument/2006/relationships/hyperlink" Target="https://twitter.com/adamliaw/status/1161800961108533249" TargetMode="External" /><Relationship Id="rId72" Type="http://schemas.openxmlformats.org/officeDocument/2006/relationships/hyperlink" Target="https://twitter.com/adamliaw/status/1161804413356261376" TargetMode="External" /><Relationship Id="rId73" Type="http://schemas.openxmlformats.org/officeDocument/2006/relationships/hyperlink" Target="https://twitter.com/i/web/status/1161690090919403520" TargetMode="External" /><Relationship Id="rId74" Type="http://schemas.openxmlformats.org/officeDocument/2006/relationships/hyperlink" Target="https://twitter.com/i/web/status/1161690090919403520" TargetMode="External" /><Relationship Id="rId75" Type="http://schemas.openxmlformats.org/officeDocument/2006/relationships/hyperlink" Target="https://twitter.com/i/web/status/1161705520501334017" TargetMode="External" /><Relationship Id="rId76" Type="http://schemas.openxmlformats.org/officeDocument/2006/relationships/hyperlink" Target="https://twitter.com/i/web/status/1161705520501334017" TargetMode="External" /><Relationship Id="rId77" Type="http://schemas.openxmlformats.org/officeDocument/2006/relationships/hyperlink" Target="https://twitter.com/i/web/status/1161705520501334017" TargetMode="External" /><Relationship Id="rId78" Type="http://schemas.openxmlformats.org/officeDocument/2006/relationships/hyperlink" Target="https://twitter.com/i/web/status/1161705520501334017" TargetMode="External" /><Relationship Id="rId79" Type="http://schemas.openxmlformats.org/officeDocument/2006/relationships/hyperlink" Target="https://twitter.com/i/web/status/1161705520501334017" TargetMode="External" /><Relationship Id="rId80" Type="http://schemas.openxmlformats.org/officeDocument/2006/relationships/hyperlink" Target="https://twitter.com/tijdvooreten/status/1161748709778083841" TargetMode="External" /><Relationship Id="rId81" Type="http://schemas.openxmlformats.org/officeDocument/2006/relationships/hyperlink" Target="https://twitter.com/tijdvooreten/status/1161748709778083841" TargetMode="External" /><Relationship Id="rId82" Type="http://schemas.openxmlformats.org/officeDocument/2006/relationships/hyperlink" Target="https://twitter.com/i/web/status/1161748709778083841" TargetMode="External" /><Relationship Id="rId83" Type="http://schemas.openxmlformats.org/officeDocument/2006/relationships/hyperlink" Target="https://twitter.com/i/web/status/1161913211576303616" TargetMode="External" /><Relationship Id="rId84" Type="http://schemas.openxmlformats.org/officeDocument/2006/relationships/hyperlink" Target="https://twitter.com/i/web/status/1161748709778083841" TargetMode="External" /><Relationship Id="rId85" Type="http://schemas.openxmlformats.org/officeDocument/2006/relationships/hyperlink" Target="https://twitter.com/i/web/status/1161913211576303616" TargetMode="External" /><Relationship Id="rId86" Type="http://schemas.openxmlformats.org/officeDocument/2006/relationships/hyperlink" Target="https://twitter.com/i/web/status/1161748709778083841" TargetMode="External" /><Relationship Id="rId87" Type="http://schemas.openxmlformats.org/officeDocument/2006/relationships/hyperlink" Target="https://twitter.com/i/web/status/1161913211576303616" TargetMode="External" /><Relationship Id="rId88" Type="http://schemas.openxmlformats.org/officeDocument/2006/relationships/hyperlink" Target="https://twitter.com/i/web/status/1161748709778083841" TargetMode="External" /><Relationship Id="rId89" Type="http://schemas.openxmlformats.org/officeDocument/2006/relationships/hyperlink" Target="https://twitter.com/tijdvooreten/status/1161748709778083841" TargetMode="External" /><Relationship Id="rId90" Type="http://schemas.openxmlformats.org/officeDocument/2006/relationships/hyperlink" Target="https://twitter.com/i/web/status/1161913211576303616" TargetMode="External" /><Relationship Id="rId91" Type="http://schemas.openxmlformats.org/officeDocument/2006/relationships/hyperlink" Target="https://twitter.com/i/web/status/1161748709778083841" TargetMode="External" /><Relationship Id="rId92" Type="http://schemas.openxmlformats.org/officeDocument/2006/relationships/hyperlink" Target="https://twitter.com/i/web/status/1161913211576303616" TargetMode="External" /><Relationship Id="rId93" Type="http://schemas.openxmlformats.org/officeDocument/2006/relationships/hyperlink" Target="https://twitter.com/i/web/status/1161748709778083841" TargetMode="External" /><Relationship Id="rId94" Type="http://schemas.openxmlformats.org/officeDocument/2006/relationships/hyperlink" Target="https://twitter.com/i/web/status/1161913211576303616" TargetMode="External" /><Relationship Id="rId95" Type="http://schemas.openxmlformats.org/officeDocument/2006/relationships/hyperlink" Target="https://twitter.com/i/web/status/1161748709778083841" TargetMode="External" /><Relationship Id="rId96" Type="http://schemas.openxmlformats.org/officeDocument/2006/relationships/hyperlink" Target="https://twitter.com/i/web/status/1161913211576303616" TargetMode="External" /><Relationship Id="rId97" Type="http://schemas.openxmlformats.org/officeDocument/2006/relationships/hyperlink" Target="https://twitter.com/i/web/status/1161923576875933696" TargetMode="External" /><Relationship Id="rId98" Type="http://schemas.openxmlformats.org/officeDocument/2006/relationships/hyperlink" Target="https://twitter.com/i/web/status/1161923576875933696" TargetMode="External" /><Relationship Id="rId99" Type="http://schemas.openxmlformats.org/officeDocument/2006/relationships/hyperlink" Target="https://twitter.com/i/web/status/1161927798434480128" TargetMode="External" /><Relationship Id="rId100" Type="http://schemas.openxmlformats.org/officeDocument/2006/relationships/hyperlink" Target="https://twitter.com/i/web/status/1161927798434480128" TargetMode="External" /><Relationship Id="rId101" Type="http://schemas.openxmlformats.org/officeDocument/2006/relationships/hyperlink" Target="https://twitter.com/i/web/status/1161927798434480128" TargetMode="External" /><Relationship Id="rId102" Type="http://schemas.openxmlformats.org/officeDocument/2006/relationships/hyperlink" Target="https://twitter.com/i/web/status/1161940090714824705" TargetMode="External" /><Relationship Id="rId103" Type="http://schemas.openxmlformats.org/officeDocument/2006/relationships/hyperlink" Target="https://twitter.com/i/web/status/1161705520501334017" TargetMode="External" /><Relationship Id="rId104" Type="http://schemas.openxmlformats.org/officeDocument/2006/relationships/hyperlink" Target="https://twitter.com/i/web/status/1161748709778083841" TargetMode="External" /><Relationship Id="rId105" Type="http://schemas.openxmlformats.org/officeDocument/2006/relationships/hyperlink" Target="https://twitter.com/i/web/status/1161913211576303616" TargetMode="External" /><Relationship Id="rId106" Type="http://schemas.openxmlformats.org/officeDocument/2006/relationships/hyperlink" Target="https://www.coca-colacompany.com/stories/meet-our-partners-epode-international-network" TargetMode="External" /><Relationship Id="rId107" Type="http://schemas.openxmlformats.org/officeDocument/2006/relationships/hyperlink" Target="https://www.coca-colacompany.com/stories/meet-our-partners-epode-international-network" TargetMode="External" /><Relationship Id="rId108" Type="http://schemas.openxmlformats.org/officeDocument/2006/relationships/hyperlink" Target="https://twitter.com/i/web/status/1161748709778083841" TargetMode="External" /><Relationship Id="rId109" Type="http://schemas.openxmlformats.org/officeDocument/2006/relationships/hyperlink" Target="https://twitter.com/i/web/status/1161913211576303616" TargetMode="External" /><Relationship Id="rId110" Type="http://schemas.openxmlformats.org/officeDocument/2006/relationships/hyperlink" Target="https://www.coca-colacompany.com/stories/meet-our-partners-epode-international-network" TargetMode="External" /><Relationship Id="rId111" Type="http://schemas.openxmlformats.org/officeDocument/2006/relationships/hyperlink" Target="https://twitter.com/i/web/status/1161923576875933696" TargetMode="External" /><Relationship Id="rId112" Type="http://schemas.openxmlformats.org/officeDocument/2006/relationships/hyperlink" Target="https://www.coca-colacompany.com/stories/meet-our-partners-epode-international-network" TargetMode="External" /><Relationship Id="rId113" Type="http://schemas.openxmlformats.org/officeDocument/2006/relationships/hyperlink" Target="https://www.coca-colacompany.com/stories/meet-our-partners-epode-international-network" TargetMode="External" /><Relationship Id="rId114" Type="http://schemas.openxmlformats.org/officeDocument/2006/relationships/hyperlink" Target="https://www.coca-colacompany.com/stories/meet-our-partners-epode-international-network" TargetMode="External" /><Relationship Id="rId115" Type="http://schemas.openxmlformats.org/officeDocument/2006/relationships/hyperlink" Target="https://www.coca-colacompany.com/stories/meet-our-partners-epode-international-network" TargetMode="External" /><Relationship Id="rId116" Type="http://schemas.openxmlformats.org/officeDocument/2006/relationships/hyperlink" Target="https://twitter.com/i/web/status/1161705520501334017" TargetMode="External" /><Relationship Id="rId117" Type="http://schemas.openxmlformats.org/officeDocument/2006/relationships/hyperlink" Target="https://twitter.com/i/web/status/1161724792879419392" TargetMode="External" /><Relationship Id="rId118" Type="http://schemas.openxmlformats.org/officeDocument/2006/relationships/hyperlink" Target="https://twitter.com/i/web/status/1161753679545942023" TargetMode="External" /><Relationship Id="rId119" Type="http://schemas.openxmlformats.org/officeDocument/2006/relationships/hyperlink" Target="https://twitter.com/bmel/status/1162734977584230400" TargetMode="External" /><Relationship Id="rId120" Type="http://schemas.openxmlformats.org/officeDocument/2006/relationships/hyperlink" Target="https://www.thetimes.co.uk/article/new-sugar-rules-risk-sucking-life-out-of-boiled-sweets-and-sherbet-lemons-9vrp763k8" TargetMode="External" /><Relationship Id="rId121" Type="http://schemas.openxmlformats.org/officeDocument/2006/relationships/hyperlink" Target="https://twitter.com/tictoc/status/1162820178113155072" TargetMode="External" /><Relationship Id="rId122" Type="http://schemas.openxmlformats.org/officeDocument/2006/relationships/hyperlink" Target="https://www.sciencedirect.com/science/article/pii/S0167527316331515" TargetMode="External" /><Relationship Id="rId123" Type="http://schemas.openxmlformats.org/officeDocument/2006/relationships/hyperlink" Target="https://www.sciencedirect.com/science/article/pii/S0167527316331515" TargetMode="External" /><Relationship Id="rId124" Type="http://schemas.openxmlformats.org/officeDocument/2006/relationships/hyperlink" Target="https://www.sciencedirect.com/science/article/pii/S0167527316331515" TargetMode="External" /><Relationship Id="rId125" Type="http://schemas.openxmlformats.org/officeDocument/2006/relationships/hyperlink" Target="https://www.sciencedirect.com/science/article/pii/S0167527316331515" TargetMode="External" /><Relationship Id="rId126" Type="http://schemas.openxmlformats.org/officeDocument/2006/relationships/hyperlink" Target="https://www.sciencedirect.com/science/article/pii/S0167527316331515" TargetMode="External" /><Relationship Id="rId127" Type="http://schemas.openxmlformats.org/officeDocument/2006/relationships/hyperlink" Target="https://www.sciencedirect.com/science/article/pii/S0167527316331515" TargetMode="External" /><Relationship Id="rId128" Type="http://schemas.openxmlformats.org/officeDocument/2006/relationships/hyperlink" Target="https://www.sciencedirect.com/science/article/pii/S0167527316331515" TargetMode="External" /><Relationship Id="rId129" Type="http://schemas.openxmlformats.org/officeDocument/2006/relationships/hyperlink" Target="https://www.sciencedirect.com/science/article/pii/S0167527316331515" TargetMode="External" /><Relationship Id="rId130" Type="http://schemas.openxmlformats.org/officeDocument/2006/relationships/hyperlink" Target="https://www.sciencedirect.com/science/article/pii/S0167527316331515" TargetMode="External" /><Relationship Id="rId131" Type="http://schemas.openxmlformats.org/officeDocument/2006/relationships/hyperlink" Target="https://www.sciencedirect.com/science/article/pii/S0167527316331515" TargetMode="External" /><Relationship Id="rId132" Type="http://schemas.openxmlformats.org/officeDocument/2006/relationships/hyperlink" Target="https://www.sciencedirect.com/science/article/pii/S0167527316331515" TargetMode="External" /><Relationship Id="rId133" Type="http://schemas.openxmlformats.org/officeDocument/2006/relationships/hyperlink" Target="https://www.dailymail.co.uk/health/article-7328077/Campaigners-call-CALORIE-TAX-processed-foods.html" TargetMode="External" /><Relationship Id="rId134" Type="http://schemas.openxmlformats.org/officeDocument/2006/relationships/hyperlink" Target="https://www.dailymail.co.uk/health/article-7328077/Campaigners-call-CALORIE-TAX-processed-foods.html" TargetMode="External" /><Relationship Id="rId135" Type="http://schemas.openxmlformats.org/officeDocument/2006/relationships/hyperlink" Target="https://www.qmul.ac.uk/media/news/2019/smd/call-for-levy-on-manufacturers-to-reduce-excessive-calories-in-unhealthy-food-.html" TargetMode="External" /><Relationship Id="rId136" Type="http://schemas.openxmlformats.org/officeDocument/2006/relationships/hyperlink" Target="https://www.qmul.ac.uk/media/news/2019/smd/call-for-levy-on-manufacturers-to-reduce-excessive-calories-in-unhealthy-food-.html" TargetMode="External" /><Relationship Id="rId137" Type="http://schemas.openxmlformats.org/officeDocument/2006/relationships/hyperlink" Target="https://www.qmul.ac.uk/media/news/2019/smd/call-for-levy-on-manufacturers-to-reduce-excessive-calories-in-unhealthy-food-.html" TargetMode="External" /><Relationship Id="rId138" Type="http://schemas.openxmlformats.org/officeDocument/2006/relationships/hyperlink" Target="https://soundcloud.com/radiosputnik/obesity-we-believe-liability-here-is-with-the-food-industry-expert" TargetMode="External" /><Relationship Id="rId139" Type="http://schemas.openxmlformats.org/officeDocument/2006/relationships/hyperlink" Target="https://soundcloud.com/radiosputnik/obesity-we-believe-liability-here-is-with-the-food-industry-expert" TargetMode="External" /><Relationship Id="rId140" Type="http://schemas.openxmlformats.org/officeDocument/2006/relationships/hyperlink" Target="https://soundcloud.com/radiosputnik/obesity-we-believe-liability-here-is-with-the-food-industry-expert" TargetMode="External" /><Relationship Id="rId141" Type="http://schemas.openxmlformats.org/officeDocument/2006/relationships/hyperlink" Target="http://po.st/yWcc8C" TargetMode="External" /><Relationship Id="rId142" Type="http://schemas.openxmlformats.org/officeDocument/2006/relationships/hyperlink" Target="https://www.aerztezeitung.de/politik_gesellschaft/praevention/article/994086/kritik-nach-erklaerung-regierung-sieht-keine-wissenschaftliche-begruendbarkeit-zuckersteuer.html" TargetMode="External" /><Relationship Id="rId143" Type="http://schemas.openxmlformats.org/officeDocument/2006/relationships/hyperlink" Target="https://twitter.com/i/web/status/1161226424889405440" TargetMode="External" /><Relationship Id="rId144" Type="http://schemas.openxmlformats.org/officeDocument/2006/relationships/hyperlink" Target="http://www.nzherald.co.nz/index.cfm?objectid=12254108&amp;ref=twitter" TargetMode="External" /><Relationship Id="rId145" Type="http://schemas.openxmlformats.org/officeDocument/2006/relationships/hyperlink" Target="https://www.gdpuk.com/news/latest-news/3328-the-highs-and-lows-of-sugar-content-revealed" TargetMode="External" /><Relationship Id="rId146" Type="http://schemas.openxmlformats.org/officeDocument/2006/relationships/hyperlink" Target="https://www.igd.com/research/brexit-and-economics/article/t/how-the-sugar-tax-is-changing-behaviour/i/22186" TargetMode="External" /><Relationship Id="rId147" Type="http://schemas.openxmlformats.org/officeDocument/2006/relationships/hyperlink" Target="https://www.igd.com/research/brexit-and-economics/article/t/how-the-sugar-tax-is-changing-behaviour/i/22186" TargetMode="External" /><Relationship Id="rId148" Type="http://schemas.openxmlformats.org/officeDocument/2006/relationships/hyperlink" Target="https://www.smh.com.au/politics/federal/government-orders-review-to-weigh-up-added-sugar-labels-20190819-p52ilx.html" TargetMode="External" /><Relationship Id="rId149" Type="http://schemas.openxmlformats.org/officeDocument/2006/relationships/hyperlink" Target="https://vip.politicsmeanspolitics.com/2019/07/03/daydream-belizers-brexit-big-sugar-and-the-bad-boys-from-belize/" TargetMode="External" /><Relationship Id="rId150" Type="http://schemas.openxmlformats.org/officeDocument/2006/relationships/hyperlink" Target="https://twitter.com/banas51/status/1163696101855092736" TargetMode="External" /><Relationship Id="rId151" Type="http://schemas.openxmlformats.org/officeDocument/2006/relationships/hyperlink" Target="https://twitter.com/i/web/status/1161902893240373248" TargetMode="External" /><Relationship Id="rId152" Type="http://schemas.openxmlformats.org/officeDocument/2006/relationships/hyperlink" Target="https://vip.politicsmeanspolitics.com/2019/07/03/daydream-belizers-brexit-big-sugar-and-the-bad-boys-from-belize/" TargetMode="External" /><Relationship Id="rId153" Type="http://schemas.openxmlformats.org/officeDocument/2006/relationships/hyperlink" Target="https://twitter.com/i/web/status/1163962095727198208" TargetMode="External" /><Relationship Id="rId154" Type="http://schemas.openxmlformats.org/officeDocument/2006/relationships/hyperlink" Target="https://pbs.twimg.com/media/EBXxmWvX4AAWg40.jpg" TargetMode="External" /><Relationship Id="rId155" Type="http://schemas.openxmlformats.org/officeDocument/2006/relationships/hyperlink" Target="https://pbs.twimg.com/media/EBYGTndXYAAOVn4.jpg" TargetMode="External" /><Relationship Id="rId156" Type="http://schemas.openxmlformats.org/officeDocument/2006/relationships/hyperlink" Target="https://pbs.twimg.com/media/EBYSU8ZX4AEcXAm.jpg" TargetMode="External" /><Relationship Id="rId157" Type="http://schemas.openxmlformats.org/officeDocument/2006/relationships/hyperlink" Target="https://pbs.twimg.com/media/EBY0qSDWkAAI7a0.jpg" TargetMode="External" /><Relationship Id="rId158" Type="http://schemas.openxmlformats.org/officeDocument/2006/relationships/hyperlink" Target="https://pbs.twimg.com/ext_tw_video_thumb/1159204138682585091/pu/img/S4SQxer6Or3fhs7R.jpg" TargetMode="External" /><Relationship Id="rId159" Type="http://schemas.openxmlformats.org/officeDocument/2006/relationships/hyperlink" Target="https://pbs.twimg.com/media/EBcxD-gXYAAbt3x.jpg" TargetMode="External" /><Relationship Id="rId160" Type="http://schemas.openxmlformats.org/officeDocument/2006/relationships/hyperlink" Target="https://pbs.twimg.com/media/EAD8nE5WwAAkn_U.jpg" TargetMode="External" /><Relationship Id="rId161" Type="http://schemas.openxmlformats.org/officeDocument/2006/relationships/hyperlink" Target="https://pbs.twimg.com/media/EB3TM1ZXkAApOsw.jpg" TargetMode="External" /><Relationship Id="rId162" Type="http://schemas.openxmlformats.org/officeDocument/2006/relationships/hyperlink" Target="https://pbs.twimg.com/media/EB3UV-lXUAAjIrA.jpg" TargetMode="External" /><Relationship Id="rId163" Type="http://schemas.openxmlformats.org/officeDocument/2006/relationships/hyperlink" Target="https://pbs.twimg.com/media/EB612bLX4AAUA3h.jpg" TargetMode="External" /><Relationship Id="rId164" Type="http://schemas.openxmlformats.org/officeDocument/2006/relationships/hyperlink" Target="https://pbs.twimg.com/media/EB612bLX4AAUA3h.jpg" TargetMode="External" /><Relationship Id="rId165" Type="http://schemas.openxmlformats.org/officeDocument/2006/relationships/hyperlink" Target="https://pbs.twimg.com/media/EB612bLX4AAUA3h.jpg" TargetMode="External" /><Relationship Id="rId166" Type="http://schemas.openxmlformats.org/officeDocument/2006/relationships/hyperlink" Target="https://pbs.twimg.com/media/EB74V5tX4AUYU1r.jpg" TargetMode="External" /><Relationship Id="rId167" Type="http://schemas.openxmlformats.org/officeDocument/2006/relationships/hyperlink" Target="https://pbs.twimg.com/media/EB612bLX4AAUA3h.jpg" TargetMode="External" /><Relationship Id="rId168" Type="http://schemas.openxmlformats.org/officeDocument/2006/relationships/hyperlink" Target="https://pbs.twimg.com/media/EB612bLX4AAUA3h.jpg" TargetMode="External" /><Relationship Id="rId169" Type="http://schemas.openxmlformats.org/officeDocument/2006/relationships/hyperlink" Target="https://pbs.twimg.com/media/EBbgymhWsAA0wE_.jpg" TargetMode="External" /><Relationship Id="rId170" Type="http://schemas.openxmlformats.org/officeDocument/2006/relationships/hyperlink" Target="https://pbs.twimg.com/tweet_video_thumb/ECGImq7XsAA1GVR.jpg" TargetMode="External" /><Relationship Id="rId171" Type="http://schemas.openxmlformats.org/officeDocument/2006/relationships/hyperlink" Target="https://pbs.twimg.com/media/EB612bLX4AAUA3h.jpg" TargetMode="External" /><Relationship Id="rId172" Type="http://schemas.openxmlformats.org/officeDocument/2006/relationships/hyperlink" Target="https://pbs.twimg.com/media/ECMBiZ4XYAIEhiI.jpg" TargetMode="External" /><Relationship Id="rId173" Type="http://schemas.openxmlformats.org/officeDocument/2006/relationships/hyperlink" Target="https://pbs.twimg.com/media/EBXcNeTXkAAAlLK.jpg" TargetMode="External" /><Relationship Id="rId174" Type="http://schemas.openxmlformats.org/officeDocument/2006/relationships/hyperlink" Target="https://pbs.twimg.com/media/EBXcNeTXkAAAlLK.jpg" TargetMode="External" /><Relationship Id="rId175" Type="http://schemas.openxmlformats.org/officeDocument/2006/relationships/hyperlink" Target="https://pbs.twimg.com/media/EBXcNeTXkAAAlLK.jpg" TargetMode="External" /><Relationship Id="rId176" Type="http://schemas.openxmlformats.org/officeDocument/2006/relationships/hyperlink" Target="https://pbs.twimg.com/media/ECGdmWuXUAER6xn.png" TargetMode="External" /><Relationship Id="rId177" Type="http://schemas.openxmlformats.org/officeDocument/2006/relationships/hyperlink" Target="https://pbs.twimg.com/media/ECUVQMPX4AEZaH-.jpg" TargetMode="External" /><Relationship Id="rId178" Type="http://schemas.openxmlformats.org/officeDocument/2006/relationships/hyperlink" Target="https://pbs.twimg.com/media/ECWMx4iWwAAnB53.jpg" TargetMode="External" /><Relationship Id="rId179" Type="http://schemas.openxmlformats.org/officeDocument/2006/relationships/hyperlink" Target="https://pbs.twimg.com/media/EB612bLX4AAUA3h.jpg" TargetMode="External" /><Relationship Id="rId180" Type="http://schemas.openxmlformats.org/officeDocument/2006/relationships/hyperlink" Target="https://pbs.twimg.com/media/EB612bLX4AAUA3h.jpg" TargetMode="External" /><Relationship Id="rId181" Type="http://schemas.openxmlformats.org/officeDocument/2006/relationships/hyperlink" Target="http://pbs.twimg.com/profile_images/1091496447529213952/uf76HTVb_normal.jpg" TargetMode="External" /><Relationship Id="rId182" Type="http://schemas.openxmlformats.org/officeDocument/2006/relationships/hyperlink" Target="http://pbs.twimg.com/profile_images/1091496447529213952/uf76HTVb_normal.jpg" TargetMode="External" /><Relationship Id="rId183" Type="http://schemas.openxmlformats.org/officeDocument/2006/relationships/hyperlink" Target="http://pbs.twimg.com/profile_images/1091496447529213952/uf76HTVb_normal.jpg" TargetMode="External" /><Relationship Id="rId184" Type="http://schemas.openxmlformats.org/officeDocument/2006/relationships/hyperlink" Target="http://pbs.twimg.com/profile_images/1091496447529213952/uf76HTVb_normal.jpg" TargetMode="External" /><Relationship Id="rId185" Type="http://schemas.openxmlformats.org/officeDocument/2006/relationships/hyperlink" Target="http://pbs.twimg.com/profile_images/1162026031592747008/xJB-Qrou_normal.jpg" TargetMode="External" /><Relationship Id="rId186" Type="http://schemas.openxmlformats.org/officeDocument/2006/relationships/hyperlink" Target="http://pbs.twimg.com/profile_images/907927984253886464/IPfoc5Nj_normal.jpg" TargetMode="External" /><Relationship Id="rId187" Type="http://schemas.openxmlformats.org/officeDocument/2006/relationships/hyperlink" Target="http://pbs.twimg.com/profile_images/907927984253886464/IPfoc5Nj_normal.jpg" TargetMode="External" /><Relationship Id="rId188" Type="http://schemas.openxmlformats.org/officeDocument/2006/relationships/hyperlink" Target="http://pbs.twimg.com/profile_images/907927984253886464/IPfoc5Nj_normal.jpg" TargetMode="External" /><Relationship Id="rId189" Type="http://schemas.openxmlformats.org/officeDocument/2006/relationships/hyperlink" Target="http://pbs.twimg.com/profile_images/710049013966487552/xyQ5j5sJ_normal.jpg" TargetMode="External" /><Relationship Id="rId190" Type="http://schemas.openxmlformats.org/officeDocument/2006/relationships/hyperlink" Target="http://pbs.twimg.com/profile_images/809039033045254144/66c6aFUg_normal.jpg" TargetMode="External" /><Relationship Id="rId191" Type="http://schemas.openxmlformats.org/officeDocument/2006/relationships/hyperlink" Target="http://pbs.twimg.com/profile_images/809039033045254144/66c6aFUg_normal.jpg" TargetMode="External" /><Relationship Id="rId192" Type="http://schemas.openxmlformats.org/officeDocument/2006/relationships/hyperlink" Target="http://pbs.twimg.com/profile_images/809039033045254144/66c6aFUg_normal.jpg" TargetMode="External" /><Relationship Id="rId193" Type="http://schemas.openxmlformats.org/officeDocument/2006/relationships/hyperlink" Target="http://pbs.twimg.com/profile_images/885764331631243265/D6Ng1RuS_normal.jpg" TargetMode="External" /><Relationship Id="rId194" Type="http://schemas.openxmlformats.org/officeDocument/2006/relationships/hyperlink" Target="http://pbs.twimg.com/profile_images/885764331631243265/D6Ng1RuS_normal.jpg" TargetMode="External" /><Relationship Id="rId195" Type="http://schemas.openxmlformats.org/officeDocument/2006/relationships/hyperlink" Target="http://pbs.twimg.com/profile_images/885764331631243265/D6Ng1RuS_normal.jpg" TargetMode="External" /><Relationship Id="rId196" Type="http://schemas.openxmlformats.org/officeDocument/2006/relationships/hyperlink" Target="https://pbs.twimg.com/media/EBXxmWvX4AAWg40.jpg" TargetMode="External" /><Relationship Id="rId197" Type="http://schemas.openxmlformats.org/officeDocument/2006/relationships/hyperlink" Target="http://pbs.twimg.com/profile_images/1483076168/Parsley-Liz-2010-296-580x435_normal.jpg" TargetMode="External" /><Relationship Id="rId198" Type="http://schemas.openxmlformats.org/officeDocument/2006/relationships/hyperlink" Target="https://pbs.twimg.com/media/EBYGTndXYAAOVn4.jpg" TargetMode="External" /><Relationship Id="rId199" Type="http://schemas.openxmlformats.org/officeDocument/2006/relationships/hyperlink" Target="https://pbs.twimg.com/media/EBYSU8ZX4AEcXAm.jpg" TargetMode="External" /><Relationship Id="rId200" Type="http://schemas.openxmlformats.org/officeDocument/2006/relationships/hyperlink" Target="http://pbs.twimg.com/profile_images/436081880312471552/edPhioxc_normal.jpeg" TargetMode="External" /><Relationship Id="rId201" Type="http://schemas.openxmlformats.org/officeDocument/2006/relationships/hyperlink" Target="http://pbs.twimg.com/profile_images/759417800591106049/46CpUYVY_normal.jpg" TargetMode="External" /><Relationship Id="rId202" Type="http://schemas.openxmlformats.org/officeDocument/2006/relationships/hyperlink" Target="http://pbs.twimg.com/profile_images/1157033141061804032/XPvqx0CR_normal.jpg" TargetMode="External" /><Relationship Id="rId203" Type="http://schemas.openxmlformats.org/officeDocument/2006/relationships/hyperlink" Target="http://pbs.twimg.com/profile_images/1157033141061804032/XPvqx0CR_normal.jpg" TargetMode="External" /><Relationship Id="rId204" Type="http://schemas.openxmlformats.org/officeDocument/2006/relationships/hyperlink" Target="http://pbs.twimg.com/profile_images/1157033141061804032/XPvqx0CR_normal.jpg" TargetMode="External" /><Relationship Id="rId205" Type="http://schemas.openxmlformats.org/officeDocument/2006/relationships/hyperlink" Target="http://pbs.twimg.com/profile_images/1748985727/icon_normal.png" TargetMode="External" /><Relationship Id="rId206" Type="http://schemas.openxmlformats.org/officeDocument/2006/relationships/hyperlink" Target="http://pbs.twimg.com/profile_images/1748985727/icon_normal.png" TargetMode="External" /><Relationship Id="rId207" Type="http://schemas.openxmlformats.org/officeDocument/2006/relationships/hyperlink" Target="http://pbs.twimg.com/profile_images/1748985727/icon_normal.png" TargetMode="External" /><Relationship Id="rId208" Type="http://schemas.openxmlformats.org/officeDocument/2006/relationships/hyperlink" Target="https://pbs.twimg.com/media/EBY0qSDWkAAI7a0.jpg" TargetMode="External" /><Relationship Id="rId209" Type="http://schemas.openxmlformats.org/officeDocument/2006/relationships/hyperlink" Target="http://pbs.twimg.com/profile_images/1152524355521470464/KPeC-OZH_normal.jpg" TargetMode="External" /><Relationship Id="rId210" Type="http://schemas.openxmlformats.org/officeDocument/2006/relationships/hyperlink" Target="https://pbs.twimg.com/ext_tw_video_thumb/1159204138682585091/pu/img/S4SQxer6Or3fhs7R.jpg" TargetMode="External" /><Relationship Id="rId211" Type="http://schemas.openxmlformats.org/officeDocument/2006/relationships/hyperlink" Target="http://pbs.twimg.com/profile_images/1158632615135629312/1FqtJFPB_normal.jpg" TargetMode="External" /><Relationship Id="rId212" Type="http://schemas.openxmlformats.org/officeDocument/2006/relationships/hyperlink" Target="http://pbs.twimg.com/profile_images/962679440185659392/NjePyPup_normal.jpg" TargetMode="External" /><Relationship Id="rId213" Type="http://schemas.openxmlformats.org/officeDocument/2006/relationships/hyperlink" Target="http://pbs.twimg.com/profile_images/1158624446040686592/PTuKeDlJ_normal.jpg" TargetMode="External" /><Relationship Id="rId214" Type="http://schemas.openxmlformats.org/officeDocument/2006/relationships/hyperlink" Target="http://pbs.twimg.com/profile_images/1109762449463480320/E_77MQNg_normal.png" TargetMode="External" /><Relationship Id="rId215" Type="http://schemas.openxmlformats.org/officeDocument/2006/relationships/hyperlink" Target="http://pbs.twimg.com/profile_images/1109762449463480320/E_77MQNg_normal.png" TargetMode="External" /><Relationship Id="rId216" Type="http://schemas.openxmlformats.org/officeDocument/2006/relationships/hyperlink" Target="http://pbs.twimg.com/profile_images/1096106570444951554/LJBQN8Az_normal.jpg" TargetMode="External" /><Relationship Id="rId217" Type="http://schemas.openxmlformats.org/officeDocument/2006/relationships/hyperlink" Target="http://pbs.twimg.com/profile_images/1068922775681884160/504sKo7n_normal.jpg" TargetMode="External" /><Relationship Id="rId218" Type="http://schemas.openxmlformats.org/officeDocument/2006/relationships/hyperlink" Target="http://pbs.twimg.com/profile_images/3437503375/aad534719456a44f55a04b35bb15ea67_normal.jpeg" TargetMode="External" /><Relationship Id="rId219" Type="http://schemas.openxmlformats.org/officeDocument/2006/relationships/hyperlink" Target="http://pbs.twimg.com/profile_images/1018542843504103424/ap3rJlxV_normal.jpg" TargetMode="External" /><Relationship Id="rId220" Type="http://schemas.openxmlformats.org/officeDocument/2006/relationships/hyperlink" Target="http://pbs.twimg.com/profile_images/838766542468829184/BUSPSPJV_normal.jpg" TargetMode="External" /><Relationship Id="rId221" Type="http://schemas.openxmlformats.org/officeDocument/2006/relationships/hyperlink" Target="http://pbs.twimg.com/profile_images/838766542468829184/BUSPSPJV_normal.jpg" TargetMode="External" /><Relationship Id="rId222" Type="http://schemas.openxmlformats.org/officeDocument/2006/relationships/hyperlink" Target="http://pbs.twimg.com/profile_images/838766542468829184/BUSPSPJV_normal.jpg" TargetMode="External" /><Relationship Id="rId223" Type="http://schemas.openxmlformats.org/officeDocument/2006/relationships/hyperlink" Target="https://pbs.twimg.com/media/EBcxD-gXYAAbt3x.jpg" TargetMode="External" /><Relationship Id="rId224" Type="http://schemas.openxmlformats.org/officeDocument/2006/relationships/hyperlink" Target="http://pbs.twimg.com/profile_images/1061998307650756608/5zA5Hz18_normal.jpg" TargetMode="External" /><Relationship Id="rId225" Type="http://schemas.openxmlformats.org/officeDocument/2006/relationships/hyperlink" Target="http://pbs.twimg.com/profile_images/1118604274764845057/q18erTfz_normal.jpg" TargetMode="External" /><Relationship Id="rId226" Type="http://schemas.openxmlformats.org/officeDocument/2006/relationships/hyperlink" Target="http://pbs.twimg.com/profile_images/1118604274764845057/q18erTfz_normal.jpg" TargetMode="External" /><Relationship Id="rId227" Type="http://schemas.openxmlformats.org/officeDocument/2006/relationships/hyperlink" Target="http://pbs.twimg.com/profile_images/1156109294355517440/vTIZl75e_normal.jpg" TargetMode="External" /><Relationship Id="rId228" Type="http://schemas.openxmlformats.org/officeDocument/2006/relationships/hyperlink" Target="http://pbs.twimg.com/profile_images/545158063317979136/iwFPYmAH_normal.png" TargetMode="External" /><Relationship Id="rId229" Type="http://schemas.openxmlformats.org/officeDocument/2006/relationships/hyperlink" Target="http://pbs.twimg.com/profile_images/727856505714782208/vTezbnT9_normal.jpg" TargetMode="External" /><Relationship Id="rId230" Type="http://schemas.openxmlformats.org/officeDocument/2006/relationships/hyperlink" Target="http://pbs.twimg.com/profile_images/1092092033332903938/Ohw571-T_normal.jpg" TargetMode="External" /><Relationship Id="rId231" Type="http://schemas.openxmlformats.org/officeDocument/2006/relationships/hyperlink" Target="http://pbs.twimg.com/profile_images/1092092033332903938/Ohw571-T_normal.jpg" TargetMode="External" /><Relationship Id="rId232" Type="http://schemas.openxmlformats.org/officeDocument/2006/relationships/hyperlink" Target="https://pbs.twimg.com/media/EAD8nE5WwAAkn_U.jpg" TargetMode="External" /><Relationship Id="rId233" Type="http://schemas.openxmlformats.org/officeDocument/2006/relationships/hyperlink" Target="http://pbs.twimg.com/profile_images/1067361784741261312/-8tBjbWR_normal.jpg" TargetMode="External" /><Relationship Id="rId234" Type="http://schemas.openxmlformats.org/officeDocument/2006/relationships/hyperlink" Target="http://pbs.twimg.com/profile_images/868603527701987329/CrTHH8sB_normal.jpg" TargetMode="External" /><Relationship Id="rId235" Type="http://schemas.openxmlformats.org/officeDocument/2006/relationships/hyperlink" Target="http://pbs.twimg.com/profile_images/868603527701987329/CrTHH8sB_normal.jpg" TargetMode="External" /><Relationship Id="rId236" Type="http://schemas.openxmlformats.org/officeDocument/2006/relationships/hyperlink" Target="http://pbs.twimg.com/profile_images/1122234181386420232/D4fn1vbo_normal.jpg" TargetMode="External" /><Relationship Id="rId237" Type="http://schemas.openxmlformats.org/officeDocument/2006/relationships/hyperlink" Target="http://pbs.twimg.com/profile_images/1139922058450632704/EPIDlzLs_normal.png" TargetMode="External" /><Relationship Id="rId238" Type="http://schemas.openxmlformats.org/officeDocument/2006/relationships/hyperlink" Target="http://pbs.twimg.com/profile_images/993959766606172160/SI0Pl_M9_normal.jpg" TargetMode="External" /><Relationship Id="rId239" Type="http://schemas.openxmlformats.org/officeDocument/2006/relationships/hyperlink" Target="http://pbs.twimg.com/profile_images/1087203156277280768/FgmihCxK_normal.jpg" TargetMode="External" /><Relationship Id="rId240" Type="http://schemas.openxmlformats.org/officeDocument/2006/relationships/hyperlink" Target="http://pbs.twimg.com/profile_images/1087203156277280768/FgmihCxK_normal.jpg" TargetMode="External" /><Relationship Id="rId241" Type="http://schemas.openxmlformats.org/officeDocument/2006/relationships/hyperlink" Target="http://pbs.twimg.com/profile_images/1039132095334043648/9NazgPPq_normal.jpg" TargetMode="External" /><Relationship Id="rId242" Type="http://schemas.openxmlformats.org/officeDocument/2006/relationships/hyperlink" Target="http://pbs.twimg.com/profile_images/1039132095334043648/9NazgPPq_normal.jpg" TargetMode="External" /><Relationship Id="rId243" Type="http://schemas.openxmlformats.org/officeDocument/2006/relationships/hyperlink" Target="http://pbs.twimg.com/profile_images/1145754178029064192/dcADZQ9D_normal.jpg" TargetMode="External" /><Relationship Id="rId244" Type="http://schemas.openxmlformats.org/officeDocument/2006/relationships/hyperlink" Target="http://pbs.twimg.com/profile_images/1145754178029064192/dcADZQ9D_normal.jpg" TargetMode="External" /><Relationship Id="rId245" Type="http://schemas.openxmlformats.org/officeDocument/2006/relationships/hyperlink" Target="http://pbs.twimg.com/profile_images/497767347797512193/__cei3cK_normal.jpeg" TargetMode="External" /><Relationship Id="rId246" Type="http://schemas.openxmlformats.org/officeDocument/2006/relationships/hyperlink" Target="http://pbs.twimg.com/profile_images/497767347797512193/__cei3cK_normal.jpeg" TargetMode="External" /><Relationship Id="rId247" Type="http://schemas.openxmlformats.org/officeDocument/2006/relationships/hyperlink" Target="http://pbs.twimg.com/profile_images/972445503655960576/pdfwLCqf_normal.jpg" TargetMode="External" /><Relationship Id="rId248" Type="http://schemas.openxmlformats.org/officeDocument/2006/relationships/hyperlink" Target="http://pbs.twimg.com/profile_images/972445503655960576/pdfwLCqf_normal.jpg" TargetMode="External" /><Relationship Id="rId249" Type="http://schemas.openxmlformats.org/officeDocument/2006/relationships/hyperlink" Target="http://pbs.twimg.com/profile_images/1138005517132079104/WgpnmV7I_normal.png" TargetMode="External" /><Relationship Id="rId250" Type="http://schemas.openxmlformats.org/officeDocument/2006/relationships/hyperlink" Target="http://pbs.twimg.com/profile_images/1138005517132079104/WgpnmV7I_normal.png" TargetMode="External" /><Relationship Id="rId251" Type="http://schemas.openxmlformats.org/officeDocument/2006/relationships/hyperlink" Target="http://pbs.twimg.com/profile_images/1143777081639280641/2WKhcdOS_normal.jpg" TargetMode="External" /><Relationship Id="rId252" Type="http://schemas.openxmlformats.org/officeDocument/2006/relationships/hyperlink" Target="http://pbs.twimg.com/profile_images/2753549445/9b3e98ac682442cccbe2e7af03509962_normal.jpeg" TargetMode="External" /><Relationship Id="rId253" Type="http://schemas.openxmlformats.org/officeDocument/2006/relationships/hyperlink" Target="http://pbs.twimg.com/profile_images/2753549445/9b3e98ac682442cccbe2e7af03509962_normal.jpeg" TargetMode="External" /><Relationship Id="rId254" Type="http://schemas.openxmlformats.org/officeDocument/2006/relationships/hyperlink" Target="http://pbs.twimg.com/profile_images/1151800029918707712/UjLHb2f6_normal.jpg" TargetMode="External" /><Relationship Id="rId255" Type="http://schemas.openxmlformats.org/officeDocument/2006/relationships/hyperlink" Target="http://pbs.twimg.com/profile_images/1151800029918707712/UjLHb2f6_normal.jpg" TargetMode="External" /><Relationship Id="rId256" Type="http://schemas.openxmlformats.org/officeDocument/2006/relationships/hyperlink" Target="http://pbs.twimg.com/profile_images/988816927320694784/QWT87n5y_normal.jpg" TargetMode="External" /><Relationship Id="rId257" Type="http://schemas.openxmlformats.org/officeDocument/2006/relationships/hyperlink" Target="http://pbs.twimg.com/profile_images/988816927320694784/QWT87n5y_normal.jpg" TargetMode="External" /><Relationship Id="rId258" Type="http://schemas.openxmlformats.org/officeDocument/2006/relationships/hyperlink" Target="http://pbs.twimg.com/profile_images/854568553143554049/Bp-60kmH_normal.jpg" TargetMode="External" /><Relationship Id="rId259" Type="http://schemas.openxmlformats.org/officeDocument/2006/relationships/hyperlink" Target="http://pbs.twimg.com/profile_images/1159811165503012864/moXuCFKT_normal.jpg" TargetMode="External" /><Relationship Id="rId260" Type="http://schemas.openxmlformats.org/officeDocument/2006/relationships/hyperlink" Target="http://pbs.twimg.com/profile_images/1159811165503012864/moXuCFKT_normal.jpg" TargetMode="External" /><Relationship Id="rId261" Type="http://schemas.openxmlformats.org/officeDocument/2006/relationships/hyperlink" Target="http://pbs.twimg.com/profile_images/492660377637752833/IpU8exBw_normal.jpeg" TargetMode="External" /><Relationship Id="rId262" Type="http://schemas.openxmlformats.org/officeDocument/2006/relationships/hyperlink" Target="http://pbs.twimg.com/profile_images/950323455236304899/AwbXMaNt_normal.jpg" TargetMode="External" /><Relationship Id="rId263" Type="http://schemas.openxmlformats.org/officeDocument/2006/relationships/hyperlink" Target="http://pbs.twimg.com/profile_images/1150838150736097287/lt8VDRJ-_normal.jpg" TargetMode="External" /><Relationship Id="rId264" Type="http://schemas.openxmlformats.org/officeDocument/2006/relationships/hyperlink" Target="http://pbs.twimg.com/profile_images/944746698718547968/ytKCJ256_normal.jpg" TargetMode="External" /><Relationship Id="rId265" Type="http://schemas.openxmlformats.org/officeDocument/2006/relationships/hyperlink" Target="http://pbs.twimg.com/profile_images/1132745421493813248/tkNXZYYI_normal.jpg" TargetMode="External" /><Relationship Id="rId266" Type="http://schemas.openxmlformats.org/officeDocument/2006/relationships/hyperlink" Target="http://pbs.twimg.com/profile_images/1132745421493813248/tkNXZYYI_normal.jpg" TargetMode="External" /><Relationship Id="rId267" Type="http://schemas.openxmlformats.org/officeDocument/2006/relationships/hyperlink" Target="http://pbs.twimg.com/profile_images/1145975316709552128/AHVM0FzC_normal.jpg" TargetMode="External" /><Relationship Id="rId268" Type="http://schemas.openxmlformats.org/officeDocument/2006/relationships/hyperlink" Target="http://pbs.twimg.com/profile_images/1158974333345259521/ztWlPY6p_normal.jpg" TargetMode="External" /><Relationship Id="rId269" Type="http://schemas.openxmlformats.org/officeDocument/2006/relationships/hyperlink" Target="http://pbs.twimg.com/profile_images/635855810887749636/hBeXEbeu_normal.jpg" TargetMode="External" /><Relationship Id="rId270" Type="http://schemas.openxmlformats.org/officeDocument/2006/relationships/hyperlink" Target="http://pbs.twimg.com/profile_images/832003909648539650/HMmHABwO_normal.jpg" TargetMode="External" /><Relationship Id="rId271" Type="http://schemas.openxmlformats.org/officeDocument/2006/relationships/hyperlink" Target="http://pbs.twimg.com/profile_images/1071606507848880129/RS4Row2w_normal.jpg" TargetMode="External" /><Relationship Id="rId272" Type="http://schemas.openxmlformats.org/officeDocument/2006/relationships/hyperlink" Target="http://pbs.twimg.com/profile_images/1149221105720123392/nP2qARd4_normal.jpg" TargetMode="External" /><Relationship Id="rId273" Type="http://schemas.openxmlformats.org/officeDocument/2006/relationships/hyperlink" Target="http://pbs.twimg.com/profile_images/1082347830792966145/WrsAGiKR_normal.jpg" TargetMode="External" /><Relationship Id="rId274" Type="http://schemas.openxmlformats.org/officeDocument/2006/relationships/hyperlink" Target="https://pbs.twimg.com/media/EB3TM1ZXkAApOsw.jpg" TargetMode="External" /><Relationship Id="rId275" Type="http://schemas.openxmlformats.org/officeDocument/2006/relationships/hyperlink" Target="https://pbs.twimg.com/media/EB3UV-lXUAAjIrA.jpg" TargetMode="External" /><Relationship Id="rId276" Type="http://schemas.openxmlformats.org/officeDocument/2006/relationships/hyperlink" Target="http://pbs.twimg.com/profile_images/899570183202889729/UJ9OJ0_7_normal.jpg" TargetMode="External" /><Relationship Id="rId277" Type="http://schemas.openxmlformats.org/officeDocument/2006/relationships/hyperlink" Target="http://pbs.twimg.com/profile_images/1149025544291389441/b418qn1X_normal.jpg" TargetMode="External" /><Relationship Id="rId278" Type="http://schemas.openxmlformats.org/officeDocument/2006/relationships/hyperlink" Target="http://pbs.twimg.com/profile_images/1145719580188430336/TezBGxR7_normal.jpg" TargetMode="External" /><Relationship Id="rId279" Type="http://schemas.openxmlformats.org/officeDocument/2006/relationships/hyperlink" Target="http://pbs.twimg.com/profile_images/1145719580188430336/TezBGxR7_normal.jpg" TargetMode="External" /><Relationship Id="rId280" Type="http://schemas.openxmlformats.org/officeDocument/2006/relationships/hyperlink" Target="http://pbs.twimg.com/profile_images/1562983855/logo_normal.png" TargetMode="External" /><Relationship Id="rId281" Type="http://schemas.openxmlformats.org/officeDocument/2006/relationships/hyperlink" Target="http://pbs.twimg.com/profile_images/1020010412555681792/VIbkiNdJ_normal.jpg" TargetMode="External" /><Relationship Id="rId282" Type="http://schemas.openxmlformats.org/officeDocument/2006/relationships/hyperlink" Target="http://pbs.twimg.com/profile_images/644688630527594496/FU5fyCkj_normal.jpg" TargetMode="External" /><Relationship Id="rId283" Type="http://schemas.openxmlformats.org/officeDocument/2006/relationships/hyperlink" Target="http://pbs.twimg.com/profile_images/1156560944413020167/ixZXtyNo_normal.jpg" TargetMode="External" /><Relationship Id="rId284" Type="http://schemas.openxmlformats.org/officeDocument/2006/relationships/hyperlink" Target="http://pbs.twimg.com/profile_images/1110399230605090816/DYNGhxFj_normal.jpg" TargetMode="External" /><Relationship Id="rId285" Type="http://schemas.openxmlformats.org/officeDocument/2006/relationships/hyperlink" Target="http://pbs.twimg.com/profile_images/1842799500/IMG_78642_normal.JPG" TargetMode="External" /><Relationship Id="rId286" Type="http://schemas.openxmlformats.org/officeDocument/2006/relationships/hyperlink" Target="http://pbs.twimg.com/profile_images/906934922392117248/QkmHyTW5_normal.jpg" TargetMode="External" /><Relationship Id="rId287" Type="http://schemas.openxmlformats.org/officeDocument/2006/relationships/hyperlink" Target="http://pbs.twimg.com/profile_images/1138265286405120000/gMf5Ug74_normal.jpg" TargetMode="External" /><Relationship Id="rId288" Type="http://schemas.openxmlformats.org/officeDocument/2006/relationships/hyperlink" Target="http://pbs.twimg.com/profile_images/1155119597080592386/WbZkFALQ_normal.jpg" TargetMode="External" /><Relationship Id="rId289" Type="http://schemas.openxmlformats.org/officeDocument/2006/relationships/hyperlink" Target="http://pbs.twimg.com/profile_images/1140143300516536320/70iO6IdG_normal.jpg" TargetMode="External" /><Relationship Id="rId290" Type="http://schemas.openxmlformats.org/officeDocument/2006/relationships/hyperlink" Target="http://pbs.twimg.com/profile_images/968377478493495297/NSFCKncw_normal.jpg" TargetMode="External" /><Relationship Id="rId291" Type="http://schemas.openxmlformats.org/officeDocument/2006/relationships/hyperlink" Target="http://pbs.twimg.com/profile_images/1135783126372823040/93ReZotL_normal.jpg" TargetMode="External" /><Relationship Id="rId292" Type="http://schemas.openxmlformats.org/officeDocument/2006/relationships/hyperlink" Target="http://pbs.twimg.com/profile_images/1120617412859170816/dqJ8Nlu8_normal.jpg" TargetMode="External" /><Relationship Id="rId293" Type="http://schemas.openxmlformats.org/officeDocument/2006/relationships/hyperlink" Target="http://pbs.twimg.com/profile_images/1137622328580304896/q3uCEwYd_normal.jpg" TargetMode="External" /><Relationship Id="rId294" Type="http://schemas.openxmlformats.org/officeDocument/2006/relationships/hyperlink" Target="http://pbs.twimg.com/profile_images/565014224716304384/K-ZhJmCx_normal.jpeg" TargetMode="External" /><Relationship Id="rId295" Type="http://schemas.openxmlformats.org/officeDocument/2006/relationships/hyperlink" Target="http://pbs.twimg.com/profile_images/565014224716304384/K-ZhJmCx_normal.jpeg" TargetMode="External" /><Relationship Id="rId296" Type="http://schemas.openxmlformats.org/officeDocument/2006/relationships/hyperlink" Target="http://pbs.twimg.com/profile_images/968875546338668545/F0jdJ4HK_normal.jpg" TargetMode="External" /><Relationship Id="rId297" Type="http://schemas.openxmlformats.org/officeDocument/2006/relationships/hyperlink" Target="http://pbs.twimg.com/profile_images/922202723096973313/Q_GKo8Fc_normal.jpg" TargetMode="External" /><Relationship Id="rId298" Type="http://schemas.openxmlformats.org/officeDocument/2006/relationships/hyperlink" Target="http://pbs.twimg.com/profile_images/1141297974/edit3_normal.png" TargetMode="External" /><Relationship Id="rId299" Type="http://schemas.openxmlformats.org/officeDocument/2006/relationships/hyperlink" Target="http://pbs.twimg.com/profile_images/1160551454077149184/-jZWHgk4_normal.jpg" TargetMode="External" /><Relationship Id="rId300" Type="http://schemas.openxmlformats.org/officeDocument/2006/relationships/hyperlink" Target="http://pbs.twimg.com/profile_images/1158773633000411136/zgXSjHwC_normal.jpg" TargetMode="External" /><Relationship Id="rId301" Type="http://schemas.openxmlformats.org/officeDocument/2006/relationships/hyperlink" Target="http://pbs.twimg.com/profile_images/1161487178733629442/3WwVAlt1_normal.png" TargetMode="External" /><Relationship Id="rId302" Type="http://schemas.openxmlformats.org/officeDocument/2006/relationships/hyperlink" Target="http://pbs.twimg.com/profile_images/1149274686502522882/NURBo-Lm_normal.jpg" TargetMode="External" /><Relationship Id="rId303" Type="http://schemas.openxmlformats.org/officeDocument/2006/relationships/hyperlink" Target="http://pbs.twimg.com/profile_images/1157372128280350720/SjmgmIBL_normal.jpg" TargetMode="External" /><Relationship Id="rId304" Type="http://schemas.openxmlformats.org/officeDocument/2006/relationships/hyperlink" Target="http://pbs.twimg.com/profile_images/1069530300076646400/nbDsImtP_normal.jpg" TargetMode="External" /><Relationship Id="rId305" Type="http://schemas.openxmlformats.org/officeDocument/2006/relationships/hyperlink" Target="http://pbs.twimg.com/profile_images/896056294246952972/BEWpvdiE_normal.jpg" TargetMode="External" /><Relationship Id="rId306" Type="http://schemas.openxmlformats.org/officeDocument/2006/relationships/hyperlink" Target="http://pbs.twimg.com/profile_images/1142397865974784000/LISh2km-_normal.jpg" TargetMode="External" /><Relationship Id="rId307" Type="http://schemas.openxmlformats.org/officeDocument/2006/relationships/hyperlink" Target="http://pbs.twimg.com/profile_images/1160912285079969793/gu1gYqMx_normal.jpg" TargetMode="External" /><Relationship Id="rId308" Type="http://schemas.openxmlformats.org/officeDocument/2006/relationships/hyperlink" Target="http://pbs.twimg.com/profile_images/1107730016383782917/Z7qGQTzX_normal.jpg" TargetMode="External" /><Relationship Id="rId309" Type="http://schemas.openxmlformats.org/officeDocument/2006/relationships/hyperlink" Target="http://pbs.twimg.com/profile_images/1103011104580620289/1UELhc2p_normal.jpg" TargetMode="External" /><Relationship Id="rId310" Type="http://schemas.openxmlformats.org/officeDocument/2006/relationships/hyperlink" Target="http://pbs.twimg.com/profile_images/1103011104580620289/1UELhc2p_normal.jpg" TargetMode="External" /><Relationship Id="rId311" Type="http://schemas.openxmlformats.org/officeDocument/2006/relationships/hyperlink" Target="http://pbs.twimg.com/profile_images/1115787861314260993/IicEDb6d_normal.jpg" TargetMode="External" /><Relationship Id="rId312" Type="http://schemas.openxmlformats.org/officeDocument/2006/relationships/hyperlink" Target="http://pbs.twimg.com/profile_images/1138587550266691584/G2etRfGi_normal.jpg" TargetMode="External" /><Relationship Id="rId313" Type="http://schemas.openxmlformats.org/officeDocument/2006/relationships/hyperlink" Target="https://pbs.twimg.com/media/EB612bLX4AAUA3h.jpg" TargetMode="External" /><Relationship Id="rId314" Type="http://schemas.openxmlformats.org/officeDocument/2006/relationships/hyperlink" Target="https://pbs.twimg.com/media/EB612bLX4AAUA3h.jpg" TargetMode="External" /><Relationship Id="rId315" Type="http://schemas.openxmlformats.org/officeDocument/2006/relationships/hyperlink" Target="https://pbs.twimg.com/media/EB612bLX4AAUA3h.jpg" TargetMode="External" /><Relationship Id="rId316" Type="http://schemas.openxmlformats.org/officeDocument/2006/relationships/hyperlink" Target="http://pbs.twimg.com/profile_images/1110249090720432128/Z5auYFw8_normal.jpg" TargetMode="External" /><Relationship Id="rId317" Type="http://schemas.openxmlformats.org/officeDocument/2006/relationships/hyperlink" Target="http://pbs.twimg.com/profile_images/1110249090720432128/Z5auYFw8_normal.jpg" TargetMode="External" /><Relationship Id="rId318" Type="http://schemas.openxmlformats.org/officeDocument/2006/relationships/hyperlink" Target="https://pbs.twimg.com/media/EB74V5tX4AUYU1r.jpg" TargetMode="External" /><Relationship Id="rId319" Type="http://schemas.openxmlformats.org/officeDocument/2006/relationships/hyperlink" Target="http://pbs.twimg.com/profile_images/1061461072656257024/p-9UwUuq_normal.jpg" TargetMode="External" /><Relationship Id="rId320" Type="http://schemas.openxmlformats.org/officeDocument/2006/relationships/hyperlink" Target="http://pbs.twimg.com/profile_images/1061324805646024705/0g1sIbno_normal.jpg" TargetMode="External" /><Relationship Id="rId321" Type="http://schemas.openxmlformats.org/officeDocument/2006/relationships/hyperlink" Target="http://pbs.twimg.com/profile_images/994226176037044224/u8ooTnep_normal.jpg" TargetMode="External" /><Relationship Id="rId322" Type="http://schemas.openxmlformats.org/officeDocument/2006/relationships/hyperlink" Target="http://pbs.twimg.com/profile_images/1107769603449606144/0nArbCPN_normal.jpg" TargetMode="External" /><Relationship Id="rId323" Type="http://schemas.openxmlformats.org/officeDocument/2006/relationships/hyperlink" Target="http://pbs.twimg.com/profile_images/1107769603449606144/0nArbCPN_normal.jpg" TargetMode="External" /><Relationship Id="rId324" Type="http://schemas.openxmlformats.org/officeDocument/2006/relationships/hyperlink" Target="http://pbs.twimg.com/profile_images/1107769603449606144/0nArbCPN_normal.jpg" TargetMode="External" /><Relationship Id="rId325" Type="http://schemas.openxmlformats.org/officeDocument/2006/relationships/hyperlink" Target="http://pbs.twimg.com/profile_images/730928898423324672/I46X_F_8_normal.jpg" TargetMode="External" /><Relationship Id="rId326" Type="http://schemas.openxmlformats.org/officeDocument/2006/relationships/hyperlink" Target="http://pbs.twimg.com/profile_images/730928898423324672/I46X_F_8_normal.jpg" TargetMode="External" /><Relationship Id="rId327" Type="http://schemas.openxmlformats.org/officeDocument/2006/relationships/hyperlink" Target="http://pbs.twimg.com/profile_images/730928898423324672/I46X_F_8_normal.jpg" TargetMode="External" /><Relationship Id="rId328" Type="http://schemas.openxmlformats.org/officeDocument/2006/relationships/hyperlink" Target="http://pbs.twimg.com/profile_images/1118215197574008832/NtD2OK7N_normal.png" TargetMode="External" /><Relationship Id="rId329" Type="http://schemas.openxmlformats.org/officeDocument/2006/relationships/hyperlink" Target="http://pbs.twimg.com/profile_images/1118215197574008832/NtD2OK7N_normal.png" TargetMode="External" /><Relationship Id="rId330" Type="http://schemas.openxmlformats.org/officeDocument/2006/relationships/hyperlink" Target="http://pbs.twimg.com/profile_images/1118215197574008832/NtD2OK7N_normal.png" TargetMode="External" /><Relationship Id="rId331" Type="http://schemas.openxmlformats.org/officeDocument/2006/relationships/hyperlink" Target="http://pbs.twimg.com/profile_images/486969585330307072/i3_1GJT4_normal.jpeg" TargetMode="External" /><Relationship Id="rId332" Type="http://schemas.openxmlformats.org/officeDocument/2006/relationships/hyperlink" Target="http://pbs.twimg.com/profile_images/486969585330307072/i3_1GJT4_normal.jpeg" TargetMode="External" /><Relationship Id="rId333" Type="http://schemas.openxmlformats.org/officeDocument/2006/relationships/hyperlink" Target="http://pbs.twimg.com/profile_images/486969585330307072/i3_1GJT4_normal.jpeg" TargetMode="External" /><Relationship Id="rId334" Type="http://schemas.openxmlformats.org/officeDocument/2006/relationships/hyperlink" Target="http://pbs.twimg.com/profile_images/486969585330307072/i3_1GJT4_normal.jpeg" TargetMode="External" /><Relationship Id="rId335" Type="http://schemas.openxmlformats.org/officeDocument/2006/relationships/hyperlink" Target="http://pbs.twimg.com/profile_images/486969585330307072/i3_1GJT4_normal.jpeg" TargetMode="External" /><Relationship Id="rId336" Type="http://schemas.openxmlformats.org/officeDocument/2006/relationships/hyperlink" Target="http://pbs.twimg.com/profile_images/486969585330307072/i3_1GJT4_normal.jpeg" TargetMode="External" /><Relationship Id="rId337" Type="http://schemas.openxmlformats.org/officeDocument/2006/relationships/hyperlink" Target="http://pbs.twimg.com/profile_images/486969585330307072/i3_1GJT4_normal.jpeg" TargetMode="External" /><Relationship Id="rId338" Type="http://schemas.openxmlformats.org/officeDocument/2006/relationships/hyperlink" Target="http://pbs.twimg.com/profile_images/486969585330307072/i3_1GJT4_normal.jpeg" TargetMode="External" /><Relationship Id="rId339" Type="http://schemas.openxmlformats.org/officeDocument/2006/relationships/hyperlink" Target="http://pbs.twimg.com/profile_images/751920078560501760/aU_1May__normal.jpg" TargetMode="External" /><Relationship Id="rId340" Type="http://schemas.openxmlformats.org/officeDocument/2006/relationships/hyperlink" Target="http://pbs.twimg.com/profile_images/633236200845930496/Re5TPRcQ_normal.jpg" TargetMode="External" /><Relationship Id="rId341" Type="http://schemas.openxmlformats.org/officeDocument/2006/relationships/hyperlink" Target="http://pbs.twimg.com/profile_images/985137178/JW_online_bigger1_normal.jpg" TargetMode="External" /><Relationship Id="rId342" Type="http://schemas.openxmlformats.org/officeDocument/2006/relationships/hyperlink" Target="http://pbs.twimg.com/profile_images/985137178/JW_online_bigger1_normal.jpg" TargetMode="External" /><Relationship Id="rId343" Type="http://schemas.openxmlformats.org/officeDocument/2006/relationships/hyperlink" Target="http://pbs.twimg.com/profile_images/629112608013070336/oz8g9UAS_normal.png" TargetMode="External" /><Relationship Id="rId344" Type="http://schemas.openxmlformats.org/officeDocument/2006/relationships/hyperlink" Target="http://pbs.twimg.com/profile_images/820043024197709829/Is8bHBes_normal.jpg" TargetMode="External" /><Relationship Id="rId345" Type="http://schemas.openxmlformats.org/officeDocument/2006/relationships/hyperlink" Target="http://pbs.twimg.com/profile_images/820043024197709829/Is8bHBes_normal.jpg" TargetMode="External" /><Relationship Id="rId346" Type="http://schemas.openxmlformats.org/officeDocument/2006/relationships/hyperlink" Target="https://pbs.twimg.com/media/EB612bLX4AAUA3h.jpg" TargetMode="External" /><Relationship Id="rId347" Type="http://schemas.openxmlformats.org/officeDocument/2006/relationships/hyperlink" Target="http://pbs.twimg.com/profile_images/897396824486682624/oGTQQolq_normal.jpg" TargetMode="External" /><Relationship Id="rId348" Type="http://schemas.openxmlformats.org/officeDocument/2006/relationships/hyperlink" Target="http://pbs.twimg.com/profile_images/897396824486682624/oGTQQolq_normal.jpg" TargetMode="External" /><Relationship Id="rId349" Type="http://schemas.openxmlformats.org/officeDocument/2006/relationships/hyperlink" Target="http://pbs.twimg.com/profile_images/1082217758895624192/QZQ_M-VB_normal.jpg" TargetMode="External" /><Relationship Id="rId350" Type="http://schemas.openxmlformats.org/officeDocument/2006/relationships/hyperlink" Target="http://pbs.twimg.com/profile_images/1082217758895624192/QZQ_M-VB_normal.jpg" TargetMode="External" /><Relationship Id="rId351" Type="http://schemas.openxmlformats.org/officeDocument/2006/relationships/hyperlink" Target="http://pbs.twimg.com/profile_images/642300644213321728/ws0DpA0c_normal.jpg" TargetMode="External" /><Relationship Id="rId352" Type="http://schemas.openxmlformats.org/officeDocument/2006/relationships/hyperlink" Target="http://pbs.twimg.com/profile_images/642300644213321728/ws0DpA0c_normal.jpg" TargetMode="External" /><Relationship Id="rId353" Type="http://schemas.openxmlformats.org/officeDocument/2006/relationships/hyperlink" Target="http://pbs.twimg.com/profile_images/1116027200996667392/ICS99YO4_normal.jpg" TargetMode="External" /><Relationship Id="rId354" Type="http://schemas.openxmlformats.org/officeDocument/2006/relationships/hyperlink" Target="http://pbs.twimg.com/profile_images/865901096392425472/F6N3KVx2_normal.jpg" TargetMode="External" /><Relationship Id="rId355" Type="http://schemas.openxmlformats.org/officeDocument/2006/relationships/hyperlink" Target="http://pbs.twimg.com/profile_images/865901096392425472/F6N3KVx2_normal.jpg" TargetMode="External" /><Relationship Id="rId356" Type="http://schemas.openxmlformats.org/officeDocument/2006/relationships/hyperlink" Target="https://pbs.twimg.com/media/EB612bLX4AAUA3h.jpg" TargetMode="External" /><Relationship Id="rId357" Type="http://schemas.openxmlformats.org/officeDocument/2006/relationships/hyperlink" Target="http://pbs.twimg.com/profile_images/828259650873282562/oi83VIL3_normal.jpg" TargetMode="External" /><Relationship Id="rId358" Type="http://schemas.openxmlformats.org/officeDocument/2006/relationships/hyperlink" Target="http://pbs.twimg.com/profile_images/828259650873282562/oi83VIL3_normal.jpg" TargetMode="External" /><Relationship Id="rId359" Type="http://schemas.openxmlformats.org/officeDocument/2006/relationships/hyperlink" Target="http://pbs.twimg.com/profile_images/1066026025061093376/8duGWgws_normal.jpg" TargetMode="External" /><Relationship Id="rId360" Type="http://schemas.openxmlformats.org/officeDocument/2006/relationships/hyperlink" Target="http://pbs.twimg.com/profile_images/702724195852152832/z7yWD1ox_normal.jpg" TargetMode="External" /><Relationship Id="rId361" Type="http://schemas.openxmlformats.org/officeDocument/2006/relationships/hyperlink" Target="http://pbs.twimg.com/profile_images/1163150649757843456/hC8yiF6m_normal.jpg" TargetMode="External" /><Relationship Id="rId362" Type="http://schemas.openxmlformats.org/officeDocument/2006/relationships/hyperlink" Target="http://pbs.twimg.com/profile_images/1082202726598131712/QxtSIE4j_normal.jpg" TargetMode="External" /><Relationship Id="rId363" Type="http://schemas.openxmlformats.org/officeDocument/2006/relationships/hyperlink" Target="http://pbs.twimg.com/profile_images/1161914856540397568/K9kCQ2bm_normal.jpg" TargetMode="External" /><Relationship Id="rId364" Type="http://schemas.openxmlformats.org/officeDocument/2006/relationships/hyperlink" Target="http://pbs.twimg.com/profile_images/1161914856540397568/K9kCQ2bm_normal.jpg" TargetMode="External" /><Relationship Id="rId365" Type="http://schemas.openxmlformats.org/officeDocument/2006/relationships/hyperlink" Target="http://pbs.twimg.com/profile_images/1142187471431786497/Oc5dFp9F_normal.jpg" TargetMode="External" /><Relationship Id="rId366" Type="http://schemas.openxmlformats.org/officeDocument/2006/relationships/hyperlink" Target="http://pbs.twimg.com/profile_images/1142187471431786497/Oc5dFp9F_normal.jpg" TargetMode="External" /><Relationship Id="rId367" Type="http://schemas.openxmlformats.org/officeDocument/2006/relationships/hyperlink" Target="http://pbs.twimg.com/profile_images/1123133731961749504/QTJq_vne_normal.jpg" TargetMode="External" /><Relationship Id="rId368" Type="http://schemas.openxmlformats.org/officeDocument/2006/relationships/hyperlink" Target="http://pbs.twimg.com/profile_images/1123133731961749504/QTJq_vne_normal.jpg" TargetMode="External" /><Relationship Id="rId369" Type="http://schemas.openxmlformats.org/officeDocument/2006/relationships/hyperlink" Target="http://pbs.twimg.com/profile_images/1125823511979864064/-EnTVxgB_normal.jpg" TargetMode="External" /><Relationship Id="rId370" Type="http://schemas.openxmlformats.org/officeDocument/2006/relationships/hyperlink" Target="http://pbs.twimg.com/profile_images/1161708651691819009/Um_Qxfwc_normal.jpg" TargetMode="External" /><Relationship Id="rId371" Type="http://schemas.openxmlformats.org/officeDocument/2006/relationships/hyperlink" Target="http://pbs.twimg.com/profile_images/683338500490571776/uAeQptim_normal.jpg" TargetMode="External" /><Relationship Id="rId372" Type="http://schemas.openxmlformats.org/officeDocument/2006/relationships/hyperlink" Target="http://pbs.twimg.com/profile_images/893781684/Picture_006_normal.jpg" TargetMode="External" /><Relationship Id="rId373" Type="http://schemas.openxmlformats.org/officeDocument/2006/relationships/hyperlink" Target="http://pbs.twimg.com/profile_images/1064498551474929664/kh6skZCT_normal.jpg" TargetMode="External" /><Relationship Id="rId374" Type="http://schemas.openxmlformats.org/officeDocument/2006/relationships/hyperlink" Target="http://pbs.twimg.com/profile_images/1103623999366545408/l8eQhuIb_normal.png" TargetMode="External" /><Relationship Id="rId375" Type="http://schemas.openxmlformats.org/officeDocument/2006/relationships/hyperlink" Target="http://pbs.twimg.com/profile_images/1103623999366545408/l8eQhuIb_normal.png" TargetMode="External" /><Relationship Id="rId376" Type="http://schemas.openxmlformats.org/officeDocument/2006/relationships/hyperlink" Target="https://pbs.twimg.com/media/EBbgymhWsAA0wE_.jpg" TargetMode="External" /><Relationship Id="rId377" Type="http://schemas.openxmlformats.org/officeDocument/2006/relationships/hyperlink" Target="http://pbs.twimg.com/profile_images/798165632512573442/JNgoX5uY_normal.jpg" TargetMode="External" /><Relationship Id="rId378" Type="http://schemas.openxmlformats.org/officeDocument/2006/relationships/hyperlink" Target="http://pbs.twimg.com/profile_images/772644806711398401/TUVxZLXg_normal.jpg" TargetMode="External" /><Relationship Id="rId379" Type="http://schemas.openxmlformats.org/officeDocument/2006/relationships/hyperlink" Target="http://pbs.twimg.com/profile_images/772644806711398401/TUVxZLXg_normal.jpg" TargetMode="External" /><Relationship Id="rId380" Type="http://schemas.openxmlformats.org/officeDocument/2006/relationships/hyperlink" Target="http://pbs.twimg.com/profile_images/1156334911826980865/rbIyvyL__normal.jpg" TargetMode="External" /><Relationship Id="rId381" Type="http://schemas.openxmlformats.org/officeDocument/2006/relationships/hyperlink" Target="http://pbs.twimg.com/profile_images/1156334911826980865/rbIyvyL__normal.jpg" TargetMode="External" /><Relationship Id="rId382" Type="http://schemas.openxmlformats.org/officeDocument/2006/relationships/hyperlink" Target="http://pbs.twimg.com/profile_images/1156334911826980865/rbIyvyL__normal.jpg" TargetMode="External" /><Relationship Id="rId383" Type="http://schemas.openxmlformats.org/officeDocument/2006/relationships/hyperlink" Target="http://pbs.twimg.com/profile_images/1159491808742666242/TQtMfhje_normal.jpg" TargetMode="External" /><Relationship Id="rId384" Type="http://schemas.openxmlformats.org/officeDocument/2006/relationships/hyperlink" Target="http://pbs.twimg.com/profile_images/1162164797317664769/WTlsoaQi_normal.jpg" TargetMode="External" /><Relationship Id="rId385" Type="http://schemas.openxmlformats.org/officeDocument/2006/relationships/hyperlink" Target="http://pbs.twimg.com/profile_images/479539441229254656/aV6YXUZS_normal.jpeg" TargetMode="External" /><Relationship Id="rId386" Type="http://schemas.openxmlformats.org/officeDocument/2006/relationships/hyperlink" Target="http://pbs.twimg.com/profile_images/984163110176088065/EpM1Rs7C_normal.jpg" TargetMode="External" /><Relationship Id="rId387" Type="http://schemas.openxmlformats.org/officeDocument/2006/relationships/hyperlink" Target="http://pbs.twimg.com/profile_images/984163110176088065/EpM1Rs7C_normal.jpg" TargetMode="External" /><Relationship Id="rId388" Type="http://schemas.openxmlformats.org/officeDocument/2006/relationships/hyperlink" Target="http://pbs.twimg.com/profile_images/1157229006045011968/fCnXm_Ov_normal.jpg" TargetMode="External" /><Relationship Id="rId389" Type="http://schemas.openxmlformats.org/officeDocument/2006/relationships/hyperlink" Target="http://pbs.twimg.com/profile_images/1157229006045011968/fCnXm_Ov_normal.jpg" TargetMode="External" /><Relationship Id="rId390" Type="http://schemas.openxmlformats.org/officeDocument/2006/relationships/hyperlink" Target="http://pbs.twimg.com/profile_images/859361455493320704/dpg3g0It_normal.jpg" TargetMode="External" /><Relationship Id="rId391" Type="http://schemas.openxmlformats.org/officeDocument/2006/relationships/hyperlink" Target="http://pbs.twimg.com/profile_images/859361455493320704/dpg3g0It_normal.jpg" TargetMode="External" /><Relationship Id="rId392" Type="http://schemas.openxmlformats.org/officeDocument/2006/relationships/hyperlink" Target="http://pbs.twimg.com/profile_images/570860086298300416/u5Jou2Dy_normal.png" TargetMode="External" /><Relationship Id="rId393" Type="http://schemas.openxmlformats.org/officeDocument/2006/relationships/hyperlink" Target="http://pbs.twimg.com/profile_images/570860086298300416/u5Jou2Dy_normal.png" TargetMode="External" /><Relationship Id="rId394" Type="http://schemas.openxmlformats.org/officeDocument/2006/relationships/hyperlink" Target="http://pbs.twimg.com/profile_images/1101948654653448194/Xa4RWirz_normal.png" TargetMode="External" /><Relationship Id="rId395" Type="http://schemas.openxmlformats.org/officeDocument/2006/relationships/hyperlink" Target="http://pbs.twimg.com/profile_images/701710882015809536/4cmCjDFG_normal.png" TargetMode="External" /><Relationship Id="rId396" Type="http://schemas.openxmlformats.org/officeDocument/2006/relationships/hyperlink" Target="http://pbs.twimg.com/profile_images/701710882015809536/4cmCjDFG_normal.png" TargetMode="External" /><Relationship Id="rId397" Type="http://schemas.openxmlformats.org/officeDocument/2006/relationships/hyperlink" Target="http://pbs.twimg.com/profile_images/701710882015809536/4cmCjDFG_normal.png" TargetMode="External" /><Relationship Id="rId398" Type="http://schemas.openxmlformats.org/officeDocument/2006/relationships/hyperlink" Target="http://pbs.twimg.com/profile_images/453944059430588416/OznK5nht_normal.jpeg" TargetMode="External" /><Relationship Id="rId399" Type="http://schemas.openxmlformats.org/officeDocument/2006/relationships/hyperlink" Target="http://pbs.twimg.com/profile_images/1113450893926699011/saE3AzQq_normal.jpg" TargetMode="External" /><Relationship Id="rId400" Type="http://schemas.openxmlformats.org/officeDocument/2006/relationships/hyperlink" Target="http://pbs.twimg.com/profile_images/1113450893926699011/saE3AzQq_normal.jpg" TargetMode="External" /><Relationship Id="rId401" Type="http://schemas.openxmlformats.org/officeDocument/2006/relationships/hyperlink" Target="http://pbs.twimg.com/profile_images/1161259369650184193/ltoRfwdM_normal.jpg" TargetMode="External" /><Relationship Id="rId402" Type="http://schemas.openxmlformats.org/officeDocument/2006/relationships/hyperlink" Target="http://pbs.twimg.com/profile_images/1161259369650184193/ltoRfwdM_normal.jpg" TargetMode="External" /><Relationship Id="rId403" Type="http://schemas.openxmlformats.org/officeDocument/2006/relationships/hyperlink" Target="http://pbs.twimg.com/profile_images/1101340346091487232/kB520h32_normal.png" TargetMode="External" /><Relationship Id="rId404" Type="http://schemas.openxmlformats.org/officeDocument/2006/relationships/hyperlink" Target="http://pbs.twimg.com/profile_images/1101340346091487232/kB520h32_normal.png" TargetMode="External" /><Relationship Id="rId405" Type="http://schemas.openxmlformats.org/officeDocument/2006/relationships/hyperlink" Target="https://pbs.twimg.com/tweet_video_thumb/ECGImq7XsAA1GVR.jpg" TargetMode="External" /><Relationship Id="rId406" Type="http://schemas.openxmlformats.org/officeDocument/2006/relationships/hyperlink" Target="http://pbs.twimg.com/profile_images/1143984689360883718/jsyOvBXF_normal.jpg" TargetMode="External" /><Relationship Id="rId407" Type="http://schemas.openxmlformats.org/officeDocument/2006/relationships/hyperlink" Target="http://pbs.twimg.com/profile_images/1151939390949777408/CgToyHtZ_normal.jpg" TargetMode="External" /><Relationship Id="rId408" Type="http://schemas.openxmlformats.org/officeDocument/2006/relationships/hyperlink" Target="http://pbs.twimg.com/profile_images/1151939390949777408/CgToyHtZ_normal.jpg" TargetMode="External" /><Relationship Id="rId409" Type="http://schemas.openxmlformats.org/officeDocument/2006/relationships/hyperlink" Target="http://pbs.twimg.com/profile_images/566250312076251136/__9DlatC_normal.jpeg" TargetMode="External" /><Relationship Id="rId410" Type="http://schemas.openxmlformats.org/officeDocument/2006/relationships/hyperlink" Target="http://pbs.twimg.com/profile_images/691242030882766848/2wlx8A0C_normal.jpg" TargetMode="External" /><Relationship Id="rId411" Type="http://schemas.openxmlformats.org/officeDocument/2006/relationships/hyperlink" Target="http://pbs.twimg.com/profile_images/742725383418728449/qhShxX6Q_normal.jpg" TargetMode="External" /><Relationship Id="rId412" Type="http://schemas.openxmlformats.org/officeDocument/2006/relationships/hyperlink" Target="https://pbs.twimg.com/media/EB612bLX4AAUA3h.jpg" TargetMode="External" /><Relationship Id="rId413" Type="http://schemas.openxmlformats.org/officeDocument/2006/relationships/hyperlink" Target="http://pbs.twimg.com/profile_images/805542907264569344/lbxU_ALH_normal.jpg" TargetMode="External" /><Relationship Id="rId414" Type="http://schemas.openxmlformats.org/officeDocument/2006/relationships/hyperlink" Target="http://pbs.twimg.com/profile_images/848498657238425601/wIKPxg1p_normal.jpg" TargetMode="External" /><Relationship Id="rId415" Type="http://schemas.openxmlformats.org/officeDocument/2006/relationships/hyperlink" Target="http://pbs.twimg.com/profile_images/848498657238425601/wIKPxg1p_normal.jpg" TargetMode="External" /><Relationship Id="rId416" Type="http://schemas.openxmlformats.org/officeDocument/2006/relationships/hyperlink" Target="http://pbs.twimg.com/profile_images/378800000780676446/f237307ef56d594aa0e943fe03216391_normal.jpeg" TargetMode="External" /><Relationship Id="rId417" Type="http://schemas.openxmlformats.org/officeDocument/2006/relationships/hyperlink" Target="http://pbs.twimg.com/profile_images/378800000780676446/f237307ef56d594aa0e943fe03216391_normal.jpeg" TargetMode="External" /><Relationship Id="rId418" Type="http://schemas.openxmlformats.org/officeDocument/2006/relationships/hyperlink" Target="http://pbs.twimg.com/profile_images/378800000780676446/f237307ef56d594aa0e943fe03216391_normal.jpeg" TargetMode="External" /><Relationship Id="rId419" Type="http://schemas.openxmlformats.org/officeDocument/2006/relationships/hyperlink" Target="http://pbs.twimg.com/profile_images/378800000780676446/f237307ef56d594aa0e943fe03216391_normal.jpeg" TargetMode="External" /><Relationship Id="rId420" Type="http://schemas.openxmlformats.org/officeDocument/2006/relationships/hyperlink" Target="http://pbs.twimg.com/profile_images/378800000780676446/f237307ef56d594aa0e943fe03216391_normal.jpeg" TargetMode="External" /><Relationship Id="rId421" Type="http://schemas.openxmlformats.org/officeDocument/2006/relationships/hyperlink" Target="http://pbs.twimg.com/profile_images/378800000780676446/f237307ef56d594aa0e943fe03216391_normal.jpeg" TargetMode="External" /><Relationship Id="rId422" Type="http://schemas.openxmlformats.org/officeDocument/2006/relationships/hyperlink" Target="http://pbs.twimg.com/profile_images/378800000780676446/f237307ef56d594aa0e943fe03216391_normal.jpeg" TargetMode="External" /><Relationship Id="rId423" Type="http://schemas.openxmlformats.org/officeDocument/2006/relationships/hyperlink" Target="http://pbs.twimg.com/profile_images/378800000780676446/f237307ef56d594aa0e943fe03216391_normal.jpeg" TargetMode="External" /><Relationship Id="rId424" Type="http://schemas.openxmlformats.org/officeDocument/2006/relationships/hyperlink" Target="http://pbs.twimg.com/profile_images/378800000780676446/f237307ef56d594aa0e943fe03216391_normal.jpeg" TargetMode="External" /><Relationship Id="rId425" Type="http://schemas.openxmlformats.org/officeDocument/2006/relationships/hyperlink" Target="http://pbs.twimg.com/profile_images/378800000780676446/f237307ef56d594aa0e943fe03216391_normal.jpeg" TargetMode="External" /><Relationship Id="rId426" Type="http://schemas.openxmlformats.org/officeDocument/2006/relationships/hyperlink" Target="http://pbs.twimg.com/profile_images/879672940949667840/QcP3ju7o_normal.jpg" TargetMode="External" /><Relationship Id="rId427" Type="http://schemas.openxmlformats.org/officeDocument/2006/relationships/hyperlink" Target="http://pbs.twimg.com/profile_images/1128991228710703104/HQnfvlCi_normal.jpg" TargetMode="External" /><Relationship Id="rId428" Type="http://schemas.openxmlformats.org/officeDocument/2006/relationships/hyperlink" Target="http://pbs.twimg.com/profile_images/1128991228710703104/HQnfvlCi_normal.jpg" TargetMode="External" /><Relationship Id="rId429" Type="http://schemas.openxmlformats.org/officeDocument/2006/relationships/hyperlink" Target="http://pbs.twimg.com/profile_images/1128991228710703104/HQnfvlCi_normal.jpg" TargetMode="External" /><Relationship Id="rId430" Type="http://schemas.openxmlformats.org/officeDocument/2006/relationships/hyperlink" Target="http://pbs.twimg.com/profile_images/879672940949667840/QcP3ju7o_normal.jpg" TargetMode="External" /><Relationship Id="rId431" Type="http://schemas.openxmlformats.org/officeDocument/2006/relationships/hyperlink" Target="http://pbs.twimg.com/profile_images/879672940949667840/QcP3ju7o_normal.jpg" TargetMode="External" /><Relationship Id="rId432" Type="http://schemas.openxmlformats.org/officeDocument/2006/relationships/hyperlink" Target="http://pbs.twimg.com/profile_images/879672940949667840/QcP3ju7o_normal.jpg" TargetMode="External" /><Relationship Id="rId433" Type="http://schemas.openxmlformats.org/officeDocument/2006/relationships/hyperlink" Target="http://pbs.twimg.com/profile_images/1128991228710703104/HQnfvlCi_normal.jpg" TargetMode="External" /><Relationship Id="rId434" Type="http://schemas.openxmlformats.org/officeDocument/2006/relationships/hyperlink" Target="http://pbs.twimg.com/profile_images/422741932092030976/TCmZSXlT_normal.jpeg" TargetMode="External" /><Relationship Id="rId435" Type="http://schemas.openxmlformats.org/officeDocument/2006/relationships/hyperlink" Target="http://pbs.twimg.com/profile_images/1137673175074988035/a0gprLR1_normal.png" TargetMode="External" /><Relationship Id="rId436" Type="http://schemas.openxmlformats.org/officeDocument/2006/relationships/hyperlink" Target="http://pbs.twimg.com/profile_images/1137673175074988035/a0gprLR1_normal.png" TargetMode="External" /><Relationship Id="rId437" Type="http://schemas.openxmlformats.org/officeDocument/2006/relationships/hyperlink" Target="http://pbs.twimg.com/profile_images/1137673175074988035/a0gprLR1_normal.png" TargetMode="External" /><Relationship Id="rId438" Type="http://schemas.openxmlformats.org/officeDocument/2006/relationships/hyperlink" Target="http://pbs.twimg.com/profile_images/1137673175074988035/a0gprLR1_normal.png" TargetMode="External" /><Relationship Id="rId439" Type="http://schemas.openxmlformats.org/officeDocument/2006/relationships/hyperlink" Target="http://pbs.twimg.com/profile_images/1137673175074988035/a0gprLR1_normal.png" TargetMode="External" /><Relationship Id="rId440" Type="http://schemas.openxmlformats.org/officeDocument/2006/relationships/hyperlink" Target="http://pbs.twimg.com/profile_images/1137673175074988035/a0gprLR1_normal.png" TargetMode="External" /><Relationship Id="rId441" Type="http://schemas.openxmlformats.org/officeDocument/2006/relationships/hyperlink" Target="http://pbs.twimg.com/profile_images/1137673175074988035/a0gprLR1_normal.png" TargetMode="External" /><Relationship Id="rId442" Type="http://schemas.openxmlformats.org/officeDocument/2006/relationships/hyperlink" Target="http://pbs.twimg.com/profile_images/1137673175074988035/a0gprLR1_normal.png" TargetMode="External" /><Relationship Id="rId443" Type="http://schemas.openxmlformats.org/officeDocument/2006/relationships/hyperlink" Target="http://pbs.twimg.com/profile_images/1137673175074988035/a0gprLR1_normal.png" TargetMode="External" /><Relationship Id="rId444" Type="http://schemas.openxmlformats.org/officeDocument/2006/relationships/hyperlink" Target="http://pbs.twimg.com/profile_images/1137673175074988035/a0gprLR1_normal.png" TargetMode="External" /><Relationship Id="rId445" Type="http://schemas.openxmlformats.org/officeDocument/2006/relationships/hyperlink" Target="http://pbs.twimg.com/profile_images/1137673175074988035/a0gprLR1_normal.png" TargetMode="External" /><Relationship Id="rId446" Type="http://schemas.openxmlformats.org/officeDocument/2006/relationships/hyperlink" Target="http://pbs.twimg.com/profile_images/1137673175074988035/a0gprLR1_normal.png" TargetMode="External" /><Relationship Id="rId447" Type="http://schemas.openxmlformats.org/officeDocument/2006/relationships/hyperlink" Target="http://pbs.twimg.com/profile_images/887260370007719936/I60TP32L_normal.jpg" TargetMode="External" /><Relationship Id="rId448" Type="http://schemas.openxmlformats.org/officeDocument/2006/relationships/hyperlink" Target="http://pbs.twimg.com/profile_images/887260370007719936/I60TP32L_normal.jpg" TargetMode="External" /><Relationship Id="rId449" Type="http://schemas.openxmlformats.org/officeDocument/2006/relationships/hyperlink" Target="http://pbs.twimg.com/profile_images/887260370007719936/I60TP32L_normal.jpg" TargetMode="External" /><Relationship Id="rId450" Type="http://schemas.openxmlformats.org/officeDocument/2006/relationships/hyperlink" Target="http://pbs.twimg.com/profile_images/887260370007719936/I60TP32L_normal.jpg" TargetMode="External" /><Relationship Id="rId451" Type="http://schemas.openxmlformats.org/officeDocument/2006/relationships/hyperlink" Target="http://pbs.twimg.com/profile_images/887260370007719936/I60TP32L_normal.jpg" TargetMode="External" /><Relationship Id="rId452" Type="http://schemas.openxmlformats.org/officeDocument/2006/relationships/hyperlink" Target="http://pbs.twimg.com/profile_images/887260370007719936/I60TP32L_normal.jpg" TargetMode="External" /><Relationship Id="rId453" Type="http://schemas.openxmlformats.org/officeDocument/2006/relationships/hyperlink" Target="http://pbs.twimg.com/profile_images/1080789983974301696/y0C2Q8bh_normal.jpg" TargetMode="External" /><Relationship Id="rId454" Type="http://schemas.openxmlformats.org/officeDocument/2006/relationships/hyperlink" Target="http://pbs.twimg.com/profile_images/1080789983974301696/y0C2Q8bh_normal.jpg" TargetMode="External" /><Relationship Id="rId455" Type="http://schemas.openxmlformats.org/officeDocument/2006/relationships/hyperlink" Target="http://pbs.twimg.com/profile_images/1080789983974301696/y0C2Q8bh_normal.jpg" TargetMode="External" /><Relationship Id="rId456" Type="http://schemas.openxmlformats.org/officeDocument/2006/relationships/hyperlink" Target="http://pbs.twimg.com/profile_images/1080789983974301696/y0C2Q8bh_normal.jpg" TargetMode="External" /><Relationship Id="rId457" Type="http://schemas.openxmlformats.org/officeDocument/2006/relationships/hyperlink" Target="http://pbs.twimg.com/profile_images/1080789983974301696/y0C2Q8bh_normal.jpg" TargetMode="External" /><Relationship Id="rId458" Type="http://schemas.openxmlformats.org/officeDocument/2006/relationships/hyperlink" Target="http://pbs.twimg.com/profile_images/1080789983974301696/y0C2Q8bh_normal.jpg" TargetMode="External" /><Relationship Id="rId459" Type="http://schemas.openxmlformats.org/officeDocument/2006/relationships/hyperlink" Target="http://pbs.twimg.com/profile_images/1080789983974301696/y0C2Q8bh_normal.jpg" TargetMode="External" /><Relationship Id="rId460" Type="http://schemas.openxmlformats.org/officeDocument/2006/relationships/hyperlink" Target="http://pbs.twimg.com/profile_images/913836790561349632/tVdvJIeA_normal.jpg" TargetMode="External" /><Relationship Id="rId461" Type="http://schemas.openxmlformats.org/officeDocument/2006/relationships/hyperlink" Target="http://pbs.twimg.com/profile_images/1080789983974301696/y0C2Q8bh_normal.jpg" TargetMode="External" /><Relationship Id="rId462" Type="http://schemas.openxmlformats.org/officeDocument/2006/relationships/hyperlink" Target="http://pbs.twimg.com/profile_images/913836790561349632/tVdvJIeA_normal.jpg" TargetMode="External" /><Relationship Id="rId463" Type="http://schemas.openxmlformats.org/officeDocument/2006/relationships/hyperlink" Target="http://pbs.twimg.com/profile_images/1080789983974301696/y0C2Q8bh_normal.jpg" TargetMode="External" /><Relationship Id="rId464" Type="http://schemas.openxmlformats.org/officeDocument/2006/relationships/hyperlink" Target="http://pbs.twimg.com/profile_images/1080789983974301696/y0C2Q8bh_normal.jpg" TargetMode="External" /><Relationship Id="rId465" Type="http://schemas.openxmlformats.org/officeDocument/2006/relationships/hyperlink" Target="http://pbs.twimg.com/profile_images/1080789983974301696/y0C2Q8bh_normal.jpg" TargetMode="External" /><Relationship Id="rId466" Type="http://schemas.openxmlformats.org/officeDocument/2006/relationships/hyperlink" Target="http://pbs.twimg.com/profile_images/1080789983974301696/y0C2Q8bh_normal.jpg" TargetMode="External" /><Relationship Id="rId467" Type="http://schemas.openxmlformats.org/officeDocument/2006/relationships/hyperlink" Target="http://pbs.twimg.com/profile_images/1080789983974301696/y0C2Q8bh_normal.jpg" TargetMode="External" /><Relationship Id="rId468" Type="http://schemas.openxmlformats.org/officeDocument/2006/relationships/hyperlink" Target="http://pbs.twimg.com/profile_images/1080789983974301696/y0C2Q8bh_normal.jpg" TargetMode="External" /><Relationship Id="rId469" Type="http://schemas.openxmlformats.org/officeDocument/2006/relationships/hyperlink" Target="http://pbs.twimg.com/profile_images/3684356661/2a76dd69628d4b888290ac734190c7be_normal.jpeg" TargetMode="External" /><Relationship Id="rId470" Type="http://schemas.openxmlformats.org/officeDocument/2006/relationships/hyperlink" Target="http://pbs.twimg.com/profile_images/1080789983974301696/y0C2Q8bh_normal.jpg" TargetMode="External" /><Relationship Id="rId471" Type="http://schemas.openxmlformats.org/officeDocument/2006/relationships/hyperlink" Target="http://pbs.twimg.com/profile_images/3684356661/2a76dd69628d4b888290ac734190c7be_normal.jpeg" TargetMode="External" /><Relationship Id="rId472" Type="http://schemas.openxmlformats.org/officeDocument/2006/relationships/hyperlink" Target="http://pbs.twimg.com/profile_images/1080789983974301696/y0C2Q8bh_normal.jpg" TargetMode="External" /><Relationship Id="rId473" Type="http://schemas.openxmlformats.org/officeDocument/2006/relationships/hyperlink" Target="http://pbs.twimg.com/profile_images/1080789983974301696/y0C2Q8bh_normal.jpg" TargetMode="External" /><Relationship Id="rId474" Type="http://schemas.openxmlformats.org/officeDocument/2006/relationships/hyperlink" Target="http://pbs.twimg.com/profile_images/1080789983974301696/y0C2Q8bh_normal.jpg" TargetMode="External" /><Relationship Id="rId475" Type="http://schemas.openxmlformats.org/officeDocument/2006/relationships/hyperlink" Target="http://pbs.twimg.com/profile_images/1080789983974301696/y0C2Q8bh_normal.jpg" TargetMode="External" /><Relationship Id="rId476" Type="http://schemas.openxmlformats.org/officeDocument/2006/relationships/hyperlink" Target="http://pbs.twimg.com/profile_images/1080789983974301696/y0C2Q8bh_normal.jpg" TargetMode="External" /><Relationship Id="rId477" Type="http://schemas.openxmlformats.org/officeDocument/2006/relationships/hyperlink" Target="http://pbs.twimg.com/profile_images/1080789983974301696/y0C2Q8bh_normal.jpg" TargetMode="External" /><Relationship Id="rId478" Type="http://schemas.openxmlformats.org/officeDocument/2006/relationships/hyperlink" Target="http://pbs.twimg.com/profile_images/1080789983974301696/y0C2Q8bh_normal.jpg" TargetMode="External" /><Relationship Id="rId479" Type="http://schemas.openxmlformats.org/officeDocument/2006/relationships/hyperlink" Target="http://pbs.twimg.com/profile_images/1080789983974301696/y0C2Q8bh_normal.jpg" TargetMode="External" /><Relationship Id="rId480" Type="http://schemas.openxmlformats.org/officeDocument/2006/relationships/hyperlink" Target="http://pbs.twimg.com/profile_images/1080789983974301696/y0C2Q8bh_normal.jpg" TargetMode="External" /><Relationship Id="rId481" Type="http://schemas.openxmlformats.org/officeDocument/2006/relationships/hyperlink" Target="http://pbs.twimg.com/profile_images/1080789983974301696/y0C2Q8bh_normal.jpg" TargetMode="External" /><Relationship Id="rId482" Type="http://schemas.openxmlformats.org/officeDocument/2006/relationships/hyperlink" Target="http://pbs.twimg.com/profile_images/1080789983974301696/y0C2Q8bh_normal.jpg" TargetMode="External" /><Relationship Id="rId483" Type="http://schemas.openxmlformats.org/officeDocument/2006/relationships/hyperlink" Target="http://pbs.twimg.com/profile_images/1080789983974301696/y0C2Q8bh_normal.jpg" TargetMode="External" /><Relationship Id="rId484" Type="http://schemas.openxmlformats.org/officeDocument/2006/relationships/hyperlink" Target="http://pbs.twimg.com/profile_images/1080789983974301696/y0C2Q8bh_normal.jpg" TargetMode="External" /><Relationship Id="rId485" Type="http://schemas.openxmlformats.org/officeDocument/2006/relationships/hyperlink" Target="http://pbs.twimg.com/profile_images/1080789983974301696/y0C2Q8bh_normal.jpg" TargetMode="External" /><Relationship Id="rId486" Type="http://schemas.openxmlformats.org/officeDocument/2006/relationships/hyperlink" Target="http://pbs.twimg.com/profile_images/1080789983974301696/y0C2Q8bh_normal.jpg" TargetMode="External" /><Relationship Id="rId487" Type="http://schemas.openxmlformats.org/officeDocument/2006/relationships/hyperlink" Target="http://pbs.twimg.com/profile_images/1080789983974301696/y0C2Q8bh_normal.jpg" TargetMode="External" /><Relationship Id="rId488" Type="http://schemas.openxmlformats.org/officeDocument/2006/relationships/hyperlink" Target="http://pbs.twimg.com/profile_images/1080789983974301696/y0C2Q8bh_normal.jpg" TargetMode="External" /><Relationship Id="rId489" Type="http://schemas.openxmlformats.org/officeDocument/2006/relationships/hyperlink" Target="http://pbs.twimg.com/profile_images/1080789983974301696/y0C2Q8bh_normal.jpg" TargetMode="External" /><Relationship Id="rId490" Type="http://schemas.openxmlformats.org/officeDocument/2006/relationships/hyperlink" Target="http://pbs.twimg.com/profile_images/1080789983974301696/y0C2Q8bh_normal.jpg" TargetMode="External" /><Relationship Id="rId491" Type="http://schemas.openxmlformats.org/officeDocument/2006/relationships/hyperlink" Target="http://pbs.twimg.com/profile_images/1080789983974301696/y0C2Q8bh_normal.jpg" TargetMode="External" /><Relationship Id="rId492" Type="http://schemas.openxmlformats.org/officeDocument/2006/relationships/hyperlink" Target="http://pbs.twimg.com/profile_images/1080789983974301696/y0C2Q8bh_normal.jpg" TargetMode="External" /><Relationship Id="rId493" Type="http://schemas.openxmlformats.org/officeDocument/2006/relationships/hyperlink" Target="http://pbs.twimg.com/profile_images/1080789983974301696/y0C2Q8bh_normal.jpg" TargetMode="External" /><Relationship Id="rId494" Type="http://schemas.openxmlformats.org/officeDocument/2006/relationships/hyperlink" Target="http://pbs.twimg.com/profile_images/1080789983974301696/y0C2Q8bh_normal.jpg" TargetMode="External" /><Relationship Id="rId495" Type="http://schemas.openxmlformats.org/officeDocument/2006/relationships/hyperlink" Target="http://pbs.twimg.com/profile_images/1080789983974301696/y0C2Q8bh_normal.jpg" TargetMode="External" /><Relationship Id="rId496" Type="http://schemas.openxmlformats.org/officeDocument/2006/relationships/hyperlink" Target="http://pbs.twimg.com/profile_images/1080789983974301696/y0C2Q8bh_normal.jpg" TargetMode="External" /><Relationship Id="rId497" Type="http://schemas.openxmlformats.org/officeDocument/2006/relationships/hyperlink" Target="http://pbs.twimg.com/profile_images/1080789983974301696/y0C2Q8bh_normal.jpg" TargetMode="External" /><Relationship Id="rId498" Type="http://schemas.openxmlformats.org/officeDocument/2006/relationships/hyperlink" Target="http://pbs.twimg.com/profile_images/1080789983974301696/y0C2Q8bh_normal.jpg" TargetMode="External" /><Relationship Id="rId499" Type="http://schemas.openxmlformats.org/officeDocument/2006/relationships/hyperlink" Target="http://pbs.twimg.com/profile_images/1080789983974301696/y0C2Q8bh_normal.jpg" TargetMode="External" /><Relationship Id="rId500" Type="http://schemas.openxmlformats.org/officeDocument/2006/relationships/hyperlink" Target="http://pbs.twimg.com/profile_images/1080789983974301696/y0C2Q8bh_normal.jpg" TargetMode="External" /><Relationship Id="rId501" Type="http://schemas.openxmlformats.org/officeDocument/2006/relationships/hyperlink" Target="http://pbs.twimg.com/profile_images/1080789983974301696/y0C2Q8bh_normal.jpg" TargetMode="External" /><Relationship Id="rId502" Type="http://schemas.openxmlformats.org/officeDocument/2006/relationships/hyperlink" Target="http://pbs.twimg.com/profile_images/1080789983974301696/y0C2Q8bh_normal.jpg" TargetMode="External" /><Relationship Id="rId503" Type="http://schemas.openxmlformats.org/officeDocument/2006/relationships/hyperlink" Target="http://pbs.twimg.com/profile_images/1080789983974301696/y0C2Q8bh_normal.jpg" TargetMode="External" /><Relationship Id="rId504" Type="http://schemas.openxmlformats.org/officeDocument/2006/relationships/hyperlink" Target="http://pbs.twimg.com/profile_images/1080789983974301696/y0C2Q8bh_normal.jpg" TargetMode="External" /><Relationship Id="rId505" Type="http://schemas.openxmlformats.org/officeDocument/2006/relationships/hyperlink" Target="http://pbs.twimg.com/profile_images/1080789983974301696/y0C2Q8bh_normal.jpg" TargetMode="External" /><Relationship Id="rId506" Type="http://schemas.openxmlformats.org/officeDocument/2006/relationships/hyperlink" Target="http://pbs.twimg.com/profile_images/1080789983974301696/y0C2Q8bh_normal.jpg" TargetMode="External" /><Relationship Id="rId507" Type="http://schemas.openxmlformats.org/officeDocument/2006/relationships/hyperlink" Target="http://pbs.twimg.com/profile_images/1080789983974301696/y0C2Q8bh_normal.jpg" TargetMode="External" /><Relationship Id="rId508" Type="http://schemas.openxmlformats.org/officeDocument/2006/relationships/hyperlink" Target="http://pbs.twimg.com/profile_images/1080789983974301696/y0C2Q8bh_normal.jpg" TargetMode="External" /><Relationship Id="rId509" Type="http://schemas.openxmlformats.org/officeDocument/2006/relationships/hyperlink" Target="http://pbs.twimg.com/profile_images/1080789983974301696/y0C2Q8bh_normal.jpg" TargetMode="External" /><Relationship Id="rId510" Type="http://schemas.openxmlformats.org/officeDocument/2006/relationships/hyperlink" Target="http://pbs.twimg.com/profile_images/1080789983974301696/y0C2Q8bh_normal.jpg" TargetMode="External" /><Relationship Id="rId511" Type="http://schemas.openxmlformats.org/officeDocument/2006/relationships/hyperlink" Target="http://pbs.twimg.com/profile_images/1080789983974301696/y0C2Q8bh_normal.jpg" TargetMode="External" /><Relationship Id="rId512" Type="http://schemas.openxmlformats.org/officeDocument/2006/relationships/hyperlink" Target="http://pbs.twimg.com/profile_images/1080789983974301696/y0C2Q8bh_normal.jpg" TargetMode="External" /><Relationship Id="rId513" Type="http://schemas.openxmlformats.org/officeDocument/2006/relationships/hyperlink" Target="https://pbs.twimg.com/media/ECMBiZ4XYAIEhiI.jpg" TargetMode="External" /><Relationship Id="rId514" Type="http://schemas.openxmlformats.org/officeDocument/2006/relationships/hyperlink" Target="http://pbs.twimg.com/profile_images/2918194631/9be6c9fdd22a099c2e529d69aafa8546_normal.jpeg" TargetMode="External" /><Relationship Id="rId515" Type="http://schemas.openxmlformats.org/officeDocument/2006/relationships/hyperlink" Target="http://pbs.twimg.com/profile_images/1108845156579622915/5yT934_F_normal.png" TargetMode="External" /><Relationship Id="rId516" Type="http://schemas.openxmlformats.org/officeDocument/2006/relationships/hyperlink" Target="http://pbs.twimg.com/profile_images/1140241911594278912/2aV2oxH7_normal.jpg" TargetMode="External" /><Relationship Id="rId517" Type="http://schemas.openxmlformats.org/officeDocument/2006/relationships/hyperlink" Target="http://pbs.twimg.com/profile_images/1140241911594278912/2aV2oxH7_normal.jpg" TargetMode="External" /><Relationship Id="rId518" Type="http://schemas.openxmlformats.org/officeDocument/2006/relationships/hyperlink" Target="http://pbs.twimg.com/profile_images/1107557341065605120/EtbrMVMT_normal.jpg" TargetMode="External" /><Relationship Id="rId519" Type="http://schemas.openxmlformats.org/officeDocument/2006/relationships/hyperlink" Target="http://pbs.twimg.com/profile_images/945634335918641152/e6NivzCA_normal.jpg" TargetMode="External" /><Relationship Id="rId520" Type="http://schemas.openxmlformats.org/officeDocument/2006/relationships/hyperlink" Target="http://pbs.twimg.com/profile_images/1091496447529213952/uf76HTVb_normal.jpg" TargetMode="External" /><Relationship Id="rId521" Type="http://schemas.openxmlformats.org/officeDocument/2006/relationships/hyperlink" Target="http://pbs.twimg.com/profile_images/945634335918641152/e6NivzCA_normal.jpg" TargetMode="External" /><Relationship Id="rId522" Type="http://schemas.openxmlformats.org/officeDocument/2006/relationships/hyperlink" Target="http://pbs.twimg.com/profile_images/1091496447529213952/uf76HTVb_normal.jpg" TargetMode="External" /><Relationship Id="rId523" Type="http://schemas.openxmlformats.org/officeDocument/2006/relationships/hyperlink" Target="http://pbs.twimg.com/profile_images/945634335918641152/e6NivzCA_normal.jpg" TargetMode="External" /><Relationship Id="rId524" Type="http://schemas.openxmlformats.org/officeDocument/2006/relationships/hyperlink" Target="http://pbs.twimg.com/profile_images/1091496447529213952/uf76HTVb_normal.jpg" TargetMode="External" /><Relationship Id="rId525" Type="http://schemas.openxmlformats.org/officeDocument/2006/relationships/hyperlink" Target="http://pbs.twimg.com/profile_images/945634335918641152/e6NivzCA_normal.jpg" TargetMode="External" /><Relationship Id="rId526" Type="http://schemas.openxmlformats.org/officeDocument/2006/relationships/hyperlink" Target="http://pbs.twimg.com/profile_images/1091496447529213952/uf76HTVb_normal.jpg" TargetMode="External" /><Relationship Id="rId527" Type="http://schemas.openxmlformats.org/officeDocument/2006/relationships/hyperlink" Target="http://pbs.twimg.com/profile_images/945634335918641152/e6NivzCA_normal.jpg" TargetMode="External" /><Relationship Id="rId528" Type="http://schemas.openxmlformats.org/officeDocument/2006/relationships/hyperlink" Target="http://pbs.twimg.com/profile_images/1091496447529213952/uf76HTVb_normal.jpg" TargetMode="External" /><Relationship Id="rId529" Type="http://schemas.openxmlformats.org/officeDocument/2006/relationships/hyperlink" Target="http://pbs.twimg.com/profile_images/945634335918641152/e6NivzCA_normal.jpg" TargetMode="External" /><Relationship Id="rId530" Type="http://schemas.openxmlformats.org/officeDocument/2006/relationships/hyperlink" Target="http://pbs.twimg.com/profile_images/1091496447529213952/uf76HTVb_normal.jpg" TargetMode="External" /><Relationship Id="rId531" Type="http://schemas.openxmlformats.org/officeDocument/2006/relationships/hyperlink" Target="http://pbs.twimg.com/profile_images/945634335918641152/e6NivzCA_normal.jpg" TargetMode="External" /><Relationship Id="rId532" Type="http://schemas.openxmlformats.org/officeDocument/2006/relationships/hyperlink" Target="http://pbs.twimg.com/profile_images/1091496447529213952/uf76HTVb_normal.jpg" TargetMode="External" /><Relationship Id="rId533" Type="http://schemas.openxmlformats.org/officeDocument/2006/relationships/hyperlink" Target="http://pbs.twimg.com/profile_images/945634335918641152/e6NivzCA_normal.jpg" TargetMode="External" /><Relationship Id="rId534" Type="http://schemas.openxmlformats.org/officeDocument/2006/relationships/hyperlink" Target="http://pbs.twimg.com/profile_images/1091496447529213952/uf76HTVb_normal.jpg" TargetMode="External" /><Relationship Id="rId535" Type="http://schemas.openxmlformats.org/officeDocument/2006/relationships/hyperlink" Target="http://pbs.twimg.com/profile_images/945634335918641152/e6NivzCA_normal.jpg" TargetMode="External" /><Relationship Id="rId536" Type="http://schemas.openxmlformats.org/officeDocument/2006/relationships/hyperlink" Target="http://pbs.twimg.com/profile_images/1091496447529213952/uf76HTVb_normal.jpg" TargetMode="External" /><Relationship Id="rId537" Type="http://schemas.openxmlformats.org/officeDocument/2006/relationships/hyperlink" Target="http://pbs.twimg.com/profile_images/945634335918641152/e6NivzCA_normal.jpg" TargetMode="External" /><Relationship Id="rId538" Type="http://schemas.openxmlformats.org/officeDocument/2006/relationships/hyperlink" Target="http://pbs.twimg.com/profile_images/1091496447529213952/uf76HTVb_normal.jpg" TargetMode="External" /><Relationship Id="rId539" Type="http://schemas.openxmlformats.org/officeDocument/2006/relationships/hyperlink" Target="http://pbs.twimg.com/profile_images/945634335918641152/e6NivzCA_normal.jpg" TargetMode="External" /><Relationship Id="rId540" Type="http://schemas.openxmlformats.org/officeDocument/2006/relationships/hyperlink" Target="http://pbs.twimg.com/profile_images/1091496447529213952/uf76HTVb_normal.jpg" TargetMode="External" /><Relationship Id="rId541" Type="http://schemas.openxmlformats.org/officeDocument/2006/relationships/hyperlink" Target="http://pbs.twimg.com/profile_images/945634335918641152/e6NivzCA_normal.jpg" TargetMode="External" /><Relationship Id="rId542" Type="http://schemas.openxmlformats.org/officeDocument/2006/relationships/hyperlink" Target="http://pbs.twimg.com/profile_images/1160151741679230976/RVurGz69_normal.jpg" TargetMode="External" /><Relationship Id="rId543" Type="http://schemas.openxmlformats.org/officeDocument/2006/relationships/hyperlink" Target="http://pbs.twimg.com/profile_images/1119711368612130816/2VGXY0RK_normal.jpg" TargetMode="External" /><Relationship Id="rId544" Type="http://schemas.openxmlformats.org/officeDocument/2006/relationships/hyperlink" Target="http://pbs.twimg.com/profile_images/1132602843557441537/Kk0mW_8C_normal.jpg" TargetMode="External" /><Relationship Id="rId545" Type="http://schemas.openxmlformats.org/officeDocument/2006/relationships/hyperlink" Target="http://pbs.twimg.com/profile_images/1132602843557441537/Kk0mW_8C_normal.jpg" TargetMode="External" /><Relationship Id="rId546" Type="http://schemas.openxmlformats.org/officeDocument/2006/relationships/hyperlink" Target="http://pbs.twimg.com/profile_images/500346237129072640/zdw-FXYl_normal.jpeg" TargetMode="External" /><Relationship Id="rId547" Type="http://schemas.openxmlformats.org/officeDocument/2006/relationships/hyperlink" Target="http://pbs.twimg.com/profile_images/464348596729442305/9-vb9iqc_normal.jpeg" TargetMode="External" /><Relationship Id="rId548" Type="http://schemas.openxmlformats.org/officeDocument/2006/relationships/hyperlink" Target="http://pbs.twimg.com/profile_images/464348596729442305/9-vb9iqc_normal.jpeg" TargetMode="External" /><Relationship Id="rId549" Type="http://schemas.openxmlformats.org/officeDocument/2006/relationships/hyperlink" Target="http://pbs.twimg.com/profile_images/733658106043981825/uJCejYd__normal.jpg" TargetMode="External" /><Relationship Id="rId550" Type="http://schemas.openxmlformats.org/officeDocument/2006/relationships/hyperlink" Target="https://pbs.twimg.com/media/EBXcNeTXkAAAlLK.jpg" TargetMode="External" /><Relationship Id="rId551" Type="http://schemas.openxmlformats.org/officeDocument/2006/relationships/hyperlink" Target="http://pbs.twimg.com/profile_images/1063435487451467777/zicDG6bf_normal.jpg" TargetMode="External" /><Relationship Id="rId552" Type="http://schemas.openxmlformats.org/officeDocument/2006/relationships/hyperlink" Target="http://pbs.twimg.com/profile_images/733658106043981825/uJCejYd__normal.jpg" TargetMode="External" /><Relationship Id="rId553" Type="http://schemas.openxmlformats.org/officeDocument/2006/relationships/hyperlink" Target="https://pbs.twimg.com/media/EBXcNeTXkAAAlLK.jpg" TargetMode="External" /><Relationship Id="rId554" Type="http://schemas.openxmlformats.org/officeDocument/2006/relationships/hyperlink" Target="https://pbs.twimg.com/media/EBXcNeTXkAAAlLK.jpg" TargetMode="External" /><Relationship Id="rId555" Type="http://schemas.openxmlformats.org/officeDocument/2006/relationships/hyperlink" Target="http://pbs.twimg.com/profile_images/1063435487451467777/zicDG6bf_normal.jpg" TargetMode="External" /><Relationship Id="rId556" Type="http://schemas.openxmlformats.org/officeDocument/2006/relationships/hyperlink" Target="http://pbs.twimg.com/profile_images/733658106043981825/uJCejYd__normal.jpg" TargetMode="External" /><Relationship Id="rId557" Type="http://schemas.openxmlformats.org/officeDocument/2006/relationships/hyperlink" Target="http://pbs.twimg.com/profile_images/785207304253763586/P99xvrgG_normal.jpg" TargetMode="External" /><Relationship Id="rId558" Type="http://schemas.openxmlformats.org/officeDocument/2006/relationships/hyperlink" Target="http://pbs.twimg.com/profile_images/1063435487451467777/zicDG6bf_normal.jpg" TargetMode="External" /><Relationship Id="rId559" Type="http://schemas.openxmlformats.org/officeDocument/2006/relationships/hyperlink" Target="http://pbs.twimg.com/profile_images/1063435487451467777/zicDG6bf_normal.jpg" TargetMode="External" /><Relationship Id="rId560" Type="http://schemas.openxmlformats.org/officeDocument/2006/relationships/hyperlink" Target="http://pbs.twimg.com/profile_images/1063435487451467777/zicDG6bf_normal.jpg" TargetMode="External" /><Relationship Id="rId561" Type="http://schemas.openxmlformats.org/officeDocument/2006/relationships/hyperlink" Target="http://pbs.twimg.com/profile_images/1063435487451467777/zicDG6bf_normal.jpg" TargetMode="External" /><Relationship Id="rId562" Type="http://schemas.openxmlformats.org/officeDocument/2006/relationships/hyperlink" Target="http://pbs.twimg.com/profile_images/865141192194891777/jreOf59z_normal.jpg" TargetMode="External" /><Relationship Id="rId563" Type="http://schemas.openxmlformats.org/officeDocument/2006/relationships/hyperlink" Target="http://pbs.twimg.com/profile_images/733658106043981825/uJCejYd__normal.jpg" TargetMode="External" /><Relationship Id="rId564" Type="http://schemas.openxmlformats.org/officeDocument/2006/relationships/hyperlink" Target="http://pbs.twimg.com/profile_images/733658106043981825/uJCejYd__normal.jpg" TargetMode="External" /><Relationship Id="rId565" Type="http://schemas.openxmlformats.org/officeDocument/2006/relationships/hyperlink" Target="http://pbs.twimg.com/profile_images/785207304253763586/P99xvrgG_normal.jpg" TargetMode="External" /><Relationship Id="rId566" Type="http://schemas.openxmlformats.org/officeDocument/2006/relationships/hyperlink" Target="http://pbs.twimg.com/profile_images/865141192194891777/jreOf59z_normal.jpg" TargetMode="External" /><Relationship Id="rId567" Type="http://schemas.openxmlformats.org/officeDocument/2006/relationships/hyperlink" Target="http://pbs.twimg.com/profile_images/865141192194891777/jreOf59z_normal.jpg" TargetMode="External" /><Relationship Id="rId568" Type="http://schemas.openxmlformats.org/officeDocument/2006/relationships/hyperlink" Target="http://pbs.twimg.com/profile_images/733658106043981825/uJCejYd__normal.jpg" TargetMode="External" /><Relationship Id="rId569" Type="http://schemas.openxmlformats.org/officeDocument/2006/relationships/hyperlink" Target="http://pbs.twimg.com/profile_images/785207304253763586/P99xvrgG_normal.jpg" TargetMode="External" /><Relationship Id="rId570" Type="http://schemas.openxmlformats.org/officeDocument/2006/relationships/hyperlink" Target="http://pbs.twimg.com/profile_images/733658106043981825/uJCejYd__normal.jpg" TargetMode="External" /><Relationship Id="rId571" Type="http://schemas.openxmlformats.org/officeDocument/2006/relationships/hyperlink" Target="http://pbs.twimg.com/profile_images/733658106043981825/uJCejYd__normal.jpg" TargetMode="External" /><Relationship Id="rId572" Type="http://schemas.openxmlformats.org/officeDocument/2006/relationships/hyperlink" Target="http://pbs.twimg.com/profile_images/594906675913596929/g_gOYzBo_normal.jpg" TargetMode="External" /><Relationship Id="rId573" Type="http://schemas.openxmlformats.org/officeDocument/2006/relationships/hyperlink" Target="https://pbs.twimg.com/media/ECGdmWuXUAER6xn.png" TargetMode="External" /><Relationship Id="rId574" Type="http://schemas.openxmlformats.org/officeDocument/2006/relationships/hyperlink" Target="http://pbs.twimg.com/profile_images/1142866807902089216/hpV-lBLz_normal.jpg" TargetMode="External" /><Relationship Id="rId575" Type="http://schemas.openxmlformats.org/officeDocument/2006/relationships/hyperlink" Target="https://pbs.twimg.com/media/ECUVQMPX4AEZaH-.jpg" TargetMode="External" /><Relationship Id="rId576" Type="http://schemas.openxmlformats.org/officeDocument/2006/relationships/hyperlink" Target="http://pbs.twimg.com/profile_images/847304243816026112/_MiH1OP-_normal.jpg" TargetMode="External" /><Relationship Id="rId577" Type="http://schemas.openxmlformats.org/officeDocument/2006/relationships/hyperlink" Target="http://pbs.twimg.com/profile_images/425583242222129152/lwvHk1np_normal.jpeg" TargetMode="External" /><Relationship Id="rId578" Type="http://schemas.openxmlformats.org/officeDocument/2006/relationships/hyperlink" Target="http://pbs.twimg.com/profile_images/425583242222129152/lwvHk1np_normal.jpeg" TargetMode="External" /><Relationship Id="rId579" Type="http://schemas.openxmlformats.org/officeDocument/2006/relationships/hyperlink" Target="http://pbs.twimg.com/profile_images/425583242222129152/lwvHk1np_normal.jpeg" TargetMode="External" /><Relationship Id="rId580" Type="http://schemas.openxmlformats.org/officeDocument/2006/relationships/hyperlink" Target="http://pbs.twimg.com/profile_images/425583242222129152/lwvHk1np_normal.jpeg" TargetMode="External" /><Relationship Id="rId581" Type="http://schemas.openxmlformats.org/officeDocument/2006/relationships/hyperlink" Target="http://pbs.twimg.com/profile_images/591203243469844480/naEOaEoq_normal.jpg" TargetMode="External" /><Relationship Id="rId582" Type="http://schemas.openxmlformats.org/officeDocument/2006/relationships/hyperlink" Target="http://pbs.twimg.com/profile_images/615953611785412608/R5iajW9W_normal.jpg" TargetMode="External" /><Relationship Id="rId583" Type="http://schemas.openxmlformats.org/officeDocument/2006/relationships/hyperlink" Target="http://pbs.twimg.com/profile_images/899373833764839426/ccHkoXYV_normal.jpg" TargetMode="External" /><Relationship Id="rId584" Type="http://schemas.openxmlformats.org/officeDocument/2006/relationships/hyperlink" Target="http://pbs.twimg.com/profile_images/1115249535972855808/3ycqxGfI_normal.jpg" TargetMode="External" /><Relationship Id="rId585" Type="http://schemas.openxmlformats.org/officeDocument/2006/relationships/hyperlink" Target="https://pbs.twimg.com/media/ECWMx4iWwAAnB53.jpg" TargetMode="External" /><Relationship Id="rId586" Type="http://schemas.openxmlformats.org/officeDocument/2006/relationships/hyperlink" Target="http://pbs.twimg.com/profile_images/831541827396329473/XMPnBk0x_normal.jpg" TargetMode="External" /><Relationship Id="rId587" Type="http://schemas.openxmlformats.org/officeDocument/2006/relationships/hyperlink" Target="https://pbs.twimg.com/media/EB612bLX4AAUA3h.jpg" TargetMode="External" /><Relationship Id="rId588" Type="http://schemas.openxmlformats.org/officeDocument/2006/relationships/hyperlink" Target="https://pbs.twimg.com/media/EB612bLX4AAUA3h.jpg" TargetMode="External" /><Relationship Id="rId589" Type="http://schemas.openxmlformats.org/officeDocument/2006/relationships/hyperlink" Target="http://pbs.twimg.com/profile_images/1105682777880453121/n4FG_bZm_normal.png" TargetMode="External" /><Relationship Id="rId590" Type="http://schemas.openxmlformats.org/officeDocument/2006/relationships/hyperlink" Target="http://pbs.twimg.com/profile_images/1153899145561817089/MS3fPEfS_normal.jpg" TargetMode="External" /><Relationship Id="rId591" Type="http://schemas.openxmlformats.org/officeDocument/2006/relationships/hyperlink" Target="http://pbs.twimg.com/profile_images/1155170589314879490/WcPyTrdc_normal.jpg" TargetMode="External" /><Relationship Id="rId592" Type="http://schemas.openxmlformats.org/officeDocument/2006/relationships/hyperlink" Target="http://abs.twimg.com/sticky/default_profile_images/default_profile_normal.png" TargetMode="External" /><Relationship Id="rId593" Type="http://schemas.openxmlformats.org/officeDocument/2006/relationships/hyperlink" Target="http://pbs.twimg.com/profile_images/601303448877797376/lNwRTax5_normal.jpg" TargetMode="External" /><Relationship Id="rId594" Type="http://schemas.openxmlformats.org/officeDocument/2006/relationships/hyperlink" Target="http://pbs.twimg.com/profile_images/987786506487115777/Kf298wei_normal.jpg" TargetMode="External" /><Relationship Id="rId595" Type="http://schemas.openxmlformats.org/officeDocument/2006/relationships/hyperlink" Target="http://pbs.twimg.com/profile_images/987786506487115777/Kf298wei_normal.jpg" TargetMode="External" /><Relationship Id="rId596" Type="http://schemas.openxmlformats.org/officeDocument/2006/relationships/hyperlink" Target="http://pbs.twimg.com/profile_images/1153899145561817089/MS3fPEfS_normal.jpg" TargetMode="External" /><Relationship Id="rId597" Type="http://schemas.openxmlformats.org/officeDocument/2006/relationships/hyperlink" Target="http://pbs.twimg.com/profile_images/1156374612613222400/BF5FKCdt_normal.jpg" TargetMode="External" /><Relationship Id="rId598" Type="http://schemas.openxmlformats.org/officeDocument/2006/relationships/hyperlink" Target="http://pbs.twimg.com/profile_images/614553114654314498/ukHMY-WM_normal.jpg" TargetMode="External" /><Relationship Id="rId599" Type="http://schemas.openxmlformats.org/officeDocument/2006/relationships/hyperlink" Target="https://twitter.com/#!/anastasiasmihai/status/1158151621408256000" TargetMode="External" /><Relationship Id="rId600" Type="http://schemas.openxmlformats.org/officeDocument/2006/relationships/hyperlink" Target="https://twitter.com/#!/anastasiasmihai/status/1158151621408256000" TargetMode="External" /><Relationship Id="rId601" Type="http://schemas.openxmlformats.org/officeDocument/2006/relationships/hyperlink" Target="https://twitter.com/#!/anastasiasmihai/status/1158151621408256000" TargetMode="External" /><Relationship Id="rId602" Type="http://schemas.openxmlformats.org/officeDocument/2006/relationships/hyperlink" Target="https://twitter.com/#!/anastasiasmihai/status/1158151621408256000" TargetMode="External" /><Relationship Id="rId603" Type="http://schemas.openxmlformats.org/officeDocument/2006/relationships/hyperlink" Target="https://twitter.com/#!/havasjust/status/1159035974120353799" TargetMode="External" /><Relationship Id="rId604" Type="http://schemas.openxmlformats.org/officeDocument/2006/relationships/hyperlink" Target="https://twitter.com/#!/klimkowa1/status/1159063221061464064" TargetMode="External" /><Relationship Id="rId605" Type="http://schemas.openxmlformats.org/officeDocument/2006/relationships/hyperlink" Target="https://twitter.com/#!/klimkowa1/status/1159063221061464064" TargetMode="External" /><Relationship Id="rId606" Type="http://schemas.openxmlformats.org/officeDocument/2006/relationships/hyperlink" Target="https://twitter.com/#!/klimkowa1/status/1159063221061464064" TargetMode="External" /><Relationship Id="rId607" Type="http://schemas.openxmlformats.org/officeDocument/2006/relationships/hyperlink" Target="https://twitter.com/#!/fooding1st/status/1159063895945949184" TargetMode="External" /><Relationship Id="rId608" Type="http://schemas.openxmlformats.org/officeDocument/2006/relationships/hyperlink" Target="https://twitter.com/#!/qmulnews/status/1159074641891201025" TargetMode="External" /><Relationship Id="rId609" Type="http://schemas.openxmlformats.org/officeDocument/2006/relationships/hyperlink" Target="https://twitter.com/#!/qmulnews/status/1159074641891201025" TargetMode="External" /><Relationship Id="rId610" Type="http://schemas.openxmlformats.org/officeDocument/2006/relationships/hyperlink" Target="https://twitter.com/#!/qmulnews/status/1159074641891201025" TargetMode="External" /><Relationship Id="rId611" Type="http://schemas.openxmlformats.org/officeDocument/2006/relationships/hyperlink" Target="https://twitter.com/#!/jaffor10/status/1159085408954802187" TargetMode="External" /><Relationship Id="rId612" Type="http://schemas.openxmlformats.org/officeDocument/2006/relationships/hyperlink" Target="https://twitter.com/#!/jaffor10/status/1159085408954802187" TargetMode="External" /><Relationship Id="rId613" Type="http://schemas.openxmlformats.org/officeDocument/2006/relationships/hyperlink" Target="https://twitter.com/#!/jaffor10/status/1159085408954802187" TargetMode="External" /><Relationship Id="rId614" Type="http://schemas.openxmlformats.org/officeDocument/2006/relationships/hyperlink" Target="https://twitter.com/#!/foodanddrinktec/status/1159098138206101510" TargetMode="External" /><Relationship Id="rId615" Type="http://schemas.openxmlformats.org/officeDocument/2006/relationships/hyperlink" Target="https://twitter.com/#!/caramelparsley/status/1159100769871642624" TargetMode="External" /><Relationship Id="rId616" Type="http://schemas.openxmlformats.org/officeDocument/2006/relationships/hyperlink" Target="https://twitter.com/#!/theprobemag/status/1159120890476580865" TargetMode="External" /><Relationship Id="rId617" Type="http://schemas.openxmlformats.org/officeDocument/2006/relationships/hyperlink" Target="https://twitter.com/#!/jamesdrabble/status/1159134106220974080" TargetMode="External" /><Relationship Id="rId618" Type="http://schemas.openxmlformats.org/officeDocument/2006/relationships/hyperlink" Target="https://twitter.com/#!/lexalimentaria/status/1159140934749175808" TargetMode="External" /><Relationship Id="rId619" Type="http://schemas.openxmlformats.org/officeDocument/2006/relationships/hyperlink" Target="https://twitter.com/#!/mxoolong/status/1159142278134472704" TargetMode="External" /><Relationship Id="rId620" Type="http://schemas.openxmlformats.org/officeDocument/2006/relationships/hyperlink" Target="https://twitter.com/#!/bha___tti/status/1159159395483340800" TargetMode="External" /><Relationship Id="rId621" Type="http://schemas.openxmlformats.org/officeDocument/2006/relationships/hyperlink" Target="https://twitter.com/#!/bha___tti/status/1159159395483340800" TargetMode="External" /><Relationship Id="rId622" Type="http://schemas.openxmlformats.org/officeDocument/2006/relationships/hyperlink" Target="https://twitter.com/#!/bha___tti/status/1159159395483340800" TargetMode="External" /><Relationship Id="rId623" Type="http://schemas.openxmlformats.org/officeDocument/2006/relationships/hyperlink" Target="https://twitter.com/#!/drbelgingunay/status/1159161899633782787" TargetMode="External" /><Relationship Id="rId624" Type="http://schemas.openxmlformats.org/officeDocument/2006/relationships/hyperlink" Target="https://twitter.com/#!/drbelgingunay/status/1159161899633782787" TargetMode="External" /><Relationship Id="rId625" Type="http://schemas.openxmlformats.org/officeDocument/2006/relationships/hyperlink" Target="https://twitter.com/#!/drbelgingunay/status/1159161899633782787" TargetMode="External" /><Relationship Id="rId626" Type="http://schemas.openxmlformats.org/officeDocument/2006/relationships/hyperlink" Target="https://twitter.com/#!/smileohmmag/status/1159171856831827968" TargetMode="External" /><Relationship Id="rId627" Type="http://schemas.openxmlformats.org/officeDocument/2006/relationships/hyperlink" Target="https://twitter.com/#!/tim_mcnulty/status/1159186146557157376" TargetMode="External" /><Relationship Id="rId628" Type="http://schemas.openxmlformats.org/officeDocument/2006/relationships/hyperlink" Target="https://twitter.com/#!/cledgerwood/status/1159204162674053120" TargetMode="External" /><Relationship Id="rId629" Type="http://schemas.openxmlformats.org/officeDocument/2006/relationships/hyperlink" Target="https://twitter.com/#!/atluri31/status/1159297434113204224" TargetMode="External" /><Relationship Id="rId630" Type="http://schemas.openxmlformats.org/officeDocument/2006/relationships/hyperlink" Target="https://twitter.com/#!/zacroger1/status/985881520505319424" TargetMode="External" /><Relationship Id="rId631" Type="http://schemas.openxmlformats.org/officeDocument/2006/relationships/hyperlink" Target="https://twitter.com/#!/realbabyytif/status/1159317978720215043" TargetMode="External" /><Relationship Id="rId632" Type="http://schemas.openxmlformats.org/officeDocument/2006/relationships/hyperlink" Target="https://twitter.com/#!/sw19_womble/status/1159342690028281861" TargetMode="External" /><Relationship Id="rId633" Type="http://schemas.openxmlformats.org/officeDocument/2006/relationships/hyperlink" Target="https://twitter.com/#!/sw19_womble/status/1159342690028281861" TargetMode="External" /><Relationship Id="rId634" Type="http://schemas.openxmlformats.org/officeDocument/2006/relationships/hyperlink" Target="https://twitter.com/#!/liveandll/status/1159348115582967809" TargetMode="External" /><Relationship Id="rId635" Type="http://schemas.openxmlformats.org/officeDocument/2006/relationships/hyperlink" Target="https://twitter.com/#!/oldmudgie/status/1159352616985513985" TargetMode="External" /><Relationship Id="rId636" Type="http://schemas.openxmlformats.org/officeDocument/2006/relationships/hyperlink" Target="https://twitter.com/#!/mediawisemelb/status/1159393480864456705" TargetMode="External" /><Relationship Id="rId637" Type="http://schemas.openxmlformats.org/officeDocument/2006/relationships/hyperlink" Target="https://twitter.com/#!/tessatricks/status/1159393896339841025" TargetMode="External" /><Relationship Id="rId638" Type="http://schemas.openxmlformats.org/officeDocument/2006/relationships/hyperlink" Target="https://twitter.com/#!/teethteam/status/1159420636802035712" TargetMode="External" /><Relationship Id="rId639" Type="http://schemas.openxmlformats.org/officeDocument/2006/relationships/hyperlink" Target="https://twitter.com/#!/teethteam/status/1159420636802035712" TargetMode="External" /><Relationship Id="rId640" Type="http://schemas.openxmlformats.org/officeDocument/2006/relationships/hyperlink" Target="https://twitter.com/#!/teethteam/status/1159420636802035712" TargetMode="External" /><Relationship Id="rId641" Type="http://schemas.openxmlformats.org/officeDocument/2006/relationships/hyperlink" Target="https://twitter.com/#!/foodmatterslive/status/1159449377666142211" TargetMode="External" /><Relationship Id="rId642" Type="http://schemas.openxmlformats.org/officeDocument/2006/relationships/hyperlink" Target="https://twitter.com/#!/burnout_pt/status/1159490864537886720" TargetMode="External" /><Relationship Id="rId643" Type="http://schemas.openxmlformats.org/officeDocument/2006/relationships/hyperlink" Target="https://twitter.com/#!/jimmbobs/status/1159506970816188420" TargetMode="External" /><Relationship Id="rId644" Type="http://schemas.openxmlformats.org/officeDocument/2006/relationships/hyperlink" Target="https://twitter.com/#!/jimmbobs/status/1159506970816188420" TargetMode="External" /><Relationship Id="rId645" Type="http://schemas.openxmlformats.org/officeDocument/2006/relationships/hyperlink" Target="https://twitter.com/#!/bell_publishing/status/1159776098743476226" TargetMode="External" /><Relationship Id="rId646" Type="http://schemas.openxmlformats.org/officeDocument/2006/relationships/hyperlink" Target="https://twitter.com/#!/confectionprod/status/1159770741853884419" TargetMode="External" /><Relationship Id="rId647" Type="http://schemas.openxmlformats.org/officeDocument/2006/relationships/hyperlink" Target="https://twitter.com/#!/sweetsnsavoury/status/1159776119085834242" TargetMode="External" /><Relationship Id="rId648" Type="http://schemas.openxmlformats.org/officeDocument/2006/relationships/hyperlink" Target="https://twitter.com/#!/justint035/status/1159804753796325376" TargetMode="External" /><Relationship Id="rId649" Type="http://schemas.openxmlformats.org/officeDocument/2006/relationships/hyperlink" Target="https://twitter.com/#!/justint035/status/1159804753796325376" TargetMode="External" /><Relationship Id="rId650" Type="http://schemas.openxmlformats.org/officeDocument/2006/relationships/hyperlink" Target="https://twitter.com/#!/childofourtime/status/1153199254946615296" TargetMode="External" /><Relationship Id="rId651" Type="http://schemas.openxmlformats.org/officeDocument/2006/relationships/hyperlink" Target="https://twitter.com/#!/worriedmum3/status/1159806009054916608" TargetMode="External" /><Relationship Id="rId652" Type="http://schemas.openxmlformats.org/officeDocument/2006/relationships/hyperlink" Target="https://twitter.com/#!/wendyj08/status/1159866603821043712" TargetMode="External" /><Relationship Id="rId653" Type="http://schemas.openxmlformats.org/officeDocument/2006/relationships/hyperlink" Target="https://twitter.com/#!/wendyj08/status/1159866603821043712" TargetMode="External" /><Relationship Id="rId654" Type="http://schemas.openxmlformats.org/officeDocument/2006/relationships/hyperlink" Target="https://twitter.com/#!/lovatoletsitgo/status/1159868212193964032" TargetMode="External" /><Relationship Id="rId655" Type="http://schemas.openxmlformats.org/officeDocument/2006/relationships/hyperlink" Target="https://twitter.com/#!/allcorgis/status/1159874501888188416" TargetMode="External" /><Relationship Id="rId656" Type="http://schemas.openxmlformats.org/officeDocument/2006/relationships/hyperlink" Target="https://twitter.com/#!/dipbrig11/status/1159926126522904576" TargetMode="External" /><Relationship Id="rId657" Type="http://schemas.openxmlformats.org/officeDocument/2006/relationships/hyperlink" Target="https://twitter.com/#!/delta9mufc/status/1160123347121950721" TargetMode="External" /><Relationship Id="rId658" Type="http://schemas.openxmlformats.org/officeDocument/2006/relationships/hyperlink" Target="https://twitter.com/#!/delta9mufc/status/1160123347121950721" TargetMode="External" /><Relationship Id="rId659" Type="http://schemas.openxmlformats.org/officeDocument/2006/relationships/hyperlink" Target="https://twitter.com/#!/ihaterocket/status/1160468388193415179" TargetMode="External" /><Relationship Id="rId660" Type="http://schemas.openxmlformats.org/officeDocument/2006/relationships/hyperlink" Target="https://twitter.com/#!/ihaterocket/status/1160468388193415179" TargetMode="External" /><Relationship Id="rId661" Type="http://schemas.openxmlformats.org/officeDocument/2006/relationships/hyperlink" Target="https://twitter.com/#!/almightypod/status/1160487921763438594" TargetMode="External" /><Relationship Id="rId662" Type="http://schemas.openxmlformats.org/officeDocument/2006/relationships/hyperlink" Target="https://twitter.com/#!/almightypod/status/1160487921763438594" TargetMode="External" /><Relationship Id="rId663" Type="http://schemas.openxmlformats.org/officeDocument/2006/relationships/hyperlink" Target="https://twitter.com/#!/drawntopixels/status/1160491894322999296" TargetMode="External" /><Relationship Id="rId664" Type="http://schemas.openxmlformats.org/officeDocument/2006/relationships/hyperlink" Target="https://twitter.com/#!/drawntopixels/status/1160491894322999296" TargetMode="External" /><Relationship Id="rId665" Type="http://schemas.openxmlformats.org/officeDocument/2006/relationships/hyperlink" Target="https://twitter.com/#!/martsmarts72/status/1160580057368317952" TargetMode="External" /><Relationship Id="rId666" Type="http://schemas.openxmlformats.org/officeDocument/2006/relationships/hyperlink" Target="https://twitter.com/#!/martsmarts72/status/1160580057368317952" TargetMode="External" /><Relationship Id="rId667" Type="http://schemas.openxmlformats.org/officeDocument/2006/relationships/hyperlink" Target="https://twitter.com/#!/hugorelly/status/1160607251788369920" TargetMode="External" /><Relationship Id="rId668" Type="http://schemas.openxmlformats.org/officeDocument/2006/relationships/hyperlink" Target="https://twitter.com/#!/hugorelly/status/1160607251788369920" TargetMode="External" /><Relationship Id="rId669" Type="http://schemas.openxmlformats.org/officeDocument/2006/relationships/hyperlink" Target="https://twitter.com/#!/blancogogo/status/1160619746418544640" TargetMode="External" /><Relationship Id="rId670" Type="http://schemas.openxmlformats.org/officeDocument/2006/relationships/hyperlink" Target="https://twitter.com/#!/nickthefiddler/status/1160672665822224389" TargetMode="External" /><Relationship Id="rId671" Type="http://schemas.openxmlformats.org/officeDocument/2006/relationships/hyperlink" Target="https://twitter.com/#!/nickthefiddler/status/1160672665822224389" TargetMode="External" /><Relationship Id="rId672" Type="http://schemas.openxmlformats.org/officeDocument/2006/relationships/hyperlink" Target="https://twitter.com/#!/edmxonds/status/1160677021795721220" TargetMode="External" /><Relationship Id="rId673" Type="http://schemas.openxmlformats.org/officeDocument/2006/relationships/hyperlink" Target="https://twitter.com/#!/edmxonds/status/1160677021795721220" TargetMode="External" /><Relationship Id="rId674" Type="http://schemas.openxmlformats.org/officeDocument/2006/relationships/hyperlink" Target="https://twitter.com/#!/tlifeuk/status/1160677151785607171" TargetMode="External" /><Relationship Id="rId675" Type="http://schemas.openxmlformats.org/officeDocument/2006/relationships/hyperlink" Target="https://twitter.com/#!/tlifeuk/status/1160677151785607171" TargetMode="External" /><Relationship Id="rId676" Type="http://schemas.openxmlformats.org/officeDocument/2006/relationships/hyperlink" Target="https://twitter.com/#!/rogontheleft/status/1160727733208584195" TargetMode="External" /><Relationship Id="rId677" Type="http://schemas.openxmlformats.org/officeDocument/2006/relationships/hyperlink" Target="https://twitter.com/#!/sue834/status/1160795225356460032" TargetMode="External" /><Relationship Id="rId678" Type="http://schemas.openxmlformats.org/officeDocument/2006/relationships/hyperlink" Target="https://twitter.com/#!/sue834/status/1160795225356460032" TargetMode="External" /><Relationship Id="rId679" Type="http://schemas.openxmlformats.org/officeDocument/2006/relationships/hyperlink" Target="https://twitter.com/#!/sugarbeatbook/status/1160824262141317120" TargetMode="External" /><Relationship Id="rId680" Type="http://schemas.openxmlformats.org/officeDocument/2006/relationships/hyperlink" Target="https://twitter.com/#!/xtremekoool/status/1160829891387912192" TargetMode="External" /><Relationship Id="rId681" Type="http://schemas.openxmlformats.org/officeDocument/2006/relationships/hyperlink" Target="https://twitter.com/#!/mrkgyamfi/status/1160855720595734529" TargetMode="External" /><Relationship Id="rId682" Type="http://schemas.openxmlformats.org/officeDocument/2006/relationships/hyperlink" Target="https://twitter.com/#!/admbriggs/status/1146400424519512065" TargetMode="External" /><Relationship Id="rId683" Type="http://schemas.openxmlformats.org/officeDocument/2006/relationships/hyperlink" Target="https://twitter.com/#!/battleforbrexit/status/1160856054785368064" TargetMode="External" /><Relationship Id="rId684" Type="http://schemas.openxmlformats.org/officeDocument/2006/relationships/hyperlink" Target="https://twitter.com/#!/battleforbrexit/status/1160856054785368064" TargetMode="External" /><Relationship Id="rId685" Type="http://schemas.openxmlformats.org/officeDocument/2006/relationships/hyperlink" Target="https://twitter.com/#!/jayyangelo/status/1160855375576481792" TargetMode="External" /><Relationship Id="rId686" Type="http://schemas.openxmlformats.org/officeDocument/2006/relationships/hyperlink" Target="https://twitter.com/#!/tamalam_/status/1160857567440097280" TargetMode="External" /><Relationship Id="rId687" Type="http://schemas.openxmlformats.org/officeDocument/2006/relationships/hyperlink" Target="https://twitter.com/#!/marcin_medink/status/1160916689543974912" TargetMode="External" /><Relationship Id="rId688" Type="http://schemas.openxmlformats.org/officeDocument/2006/relationships/hyperlink" Target="https://twitter.com/#!/enjoy_diabetes/status/1161155353653981184" TargetMode="External" /><Relationship Id="rId689" Type="http://schemas.openxmlformats.org/officeDocument/2006/relationships/hyperlink" Target="https://twitter.com/#!/rourouvakautona/status/1161178152380448769" TargetMode="External" /><Relationship Id="rId690" Type="http://schemas.openxmlformats.org/officeDocument/2006/relationships/hyperlink" Target="https://twitter.com/#!/discostew66/status/1161227565798813696" TargetMode="External" /><Relationship Id="rId691" Type="http://schemas.openxmlformats.org/officeDocument/2006/relationships/hyperlink" Target="https://twitter.com/#!/terrahall/status/1161265794954588161" TargetMode="External" /><Relationship Id="rId692" Type="http://schemas.openxmlformats.org/officeDocument/2006/relationships/hyperlink" Target="https://twitter.com/#!/sammertang/status/1161316502500511744" TargetMode="External" /><Relationship Id="rId693" Type="http://schemas.openxmlformats.org/officeDocument/2006/relationships/hyperlink" Target="https://twitter.com/#!/sammertang/status/1161317758946172930" TargetMode="External" /><Relationship Id="rId694" Type="http://schemas.openxmlformats.org/officeDocument/2006/relationships/hyperlink" Target="https://twitter.com/#!/bandwaccounting/status/1161321609019502592" TargetMode="External" /><Relationship Id="rId695" Type="http://schemas.openxmlformats.org/officeDocument/2006/relationships/hyperlink" Target="https://twitter.com/#!/louhaigh/status/1147097793204490241" TargetMode="External" /><Relationship Id="rId696" Type="http://schemas.openxmlformats.org/officeDocument/2006/relationships/hyperlink" Target="https://twitter.com/#!/kevthecheff/status/1161379621448880128" TargetMode="External" /><Relationship Id="rId697" Type="http://schemas.openxmlformats.org/officeDocument/2006/relationships/hyperlink" Target="https://twitter.com/#!/kevthecheff/status/1161379621448880128" TargetMode="External" /><Relationship Id="rId698" Type="http://schemas.openxmlformats.org/officeDocument/2006/relationships/hyperlink" Target="https://twitter.com/#!/healcities/status/1161393255650603008" TargetMode="External" /><Relationship Id="rId699" Type="http://schemas.openxmlformats.org/officeDocument/2006/relationships/hyperlink" Target="https://twitter.com/#!/wearepha/status/1161393277402320897" TargetMode="External" /><Relationship Id="rId700" Type="http://schemas.openxmlformats.org/officeDocument/2006/relationships/hyperlink" Target="https://twitter.com/#!/mister_hunt/status/1161412667350769664" TargetMode="External" /><Relationship Id="rId701" Type="http://schemas.openxmlformats.org/officeDocument/2006/relationships/hyperlink" Target="https://twitter.com/#!/rafiqrohizad/status/1161452234141339649" TargetMode="External" /><Relationship Id="rId702" Type="http://schemas.openxmlformats.org/officeDocument/2006/relationships/hyperlink" Target="https://twitter.com/#!/nurhananibasri/status/1161453492831047680" TargetMode="External" /><Relationship Id="rId703" Type="http://schemas.openxmlformats.org/officeDocument/2006/relationships/hyperlink" Target="https://twitter.com/#!/natalieisasleep/status/1161459075411873793" TargetMode="External" /><Relationship Id="rId704" Type="http://schemas.openxmlformats.org/officeDocument/2006/relationships/hyperlink" Target="https://twitter.com/#!/staronline/status/1161463318038495237" TargetMode="External" /><Relationship Id="rId705" Type="http://schemas.openxmlformats.org/officeDocument/2006/relationships/hyperlink" Target="https://twitter.com/#!/yaminlawut/status/1161463526801547264" TargetMode="External" /><Relationship Id="rId706" Type="http://schemas.openxmlformats.org/officeDocument/2006/relationships/hyperlink" Target="https://twitter.com/#!/syazwinashafie/status/1161463661371641859" TargetMode="External" /><Relationship Id="rId707" Type="http://schemas.openxmlformats.org/officeDocument/2006/relationships/hyperlink" Target="https://twitter.com/#!/afifishaari/status/1161468961482915840" TargetMode="External" /><Relationship Id="rId708" Type="http://schemas.openxmlformats.org/officeDocument/2006/relationships/hyperlink" Target="https://twitter.com/#!/afabllah/status/1161471119473250305" TargetMode="External" /><Relationship Id="rId709" Type="http://schemas.openxmlformats.org/officeDocument/2006/relationships/hyperlink" Target="https://twitter.com/#!/yourfavcutegirl/status/1161472062378000384" TargetMode="External" /><Relationship Id="rId710" Type="http://schemas.openxmlformats.org/officeDocument/2006/relationships/hyperlink" Target="https://twitter.com/#!/qilaaahhhq/status/1161473934216163328" TargetMode="External" /><Relationship Id="rId711" Type="http://schemas.openxmlformats.org/officeDocument/2006/relationships/hyperlink" Target="https://twitter.com/#!/ct9204/status/1161476051131871232" TargetMode="External" /><Relationship Id="rId712" Type="http://schemas.openxmlformats.org/officeDocument/2006/relationships/hyperlink" Target="https://twitter.com/#!/syawal/status/1161245860488892422" TargetMode="External" /><Relationship Id="rId713" Type="http://schemas.openxmlformats.org/officeDocument/2006/relationships/hyperlink" Target="https://twitter.com/#!/syawal/status/1161476857038090247" TargetMode="External" /><Relationship Id="rId714" Type="http://schemas.openxmlformats.org/officeDocument/2006/relationships/hyperlink" Target="https://twitter.com/#!/ronyeap/status/1161477841650900992" TargetMode="External" /><Relationship Id="rId715" Type="http://schemas.openxmlformats.org/officeDocument/2006/relationships/hyperlink" Target="https://twitter.com/#!/wilpertwitt/status/1161480046705614848" TargetMode="External" /><Relationship Id="rId716" Type="http://schemas.openxmlformats.org/officeDocument/2006/relationships/hyperlink" Target="https://twitter.com/#!/nhmajidin/status/1161481261153734657" TargetMode="External" /><Relationship Id="rId717" Type="http://schemas.openxmlformats.org/officeDocument/2006/relationships/hyperlink" Target="https://twitter.com/#!/afsafawwaz/status/1161488509225582593" TargetMode="External" /><Relationship Id="rId718" Type="http://schemas.openxmlformats.org/officeDocument/2006/relationships/hyperlink" Target="https://twitter.com/#!/ain_food/status/1161489853948813314" TargetMode="External" /><Relationship Id="rId719" Type="http://schemas.openxmlformats.org/officeDocument/2006/relationships/hyperlink" Target="https://twitter.com/#!/shoppeussb/status/1161495316845268992" TargetMode="External" /><Relationship Id="rId720" Type="http://schemas.openxmlformats.org/officeDocument/2006/relationships/hyperlink" Target="https://twitter.com/#!/atiqahhudaa/status/1161497400416120835" TargetMode="External" /><Relationship Id="rId721" Type="http://schemas.openxmlformats.org/officeDocument/2006/relationships/hyperlink" Target="https://twitter.com/#!/slikkepindd/status/1161499085205123073" TargetMode="External" /><Relationship Id="rId722" Type="http://schemas.openxmlformats.org/officeDocument/2006/relationships/hyperlink" Target="https://twitter.com/#!/shyerryneis/status/1161510046347464705" TargetMode="External" /><Relationship Id="rId723" Type="http://schemas.openxmlformats.org/officeDocument/2006/relationships/hyperlink" Target="https://twitter.com/#!/maritahennessy/status/1161340790251184128" TargetMode="External" /><Relationship Id="rId724" Type="http://schemas.openxmlformats.org/officeDocument/2006/relationships/hyperlink" Target="https://twitter.com/#!/prof_p_nowicka/status/1161513428349063169" TargetMode="External" /><Relationship Id="rId725" Type="http://schemas.openxmlformats.org/officeDocument/2006/relationships/hyperlink" Target="https://twitter.com/#!/rahah_ghazali/status/1161514930505469953" TargetMode="External" /><Relationship Id="rId726" Type="http://schemas.openxmlformats.org/officeDocument/2006/relationships/hyperlink" Target="https://twitter.com/#!/train2hogwarts/status/1161515137674690561" TargetMode="External" /><Relationship Id="rId727" Type="http://schemas.openxmlformats.org/officeDocument/2006/relationships/hyperlink" Target="https://twitter.com/#!/hugh6303/status/1161524040630251520" TargetMode="External" /><Relationship Id="rId728" Type="http://schemas.openxmlformats.org/officeDocument/2006/relationships/hyperlink" Target="https://twitter.com/#!/hugh6303/status/1161524040630251520" TargetMode="External" /><Relationship Id="rId729" Type="http://schemas.openxmlformats.org/officeDocument/2006/relationships/hyperlink" Target="https://twitter.com/#!/nurjannie/status/1161524612632629250" TargetMode="External" /><Relationship Id="rId730" Type="http://schemas.openxmlformats.org/officeDocument/2006/relationships/hyperlink" Target="https://twitter.com/#!/syafiqahatta/status/1161533111647297538" TargetMode="External" /><Relationship Id="rId731" Type="http://schemas.openxmlformats.org/officeDocument/2006/relationships/hyperlink" Target="https://twitter.com/#!/kentschools_fa/status/1161565954607894528" TargetMode="External" /><Relationship Id="rId732" Type="http://schemas.openxmlformats.org/officeDocument/2006/relationships/hyperlink" Target="https://twitter.com/#!/hullactivesch/status/1161573216336453632" TargetMode="External" /><Relationship Id="rId733" Type="http://schemas.openxmlformats.org/officeDocument/2006/relationships/hyperlink" Target="https://twitter.com/#!/suzy2504/status/1161584509969666049" TargetMode="External" /><Relationship Id="rId734" Type="http://schemas.openxmlformats.org/officeDocument/2006/relationships/hyperlink" Target="https://twitter.com/#!/borntobearboys/status/1161627421805875200" TargetMode="External" /><Relationship Id="rId735" Type="http://schemas.openxmlformats.org/officeDocument/2006/relationships/hyperlink" Target="https://twitter.com/#!/borntobearboys/status/1161627421805875200" TargetMode="External" /><Relationship Id="rId736" Type="http://schemas.openxmlformats.org/officeDocument/2006/relationships/hyperlink" Target="https://twitter.com/#!/cleanlabel/status/1161638813963378690" TargetMode="External" /><Relationship Id="rId737" Type="http://schemas.openxmlformats.org/officeDocument/2006/relationships/hyperlink" Target="https://twitter.com/#!/radekrzehak/status/1161643895295397888" TargetMode="External" /><Relationship Id="rId738" Type="http://schemas.openxmlformats.org/officeDocument/2006/relationships/hyperlink" Target="https://twitter.com/#!/dmorkus/status/1161644954382405633" TargetMode="External" /><Relationship Id="rId739" Type="http://schemas.openxmlformats.org/officeDocument/2006/relationships/hyperlink" Target="https://twitter.com/#!/wjdm07/status/1161651927102324736" TargetMode="External" /><Relationship Id="rId740" Type="http://schemas.openxmlformats.org/officeDocument/2006/relationships/hyperlink" Target="https://twitter.com/#!/mialonmelissa/status/1161692708030877696" TargetMode="External" /><Relationship Id="rId741" Type="http://schemas.openxmlformats.org/officeDocument/2006/relationships/hyperlink" Target="https://twitter.com/#!/mialonmelissa/status/1161692708030877696" TargetMode="External" /><Relationship Id="rId742" Type="http://schemas.openxmlformats.org/officeDocument/2006/relationships/hyperlink" Target="https://twitter.com/#!/mialonmelissa/status/1161692708030877696" TargetMode="External" /><Relationship Id="rId743" Type="http://schemas.openxmlformats.org/officeDocument/2006/relationships/hyperlink" Target="https://twitter.com/#!/werthernieland/status/1161695387817795589" TargetMode="External" /><Relationship Id="rId744" Type="http://schemas.openxmlformats.org/officeDocument/2006/relationships/hyperlink" Target="https://twitter.com/#!/werthernieland/status/1161695387817795589" TargetMode="External" /><Relationship Id="rId745" Type="http://schemas.openxmlformats.org/officeDocument/2006/relationships/hyperlink" Target="https://twitter.com/#!/werthernieland/status/1161695387817795589" TargetMode="External" /><Relationship Id="rId746" Type="http://schemas.openxmlformats.org/officeDocument/2006/relationships/hyperlink" Target="https://twitter.com/#!/miekevanstigt/status/1161697097688735744" TargetMode="External" /><Relationship Id="rId747" Type="http://schemas.openxmlformats.org/officeDocument/2006/relationships/hyperlink" Target="https://twitter.com/#!/miekevanstigt/status/1161697097688735744" TargetMode="External" /><Relationship Id="rId748" Type="http://schemas.openxmlformats.org/officeDocument/2006/relationships/hyperlink" Target="https://twitter.com/#!/miekevanstigt/status/1161697097688735744" TargetMode="External" /><Relationship Id="rId749" Type="http://schemas.openxmlformats.org/officeDocument/2006/relationships/hyperlink" Target="https://twitter.com/#!/vachtje1/status/1161728555518234624" TargetMode="External" /><Relationship Id="rId750" Type="http://schemas.openxmlformats.org/officeDocument/2006/relationships/hyperlink" Target="https://twitter.com/#!/vachtje1/status/1161728555518234624" TargetMode="External" /><Relationship Id="rId751" Type="http://schemas.openxmlformats.org/officeDocument/2006/relationships/hyperlink" Target="https://twitter.com/#!/vachtje1/status/1161728555518234624" TargetMode="External" /><Relationship Id="rId752" Type="http://schemas.openxmlformats.org/officeDocument/2006/relationships/hyperlink" Target="https://twitter.com/#!/vachtje1/status/1161728555518234624" TargetMode="External" /><Relationship Id="rId753" Type="http://schemas.openxmlformats.org/officeDocument/2006/relationships/hyperlink" Target="https://twitter.com/#!/vachtje1/status/1161728555518234624" TargetMode="External" /><Relationship Id="rId754" Type="http://schemas.openxmlformats.org/officeDocument/2006/relationships/hyperlink" Target="https://twitter.com/#!/vachtje1/status/1161728555518234624" TargetMode="External" /><Relationship Id="rId755" Type="http://schemas.openxmlformats.org/officeDocument/2006/relationships/hyperlink" Target="https://twitter.com/#!/vachtje1/status/1161728555518234624" TargetMode="External" /><Relationship Id="rId756" Type="http://schemas.openxmlformats.org/officeDocument/2006/relationships/hyperlink" Target="https://twitter.com/#!/vachtje1/status/1161728555518234624" TargetMode="External" /><Relationship Id="rId757" Type="http://schemas.openxmlformats.org/officeDocument/2006/relationships/hyperlink" Target="https://twitter.com/#!/kay_ren74/status/1161748445159280641" TargetMode="External" /><Relationship Id="rId758" Type="http://schemas.openxmlformats.org/officeDocument/2006/relationships/hyperlink" Target="https://twitter.com/#!/steltenpower/status/1161754990639271937" TargetMode="External" /><Relationship Id="rId759" Type="http://schemas.openxmlformats.org/officeDocument/2006/relationships/hyperlink" Target="https://twitter.com/#!/kitson/status/1161755262107045890" TargetMode="External" /><Relationship Id="rId760" Type="http://schemas.openxmlformats.org/officeDocument/2006/relationships/hyperlink" Target="https://twitter.com/#!/kitson/status/1161755262107045890" TargetMode="External" /><Relationship Id="rId761" Type="http://schemas.openxmlformats.org/officeDocument/2006/relationships/hyperlink" Target="https://twitter.com/#!/stephenlees4/status/1161799389003812865" TargetMode="External" /><Relationship Id="rId762" Type="http://schemas.openxmlformats.org/officeDocument/2006/relationships/hyperlink" Target="https://twitter.com/#!/marionwotton/status/1161807919345623040" TargetMode="External" /><Relationship Id="rId763" Type="http://schemas.openxmlformats.org/officeDocument/2006/relationships/hyperlink" Target="https://twitter.com/#!/marionwotton/status/1161808359307132928" TargetMode="External" /><Relationship Id="rId764" Type="http://schemas.openxmlformats.org/officeDocument/2006/relationships/hyperlink" Target="https://twitter.com/#!/aspiresportsuk/status/1161910625464934403" TargetMode="External" /><Relationship Id="rId765" Type="http://schemas.openxmlformats.org/officeDocument/2006/relationships/hyperlink" Target="https://twitter.com/#!/londonpehwb/status/1161913917888704512" TargetMode="External" /><Relationship Id="rId766" Type="http://schemas.openxmlformats.org/officeDocument/2006/relationships/hyperlink" Target="https://twitter.com/#!/londonpehwb/status/1161915213257629696" TargetMode="External" /><Relationship Id="rId767" Type="http://schemas.openxmlformats.org/officeDocument/2006/relationships/hyperlink" Target="https://twitter.com/#!/food_active/status/1161917238963769344" TargetMode="External" /><Relationship Id="rId768" Type="http://schemas.openxmlformats.org/officeDocument/2006/relationships/hyperlink" Target="https://twitter.com/#!/food_active/status/1161917238963769344" TargetMode="External" /><Relationship Id="rId769" Type="http://schemas.openxmlformats.org/officeDocument/2006/relationships/hyperlink" Target="https://twitter.com/#!/h_swanseabay/status/1161917705433296896" TargetMode="External" /><Relationship Id="rId770" Type="http://schemas.openxmlformats.org/officeDocument/2006/relationships/hyperlink" Target="https://twitter.com/#!/h_swanseabay/status/1161917705433296896" TargetMode="External" /><Relationship Id="rId771" Type="http://schemas.openxmlformats.org/officeDocument/2006/relationships/hyperlink" Target="https://twitter.com/#!/ducktalesw00h00/status/1161922263182004225" TargetMode="External" /><Relationship Id="rId772" Type="http://schemas.openxmlformats.org/officeDocument/2006/relationships/hyperlink" Target="https://twitter.com/#!/2020dentistry3/status/1161927402978709504" TargetMode="External" /><Relationship Id="rId773" Type="http://schemas.openxmlformats.org/officeDocument/2006/relationships/hyperlink" Target="https://twitter.com/#!/2020dentistry3/status/1161927402978709504" TargetMode="External" /><Relationship Id="rId774" Type="http://schemas.openxmlformats.org/officeDocument/2006/relationships/hyperlink" Target="https://twitter.com/#!/thedanwilson/status/1161942953545351169" TargetMode="External" /><Relationship Id="rId775" Type="http://schemas.openxmlformats.org/officeDocument/2006/relationships/hyperlink" Target="https://twitter.com/#!/glbridge1/status/1161951227128832007" TargetMode="External" /><Relationship Id="rId776" Type="http://schemas.openxmlformats.org/officeDocument/2006/relationships/hyperlink" Target="https://twitter.com/#!/glbridge1/status/1161951227128832007" TargetMode="External" /><Relationship Id="rId777" Type="http://schemas.openxmlformats.org/officeDocument/2006/relationships/hyperlink" Target="https://twitter.com/#!/batder/status/1161957870323294209" TargetMode="External" /><Relationship Id="rId778" Type="http://schemas.openxmlformats.org/officeDocument/2006/relationships/hyperlink" Target="https://twitter.com/#!/mclarkhattingh/status/1161967076124160001" TargetMode="External" /><Relationship Id="rId779" Type="http://schemas.openxmlformats.org/officeDocument/2006/relationships/hyperlink" Target="https://twitter.com/#!/divinebiood/status/1161967434380660739" TargetMode="External" /><Relationship Id="rId780" Type="http://schemas.openxmlformats.org/officeDocument/2006/relationships/hyperlink" Target="https://twitter.com/#!/reclaimtaxuk/status/1161968787786215425" TargetMode="External" /><Relationship Id="rId781" Type="http://schemas.openxmlformats.org/officeDocument/2006/relationships/hyperlink" Target="https://twitter.com/#!/soleentg/status/1161969720762994688" TargetMode="External" /><Relationship Id="rId782" Type="http://schemas.openxmlformats.org/officeDocument/2006/relationships/hyperlink" Target="https://twitter.com/#!/soleentg/status/1161969720762994688" TargetMode="External" /><Relationship Id="rId783" Type="http://schemas.openxmlformats.org/officeDocument/2006/relationships/hyperlink" Target="https://twitter.com/#!/alexandrah0lt/status/1161987661504155650" TargetMode="External" /><Relationship Id="rId784" Type="http://schemas.openxmlformats.org/officeDocument/2006/relationships/hyperlink" Target="https://twitter.com/#!/alexandrah0lt/status/1161987661504155650" TargetMode="External" /><Relationship Id="rId785" Type="http://schemas.openxmlformats.org/officeDocument/2006/relationships/hyperlink" Target="https://twitter.com/#!/suliman_rafiq/status/1161990887917969408" TargetMode="External" /><Relationship Id="rId786" Type="http://schemas.openxmlformats.org/officeDocument/2006/relationships/hyperlink" Target="https://twitter.com/#!/suliman_rafiq/status/1161990887917969408" TargetMode="External" /><Relationship Id="rId787" Type="http://schemas.openxmlformats.org/officeDocument/2006/relationships/hyperlink" Target="https://twitter.com/#!/expandedzpd/status/1162043141312192513" TargetMode="External" /><Relationship Id="rId788" Type="http://schemas.openxmlformats.org/officeDocument/2006/relationships/hyperlink" Target="https://twitter.com/#!/not_froggy/status/1162049356364767233" TargetMode="External" /><Relationship Id="rId789" Type="http://schemas.openxmlformats.org/officeDocument/2006/relationships/hyperlink" Target="https://twitter.com/#!/ianweiradi/status/1162052320965877763" TargetMode="External" /><Relationship Id="rId790" Type="http://schemas.openxmlformats.org/officeDocument/2006/relationships/hyperlink" Target="https://twitter.com/#!/mehrajdube/status/1162053197537693696" TargetMode="External" /><Relationship Id="rId791" Type="http://schemas.openxmlformats.org/officeDocument/2006/relationships/hyperlink" Target="https://twitter.com/#!/pankaj4570/status/1162054731503558656" TargetMode="External" /><Relationship Id="rId792" Type="http://schemas.openxmlformats.org/officeDocument/2006/relationships/hyperlink" Target="https://twitter.com/#!/knowledgebasel/status/1162060549863202816" TargetMode="External" /><Relationship Id="rId793" Type="http://schemas.openxmlformats.org/officeDocument/2006/relationships/hyperlink" Target="https://twitter.com/#!/knowledgebasel/status/1162060549863202816" TargetMode="External" /><Relationship Id="rId794" Type="http://schemas.openxmlformats.org/officeDocument/2006/relationships/hyperlink" Target="https://twitter.com/#!/calcivis/status/1159361115916263424" TargetMode="External" /><Relationship Id="rId795" Type="http://schemas.openxmlformats.org/officeDocument/2006/relationships/hyperlink" Target="https://twitter.com/#!/calcivis/status/1162069019509362690" TargetMode="External" /><Relationship Id="rId796" Type="http://schemas.openxmlformats.org/officeDocument/2006/relationships/hyperlink" Target="https://twitter.com/#!/outsmart_sugar/status/1162112916159528960" TargetMode="External" /><Relationship Id="rId797" Type="http://schemas.openxmlformats.org/officeDocument/2006/relationships/hyperlink" Target="https://twitter.com/#!/outsmart_sugar/status/1162112916159528960" TargetMode="External" /><Relationship Id="rId798" Type="http://schemas.openxmlformats.org/officeDocument/2006/relationships/hyperlink" Target="https://twitter.com/#!/fizz_nz/status/1159584168180740096" TargetMode="External" /><Relationship Id="rId799" Type="http://schemas.openxmlformats.org/officeDocument/2006/relationships/hyperlink" Target="https://twitter.com/#!/fizz_nz/status/1161040931501424640" TargetMode="External" /><Relationship Id="rId800" Type="http://schemas.openxmlformats.org/officeDocument/2006/relationships/hyperlink" Target="https://twitter.com/#!/fizz_nz/status/1162129747893092352" TargetMode="External" /><Relationship Id="rId801" Type="http://schemas.openxmlformats.org/officeDocument/2006/relationships/hyperlink" Target="https://twitter.com/#!/irdeeen/status/1162188447148232704" TargetMode="External" /><Relationship Id="rId802" Type="http://schemas.openxmlformats.org/officeDocument/2006/relationships/hyperlink" Target="https://twitter.com/#!/husinwh_/status/1162192590671757312" TargetMode="External" /><Relationship Id="rId803" Type="http://schemas.openxmlformats.org/officeDocument/2006/relationships/hyperlink" Target="https://twitter.com/#!/fredericesq/status/1162208693737275395" TargetMode="External" /><Relationship Id="rId804" Type="http://schemas.openxmlformats.org/officeDocument/2006/relationships/hyperlink" Target="https://twitter.com/#!/logamakwela/status/1162238084609527808" TargetMode="External" /><Relationship Id="rId805" Type="http://schemas.openxmlformats.org/officeDocument/2006/relationships/hyperlink" Target="https://twitter.com/#!/logamakwela/status/1162238084609527808" TargetMode="External" /><Relationship Id="rId806" Type="http://schemas.openxmlformats.org/officeDocument/2006/relationships/hyperlink" Target="https://twitter.com/#!/toffeegirl/status/1162240876346658817" TargetMode="External" /><Relationship Id="rId807" Type="http://schemas.openxmlformats.org/officeDocument/2006/relationships/hyperlink" Target="https://twitter.com/#!/toffeegirl/status/1162240876346658817" TargetMode="External" /><Relationship Id="rId808" Type="http://schemas.openxmlformats.org/officeDocument/2006/relationships/hyperlink" Target="https://twitter.com/#!/abdutoit/status/1162244940954394624" TargetMode="External" /><Relationship Id="rId809" Type="http://schemas.openxmlformats.org/officeDocument/2006/relationships/hyperlink" Target="https://twitter.com/#!/abdutoit/status/1162244940954394624" TargetMode="External" /><Relationship Id="rId810" Type="http://schemas.openxmlformats.org/officeDocument/2006/relationships/hyperlink" Target="https://twitter.com/#!/healthenews/status/1159071694214041600" TargetMode="External" /><Relationship Id="rId811" Type="http://schemas.openxmlformats.org/officeDocument/2006/relationships/hyperlink" Target="https://twitter.com/#!/healthenews/status/1160883634892488704" TargetMode="External" /><Relationship Id="rId812" Type="http://schemas.openxmlformats.org/officeDocument/2006/relationships/hyperlink" Target="https://twitter.com/#!/healthtian/status/1162248003572207616" TargetMode="External" /><Relationship Id="rId813" Type="http://schemas.openxmlformats.org/officeDocument/2006/relationships/hyperlink" Target="https://twitter.com/#!/thestar_rage/status/1161452167045115904" TargetMode="External" /><Relationship Id="rId814" Type="http://schemas.openxmlformats.org/officeDocument/2006/relationships/hyperlink" Target="https://twitter.com/#!/thestar_rage/status/1161457996624359425" TargetMode="External" /><Relationship Id="rId815" Type="http://schemas.openxmlformats.org/officeDocument/2006/relationships/hyperlink" Target="https://twitter.com/#!/thestar_rage/status/1161657305814859778" TargetMode="External" /><Relationship Id="rId816" Type="http://schemas.openxmlformats.org/officeDocument/2006/relationships/hyperlink" Target="https://twitter.com/#!/ianyee/status/1162255816365244417" TargetMode="External" /><Relationship Id="rId817" Type="http://schemas.openxmlformats.org/officeDocument/2006/relationships/hyperlink" Target="https://twitter.com/#!/sugarsmartncl/status/1162257189697777664" TargetMode="External" /><Relationship Id="rId818" Type="http://schemas.openxmlformats.org/officeDocument/2006/relationships/hyperlink" Target="https://twitter.com/#!/sugarsmartncl/status/1162257189697777664" TargetMode="External" /><Relationship Id="rId819" Type="http://schemas.openxmlformats.org/officeDocument/2006/relationships/hyperlink" Target="https://twitter.com/#!/nayerraapd/status/1162260567307911169" TargetMode="External" /><Relationship Id="rId820" Type="http://schemas.openxmlformats.org/officeDocument/2006/relationships/hyperlink" Target="https://twitter.com/#!/nayerraapd/status/1162260567307911169" TargetMode="External" /><Relationship Id="rId821" Type="http://schemas.openxmlformats.org/officeDocument/2006/relationships/hyperlink" Target="https://twitter.com/#!/dphru_sa/status/1162265121021812737" TargetMode="External" /><Relationship Id="rId822" Type="http://schemas.openxmlformats.org/officeDocument/2006/relationships/hyperlink" Target="https://twitter.com/#!/dphru_sa/status/1162265121021812737" TargetMode="External" /><Relationship Id="rId823" Type="http://schemas.openxmlformats.org/officeDocument/2006/relationships/hyperlink" Target="https://twitter.com/#!/esmesstuff/status/1162360384344473600" TargetMode="External" /><Relationship Id="rId824" Type="http://schemas.openxmlformats.org/officeDocument/2006/relationships/hyperlink" Target="https://twitter.com/#!/r_osirideain/status/1162379962206343168" TargetMode="External" /><Relationship Id="rId825" Type="http://schemas.openxmlformats.org/officeDocument/2006/relationships/hyperlink" Target="https://twitter.com/#!/mcindewartam/status/1162381148967903232" TargetMode="External" /><Relationship Id="rId826" Type="http://schemas.openxmlformats.org/officeDocument/2006/relationships/hyperlink" Target="https://twitter.com/#!/mcindewartam/status/1162381148967903232" TargetMode="External" /><Relationship Id="rId827" Type="http://schemas.openxmlformats.org/officeDocument/2006/relationships/hyperlink" Target="https://twitter.com/#!/kpennpenn/status/1162383591508197378" TargetMode="External" /><Relationship Id="rId828" Type="http://schemas.openxmlformats.org/officeDocument/2006/relationships/hyperlink" Target="https://twitter.com/#!/davesargent/status/1162387334962307073" TargetMode="External" /><Relationship Id="rId829" Type="http://schemas.openxmlformats.org/officeDocument/2006/relationships/hyperlink" Target="https://twitter.com/#!/oha_updates/status/1162391565375102976" TargetMode="External" /><Relationship Id="rId830" Type="http://schemas.openxmlformats.org/officeDocument/2006/relationships/hyperlink" Target="https://twitter.com/#!/jphysical/status/1162405976449978374" TargetMode="External" /><Relationship Id="rId831" Type="http://schemas.openxmlformats.org/officeDocument/2006/relationships/hyperlink" Target="https://twitter.com/#!/cati_king/status/1162408581330874368" TargetMode="External" /><Relationship Id="rId832" Type="http://schemas.openxmlformats.org/officeDocument/2006/relationships/hyperlink" Target="https://twitter.com/#!/gulpnow/status/1161916007415525376" TargetMode="External" /><Relationship Id="rId833" Type="http://schemas.openxmlformats.org/officeDocument/2006/relationships/hyperlink" Target="https://twitter.com/#!/gulpnow/status/1161916658031702016" TargetMode="External" /><Relationship Id="rId834" Type="http://schemas.openxmlformats.org/officeDocument/2006/relationships/hyperlink" Target="https://twitter.com/#!/debsjkay/status/1161991220035497984" TargetMode="External" /><Relationship Id="rId835" Type="http://schemas.openxmlformats.org/officeDocument/2006/relationships/hyperlink" Target="https://twitter.com/#!/debsjkay/status/1161991220035497984" TargetMode="External" /><Relationship Id="rId836" Type="http://schemas.openxmlformats.org/officeDocument/2006/relationships/hyperlink" Target="https://twitter.com/#!/debsjkay/status/1162481674501967873" TargetMode="External" /><Relationship Id="rId837" Type="http://schemas.openxmlformats.org/officeDocument/2006/relationships/hyperlink" Target="https://twitter.com/#!/debsjkay/status/1162481674501967873" TargetMode="External" /><Relationship Id="rId838" Type="http://schemas.openxmlformats.org/officeDocument/2006/relationships/hyperlink" Target="https://twitter.com/#!/debsjkay/status/1162481674501967873" TargetMode="External" /><Relationship Id="rId839" Type="http://schemas.openxmlformats.org/officeDocument/2006/relationships/hyperlink" Target="https://twitter.com/#!/debsjkay/status/1162481674501967873" TargetMode="External" /><Relationship Id="rId840" Type="http://schemas.openxmlformats.org/officeDocument/2006/relationships/hyperlink" Target="https://twitter.com/#!/debsjkay/status/1162481674501967873" TargetMode="External" /><Relationship Id="rId841" Type="http://schemas.openxmlformats.org/officeDocument/2006/relationships/hyperlink" Target="https://twitter.com/#!/debsjkay/status/1162481674501967873" TargetMode="External" /><Relationship Id="rId842" Type="http://schemas.openxmlformats.org/officeDocument/2006/relationships/hyperlink" Target="https://twitter.com/#!/debsjkay/status/1162481674501967873" TargetMode="External" /><Relationship Id="rId843" Type="http://schemas.openxmlformats.org/officeDocument/2006/relationships/hyperlink" Target="https://twitter.com/#!/debsjkay/status/1162481674501967873" TargetMode="External" /><Relationship Id="rId844" Type="http://schemas.openxmlformats.org/officeDocument/2006/relationships/hyperlink" Target="https://twitter.com/#!/aussugartax/status/1162199038155866113" TargetMode="External" /><Relationship Id="rId845" Type="http://schemas.openxmlformats.org/officeDocument/2006/relationships/hyperlink" Target="https://twitter.com/#!/matt_hopcraft/status/1162444658183512065" TargetMode="External" /><Relationship Id="rId846" Type="http://schemas.openxmlformats.org/officeDocument/2006/relationships/hyperlink" Target="https://twitter.com/#!/matt_hopcraft/status/1162450716025167873" TargetMode="External" /><Relationship Id="rId847" Type="http://schemas.openxmlformats.org/officeDocument/2006/relationships/hyperlink" Target="https://twitter.com/#!/matt_hopcraft/status/1162513976703381504" TargetMode="External" /><Relationship Id="rId848" Type="http://schemas.openxmlformats.org/officeDocument/2006/relationships/hyperlink" Target="https://twitter.com/#!/aussugartax/status/1162199518546296841" TargetMode="External" /><Relationship Id="rId849" Type="http://schemas.openxmlformats.org/officeDocument/2006/relationships/hyperlink" Target="https://twitter.com/#!/aussugartax/status/1162200621828567040" TargetMode="External" /><Relationship Id="rId850" Type="http://schemas.openxmlformats.org/officeDocument/2006/relationships/hyperlink" Target="https://twitter.com/#!/aussugartax/status/1162202325164814337" TargetMode="External" /><Relationship Id="rId851" Type="http://schemas.openxmlformats.org/officeDocument/2006/relationships/hyperlink" Target="https://twitter.com/#!/matt_hopcraft/status/1162513976703381504" TargetMode="External" /><Relationship Id="rId852" Type="http://schemas.openxmlformats.org/officeDocument/2006/relationships/hyperlink" Target="https://twitter.com/#!/marymaryregan/status/1162611805031718912" TargetMode="External" /><Relationship Id="rId853" Type="http://schemas.openxmlformats.org/officeDocument/2006/relationships/hyperlink" Target="https://twitter.com/#!/197winstonsmith/status/1162407684991307778" TargetMode="External" /><Relationship Id="rId854" Type="http://schemas.openxmlformats.org/officeDocument/2006/relationships/hyperlink" Target="https://twitter.com/#!/197winstonsmith/status/1162407684991307778" TargetMode="External" /><Relationship Id="rId855" Type="http://schemas.openxmlformats.org/officeDocument/2006/relationships/hyperlink" Target="https://twitter.com/#!/197winstonsmith/status/1162407684991307778" TargetMode="External" /><Relationship Id="rId856" Type="http://schemas.openxmlformats.org/officeDocument/2006/relationships/hyperlink" Target="https://twitter.com/#!/197winstonsmith/status/1162407684991307778" TargetMode="External" /><Relationship Id="rId857" Type="http://schemas.openxmlformats.org/officeDocument/2006/relationships/hyperlink" Target="https://twitter.com/#!/197winstonsmith/status/1162651087809257472" TargetMode="External" /><Relationship Id="rId858" Type="http://schemas.openxmlformats.org/officeDocument/2006/relationships/hyperlink" Target="https://twitter.com/#!/197winstonsmith/status/1162651087809257472" TargetMode="External" /><Relationship Id="rId859" Type="http://schemas.openxmlformats.org/officeDocument/2006/relationships/hyperlink" Target="https://twitter.com/#!/197winstonsmith/status/1162651087809257472" TargetMode="External" /><Relationship Id="rId860" Type="http://schemas.openxmlformats.org/officeDocument/2006/relationships/hyperlink" Target="https://twitter.com/#!/197winstonsmith/status/1162651087809257472" TargetMode="External" /><Relationship Id="rId861" Type="http://schemas.openxmlformats.org/officeDocument/2006/relationships/hyperlink" Target="https://twitter.com/#!/197winstonsmith/status/1162651087809257472" TargetMode="External" /><Relationship Id="rId862" Type="http://schemas.openxmlformats.org/officeDocument/2006/relationships/hyperlink" Target="https://twitter.com/#!/197winstonsmith/status/1162651087809257472" TargetMode="External" /><Relationship Id="rId863" Type="http://schemas.openxmlformats.org/officeDocument/2006/relationships/hyperlink" Target="https://twitter.com/#!/197winstonsmith/status/1162651087809257472" TargetMode="External" /><Relationship Id="rId864" Type="http://schemas.openxmlformats.org/officeDocument/2006/relationships/hyperlink" Target="https://twitter.com/#!/197winstonsmith/status/1162651087809257472" TargetMode="External" /><Relationship Id="rId865" Type="http://schemas.openxmlformats.org/officeDocument/2006/relationships/hyperlink" Target="https://twitter.com/#!/sheikh_anvakh/status/1162733068123344896" TargetMode="External" /><Relationship Id="rId866" Type="http://schemas.openxmlformats.org/officeDocument/2006/relationships/hyperlink" Target="https://twitter.com/#!/sheikh_anvakh/status/1162733068123344896" TargetMode="External" /><Relationship Id="rId867" Type="http://schemas.openxmlformats.org/officeDocument/2006/relationships/hyperlink" Target="https://twitter.com/#!/sheikh_anvakh/status/1162733068123344896" TargetMode="External" /><Relationship Id="rId868" Type="http://schemas.openxmlformats.org/officeDocument/2006/relationships/hyperlink" Target="https://twitter.com/#!/sheikh_anvakh/status/1162733068123344896" TargetMode="External" /><Relationship Id="rId869" Type="http://schemas.openxmlformats.org/officeDocument/2006/relationships/hyperlink" Target="https://twitter.com/#!/sheikh_anvakh/status/1162733068123344896" TargetMode="External" /><Relationship Id="rId870" Type="http://schemas.openxmlformats.org/officeDocument/2006/relationships/hyperlink" Target="https://twitter.com/#!/sheikh_anvakh/status/1162733068123344896" TargetMode="External" /><Relationship Id="rId871" Type="http://schemas.openxmlformats.org/officeDocument/2006/relationships/hyperlink" Target="https://twitter.com/#!/tijdvooreten/status/1139115851658010624" TargetMode="External" /><Relationship Id="rId872" Type="http://schemas.openxmlformats.org/officeDocument/2006/relationships/hyperlink" Target="https://twitter.com/#!/tijdvooreten/status/1139115851658010624" TargetMode="External" /><Relationship Id="rId873" Type="http://schemas.openxmlformats.org/officeDocument/2006/relationships/hyperlink" Target="https://twitter.com/#!/tijdvooreten/status/1139115851658010624" TargetMode="External" /><Relationship Id="rId874" Type="http://schemas.openxmlformats.org/officeDocument/2006/relationships/hyperlink" Target="https://twitter.com/#!/tijdvooreten/status/1139115851658010624" TargetMode="External" /><Relationship Id="rId875" Type="http://schemas.openxmlformats.org/officeDocument/2006/relationships/hyperlink" Target="https://twitter.com/#!/tijdvooreten/status/1139115851658010624" TargetMode="External" /><Relationship Id="rId876" Type="http://schemas.openxmlformats.org/officeDocument/2006/relationships/hyperlink" Target="https://twitter.com/#!/tijdvooreten/status/1139115851658010624" TargetMode="External" /><Relationship Id="rId877" Type="http://schemas.openxmlformats.org/officeDocument/2006/relationships/hyperlink" Target="https://twitter.com/#!/tijdvooreten/status/1139115851658010624" TargetMode="External" /><Relationship Id="rId878" Type="http://schemas.openxmlformats.org/officeDocument/2006/relationships/hyperlink" Target="https://twitter.com/#!/matthijs85/status/1161694850498125827" TargetMode="External" /><Relationship Id="rId879" Type="http://schemas.openxmlformats.org/officeDocument/2006/relationships/hyperlink" Target="https://twitter.com/#!/tijdvooreten/status/1161690090919403520" TargetMode="External" /><Relationship Id="rId880" Type="http://schemas.openxmlformats.org/officeDocument/2006/relationships/hyperlink" Target="https://twitter.com/#!/matthijs85/status/1161694850498125827" TargetMode="External" /><Relationship Id="rId881" Type="http://schemas.openxmlformats.org/officeDocument/2006/relationships/hyperlink" Target="https://twitter.com/#!/tijdvooreten/status/1161690090919403520" TargetMode="External" /><Relationship Id="rId882" Type="http://schemas.openxmlformats.org/officeDocument/2006/relationships/hyperlink" Target="https://twitter.com/#!/tijdvooreten/status/1161705520501334017" TargetMode="External" /><Relationship Id="rId883" Type="http://schemas.openxmlformats.org/officeDocument/2006/relationships/hyperlink" Target="https://twitter.com/#!/tijdvooreten/status/1161705520501334017" TargetMode="External" /><Relationship Id="rId884" Type="http://schemas.openxmlformats.org/officeDocument/2006/relationships/hyperlink" Target="https://twitter.com/#!/tijdvooreten/status/1161705520501334017" TargetMode="External" /><Relationship Id="rId885" Type="http://schemas.openxmlformats.org/officeDocument/2006/relationships/hyperlink" Target="https://twitter.com/#!/tijdvooreten/status/1161705520501334017" TargetMode="External" /><Relationship Id="rId886" Type="http://schemas.openxmlformats.org/officeDocument/2006/relationships/hyperlink" Target="https://twitter.com/#!/tijdvooreten/status/1161705520501334017" TargetMode="External" /><Relationship Id="rId887" Type="http://schemas.openxmlformats.org/officeDocument/2006/relationships/hyperlink" Target="https://twitter.com/#!/baumfran/status/1161819498795560960" TargetMode="External" /><Relationship Id="rId888" Type="http://schemas.openxmlformats.org/officeDocument/2006/relationships/hyperlink" Target="https://twitter.com/#!/tijdvooreten/status/1161892244066045952" TargetMode="External" /><Relationship Id="rId889" Type="http://schemas.openxmlformats.org/officeDocument/2006/relationships/hyperlink" Target="https://twitter.com/#!/baumfran/status/1161819498795560960" TargetMode="External" /><Relationship Id="rId890" Type="http://schemas.openxmlformats.org/officeDocument/2006/relationships/hyperlink" Target="https://twitter.com/#!/tijdvooreten/status/1161892244066045952" TargetMode="External" /><Relationship Id="rId891" Type="http://schemas.openxmlformats.org/officeDocument/2006/relationships/hyperlink" Target="https://twitter.com/#!/tijdvooreten/status/1139115851658010624" TargetMode="External" /><Relationship Id="rId892" Type="http://schemas.openxmlformats.org/officeDocument/2006/relationships/hyperlink" Target="https://twitter.com/#!/tijdvooreten/status/1161748709778083841" TargetMode="External" /><Relationship Id="rId893" Type="http://schemas.openxmlformats.org/officeDocument/2006/relationships/hyperlink" Target="https://twitter.com/#!/tijdvooreten/status/1161913211576303616" TargetMode="External" /><Relationship Id="rId894" Type="http://schemas.openxmlformats.org/officeDocument/2006/relationships/hyperlink" Target="https://twitter.com/#!/tijdvooreten/status/1139115851658010624" TargetMode="External" /><Relationship Id="rId895" Type="http://schemas.openxmlformats.org/officeDocument/2006/relationships/hyperlink" Target="https://twitter.com/#!/tijdvooreten/status/1161748709778083841" TargetMode="External" /><Relationship Id="rId896" Type="http://schemas.openxmlformats.org/officeDocument/2006/relationships/hyperlink" Target="https://twitter.com/#!/tijdvooreten/status/1161913211576303616" TargetMode="External" /><Relationship Id="rId897" Type="http://schemas.openxmlformats.org/officeDocument/2006/relationships/hyperlink" Target="https://twitter.com/#!/tijdvooreten/status/1161748709778083841" TargetMode="External" /><Relationship Id="rId898" Type="http://schemas.openxmlformats.org/officeDocument/2006/relationships/hyperlink" Target="https://twitter.com/#!/tijdvooreten/status/1161913211576303616" TargetMode="External" /><Relationship Id="rId899" Type="http://schemas.openxmlformats.org/officeDocument/2006/relationships/hyperlink" Target="https://twitter.com/#!/tijdvooreten/status/1161748709778083841" TargetMode="External" /><Relationship Id="rId900" Type="http://schemas.openxmlformats.org/officeDocument/2006/relationships/hyperlink" Target="https://twitter.com/#!/tijdvooreten/status/1161892244066045952" TargetMode="External" /><Relationship Id="rId901" Type="http://schemas.openxmlformats.org/officeDocument/2006/relationships/hyperlink" Target="https://twitter.com/#!/tijdvooreten/status/1161913211576303616" TargetMode="External" /><Relationship Id="rId902" Type="http://schemas.openxmlformats.org/officeDocument/2006/relationships/hyperlink" Target="https://twitter.com/#!/tijdvooreten/status/1161748709778083841" TargetMode="External" /><Relationship Id="rId903" Type="http://schemas.openxmlformats.org/officeDocument/2006/relationships/hyperlink" Target="https://twitter.com/#!/tijdvooreten/status/1161913211576303616" TargetMode="External" /><Relationship Id="rId904" Type="http://schemas.openxmlformats.org/officeDocument/2006/relationships/hyperlink" Target="https://twitter.com/#!/tijdvooreten/status/1161748709778083841" TargetMode="External" /><Relationship Id="rId905" Type="http://schemas.openxmlformats.org/officeDocument/2006/relationships/hyperlink" Target="https://twitter.com/#!/tijdvooreten/status/1161913211576303616" TargetMode="External" /><Relationship Id="rId906" Type="http://schemas.openxmlformats.org/officeDocument/2006/relationships/hyperlink" Target="https://twitter.com/#!/tijdvooreten/status/1161748709778083841" TargetMode="External" /><Relationship Id="rId907" Type="http://schemas.openxmlformats.org/officeDocument/2006/relationships/hyperlink" Target="https://twitter.com/#!/tijdvooreten/status/1161913211576303616" TargetMode="External" /><Relationship Id="rId908" Type="http://schemas.openxmlformats.org/officeDocument/2006/relationships/hyperlink" Target="https://twitter.com/#!/tijdvooreten/status/1161923576875933696" TargetMode="External" /><Relationship Id="rId909" Type="http://schemas.openxmlformats.org/officeDocument/2006/relationships/hyperlink" Target="https://twitter.com/#!/tijdvooreten/status/1161923576875933696" TargetMode="External" /><Relationship Id="rId910" Type="http://schemas.openxmlformats.org/officeDocument/2006/relationships/hyperlink" Target="https://twitter.com/#!/tijdvooreten/status/1161927798434480128" TargetMode="External" /><Relationship Id="rId911" Type="http://schemas.openxmlformats.org/officeDocument/2006/relationships/hyperlink" Target="https://twitter.com/#!/tijdvooreten/status/1161927798434480128" TargetMode="External" /><Relationship Id="rId912" Type="http://schemas.openxmlformats.org/officeDocument/2006/relationships/hyperlink" Target="https://twitter.com/#!/tijdvooreten/status/1161927798434480128" TargetMode="External" /><Relationship Id="rId913" Type="http://schemas.openxmlformats.org/officeDocument/2006/relationships/hyperlink" Target="https://twitter.com/#!/tijdvooreten/status/1161940090714824705" TargetMode="External" /><Relationship Id="rId914" Type="http://schemas.openxmlformats.org/officeDocument/2006/relationships/hyperlink" Target="https://twitter.com/#!/tijdvooreten/status/1161705520501334017" TargetMode="External" /><Relationship Id="rId915" Type="http://schemas.openxmlformats.org/officeDocument/2006/relationships/hyperlink" Target="https://twitter.com/#!/tijdvooreten/status/1161748709778083841" TargetMode="External" /><Relationship Id="rId916" Type="http://schemas.openxmlformats.org/officeDocument/2006/relationships/hyperlink" Target="https://twitter.com/#!/tijdvooreten/status/1161913211576303616" TargetMode="External" /><Relationship Id="rId917" Type="http://schemas.openxmlformats.org/officeDocument/2006/relationships/hyperlink" Target="https://twitter.com/#!/tijdvooreten/status/1162364970513948672" TargetMode="External" /><Relationship Id="rId918" Type="http://schemas.openxmlformats.org/officeDocument/2006/relationships/hyperlink" Target="https://twitter.com/#!/tijdvooreten/status/1162364970513948672" TargetMode="External" /><Relationship Id="rId919" Type="http://schemas.openxmlformats.org/officeDocument/2006/relationships/hyperlink" Target="https://twitter.com/#!/tijdvooreten/status/1161748709778083841" TargetMode="External" /><Relationship Id="rId920" Type="http://schemas.openxmlformats.org/officeDocument/2006/relationships/hyperlink" Target="https://twitter.com/#!/tijdvooreten/status/1161913211576303616" TargetMode="External" /><Relationship Id="rId921" Type="http://schemas.openxmlformats.org/officeDocument/2006/relationships/hyperlink" Target="https://twitter.com/#!/tijdvooreten/status/1162364970513948672" TargetMode="External" /><Relationship Id="rId922" Type="http://schemas.openxmlformats.org/officeDocument/2006/relationships/hyperlink" Target="https://twitter.com/#!/tijdvooreten/status/1161923576875933696" TargetMode="External" /><Relationship Id="rId923" Type="http://schemas.openxmlformats.org/officeDocument/2006/relationships/hyperlink" Target="https://twitter.com/#!/tijdvooreten/status/1162364970513948672" TargetMode="External" /><Relationship Id="rId924" Type="http://schemas.openxmlformats.org/officeDocument/2006/relationships/hyperlink" Target="https://twitter.com/#!/tijdvooreten/status/1162364970513948672" TargetMode="External" /><Relationship Id="rId925" Type="http://schemas.openxmlformats.org/officeDocument/2006/relationships/hyperlink" Target="https://twitter.com/#!/tijdvooreten/status/1162364970513948672" TargetMode="External" /><Relationship Id="rId926" Type="http://schemas.openxmlformats.org/officeDocument/2006/relationships/hyperlink" Target="https://twitter.com/#!/tijdvooreten/status/1162364970513948672" TargetMode="External" /><Relationship Id="rId927" Type="http://schemas.openxmlformats.org/officeDocument/2006/relationships/hyperlink" Target="https://twitter.com/#!/tijdvooreten/status/1161705520501334017" TargetMode="External" /><Relationship Id="rId928" Type="http://schemas.openxmlformats.org/officeDocument/2006/relationships/hyperlink" Target="https://twitter.com/#!/tijdvooreten/status/1161724792879419392" TargetMode="External" /><Relationship Id="rId929" Type="http://schemas.openxmlformats.org/officeDocument/2006/relationships/hyperlink" Target="https://twitter.com/#!/tijdvooreten/status/1161753679545942023" TargetMode="External" /><Relationship Id="rId930" Type="http://schemas.openxmlformats.org/officeDocument/2006/relationships/hyperlink" Target="https://twitter.com/#!/tijdvooreten/status/1162737524596510720" TargetMode="External" /><Relationship Id="rId931" Type="http://schemas.openxmlformats.org/officeDocument/2006/relationships/hyperlink" Target="https://twitter.com/#!/db41073/status/1162774830908936192" TargetMode="External" /><Relationship Id="rId932" Type="http://schemas.openxmlformats.org/officeDocument/2006/relationships/hyperlink" Target="https://twitter.com/#!/thesteils/status/1162782731354484736" TargetMode="External" /><Relationship Id="rId933" Type="http://schemas.openxmlformats.org/officeDocument/2006/relationships/hyperlink" Target="https://twitter.com/#!/haymansafc/status/1162837756168437760" TargetMode="External" /><Relationship Id="rId934" Type="http://schemas.openxmlformats.org/officeDocument/2006/relationships/hyperlink" Target="https://twitter.com/#!/14obrien14/status/1162840899375816705" TargetMode="External" /><Relationship Id="rId935" Type="http://schemas.openxmlformats.org/officeDocument/2006/relationships/hyperlink" Target="https://twitter.com/#!/14obrien14/status/1162840899375816705" TargetMode="External" /><Relationship Id="rId936" Type="http://schemas.openxmlformats.org/officeDocument/2006/relationships/hyperlink" Target="https://twitter.com/#!/abhigarg_/status/1162940754911625217" TargetMode="External" /><Relationship Id="rId937" Type="http://schemas.openxmlformats.org/officeDocument/2006/relationships/hyperlink" Target="https://twitter.com/#!/silcastelletti/status/1163007349017260033" TargetMode="External" /><Relationship Id="rId938" Type="http://schemas.openxmlformats.org/officeDocument/2006/relationships/hyperlink" Target="https://twitter.com/#!/anastasiasmihai/status/1158151621408256000" TargetMode="External" /><Relationship Id="rId939" Type="http://schemas.openxmlformats.org/officeDocument/2006/relationships/hyperlink" Target="https://twitter.com/#!/silcastelletti/status/1163007349017260033" TargetMode="External" /><Relationship Id="rId940" Type="http://schemas.openxmlformats.org/officeDocument/2006/relationships/hyperlink" Target="https://twitter.com/#!/anastasiasmihai/status/1158151621408256000" TargetMode="External" /><Relationship Id="rId941" Type="http://schemas.openxmlformats.org/officeDocument/2006/relationships/hyperlink" Target="https://twitter.com/#!/silcastelletti/status/1163007349017260033" TargetMode="External" /><Relationship Id="rId942" Type="http://schemas.openxmlformats.org/officeDocument/2006/relationships/hyperlink" Target="https://twitter.com/#!/anastasiasmihai/status/1158151621408256000" TargetMode="External" /><Relationship Id="rId943" Type="http://schemas.openxmlformats.org/officeDocument/2006/relationships/hyperlink" Target="https://twitter.com/#!/silcastelletti/status/1163007349017260033" TargetMode="External" /><Relationship Id="rId944" Type="http://schemas.openxmlformats.org/officeDocument/2006/relationships/hyperlink" Target="https://twitter.com/#!/anastasiasmihai/status/1158151621408256000" TargetMode="External" /><Relationship Id="rId945" Type="http://schemas.openxmlformats.org/officeDocument/2006/relationships/hyperlink" Target="https://twitter.com/#!/silcastelletti/status/1163007349017260033" TargetMode="External" /><Relationship Id="rId946" Type="http://schemas.openxmlformats.org/officeDocument/2006/relationships/hyperlink" Target="https://twitter.com/#!/anastasiasmihai/status/1158151621408256000" TargetMode="External" /><Relationship Id="rId947" Type="http://schemas.openxmlformats.org/officeDocument/2006/relationships/hyperlink" Target="https://twitter.com/#!/silcastelletti/status/1163007349017260033" TargetMode="External" /><Relationship Id="rId948" Type="http://schemas.openxmlformats.org/officeDocument/2006/relationships/hyperlink" Target="https://twitter.com/#!/anastasiasmihai/status/1158151621408256000" TargetMode="External" /><Relationship Id="rId949" Type="http://schemas.openxmlformats.org/officeDocument/2006/relationships/hyperlink" Target="https://twitter.com/#!/silcastelletti/status/1163007349017260033" TargetMode="External" /><Relationship Id="rId950" Type="http://schemas.openxmlformats.org/officeDocument/2006/relationships/hyperlink" Target="https://twitter.com/#!/anastasiasmihai/status/1158151621408256000" TargetMode="External" /><Relationship Id="rId951" Type="http://schemas.openxmlformats.org/officeDocument/2006/relationships/hyperlink" Target="https://twitter.com/#!/silcastelletti/status/1163007349017260033" TargetMode="External" /><Relationship Id="rId952" Type="http://schemas.openxmlformats.org/officeDocument/2006/relationships/hyperlink" Target="https://twitter.com/#!/anastasiasmihai/status/1158151621408256000" TargetMode="External" /><Relationship Id="rId953" Type="http://schemas.openxmlformats.org/officeDocument/2006/relationships/hyperlink" Target="https://twitter.com/#!/silcastelletti/status/1163007349017260033" TargetMode="External" /><Relationship Id="rId954" Type="http://schemas.openxmlformats.org/officeDocument/2006/relationships/hyperlink" Target="https://twitter.com/#!/anastasiasmihai/status/1158151621408256000" TargetMode="External" /><Relationship Id="rId955" Type="http://schemas.openxmlformats.org/officeDocument/2006/relationships/hyperlink" Target="https://twitter.com/#!/silcastelletti/status/1163007349017260033" TargetMode="External" /><Relationship Id="rId956" Type="http://schemas.openxmlformats.org/officeDocument/2006/relationships/hyperlink" Target="https://twitter.com/#!/anastasiasmihai/status/1158151621408256000" TargetMode="External" /><Relationship Id="rId957" Type="http://schemas.openxmlformats.org/officeDocument/2006/relationships/hyperlink" Target="https://twitter.com/#!/silcastelletti/status/1163007349017260033" TargetMode="External" /><Relationship Id="rId958" Type="http://schemas.openxmlformats.org/officeDocument/2006/relationships/hyperlink" Target="https://twitter.com/#!/anastasiasmihai/status/1158151621408256000" TargetMode="External" /><Relationship Id="rId959" Type="http://schemas.openxmlformats.org/officeDocument/2006/relationships/hyperlink" Target="https://twitter.com/#!/silcastelletti/status/1163007349017260033" TargetMode="External" /><Relationship Id="rId960" Type="http://schemas.openxmlformats.org/officeDocument/2006/relationships/hyperlink" Target="https://twitter.com/#!/imhere_m8/status/1163023756148785152" TargetMode="External" /><Relationship Id="rId961" Type="http://schemas.openxmlformats.org/officeDocument/2006/relationships/hyperlink" Target="https://twitter.com/#!/isleofwrite/status/1163053343637495811" TargetMode="External" /><Relationship Id="rId962" Type="http://schemas.openxmlformats.org/officeDocument/2006/relationships/hyperlink" Target="https://twitter.com/#!/sboscott/status/1163226191198937088" TargetMode="External" /><Relationship Id="rId963" Type="http://schemas.openxmlformats.org/officeDocument/2006/relationships/hyperlink" Target="https://twitter.com/#!/sboscott/status/1163226191198937088" TargetMode="External" /><Relationship Id="rId964" Type="http://schemas.openxmlformats.org/officeDocument/2006/relationships/hyperlink" Target="https://twitter.com/#!/adhila101/status/1163274979879923713" TargetMode="External" /><Relationship Id="rId965" Type="http://schemas.openxmlformats.org/officeDocument/2006/relationships/hyperlink" Target="https://twitter.com/#!/dentalhealthorg/status/1159021374268157952" TargetMode="External" /><Relationship Id="rId966" Type="http://schemas.openxmlformats.org/officeDocument/2006/relationships/hyperlink" Target="https://twitter.com/#!/dentalhealthorg/status/1159021374268157952" TargetMode="External" /><Relationship Id="rId967" Type="http://schemas.openxmlformats.org/officeDocument/2006/relationships/hyperlink" Target="https://twitter.com/#!/actiononsugar/status/1159025478122070017" TargetMode="External" /><Relationship Id="rId968" Type="http://schemas.openxmlformats.org/officeDocument/2006/relationships/hyperlink" Target="https://twitter.com/#!/qmulbartsthelon/status/1159074606671638531" TargetMode="External" /><Relationship Id="rId969" Type="http://schemas.openxmlformats.org/officeDocument/2006/relationships/hyperlink" Target="https://twitter.com/#!/actiononsalt/status/1159101264577384448" TargetMode="External" /><Relationship Id="rId970" Type="http://schemas.openxmlformats.org/officeDocument/2006/relationships/hyperlink" Target="https://twitter.com/#!/actiononsugar/status/1159091937984602112" TargetMode="External" /><Relationship Id="rId971" Type="http://schemas.openxmlformats.org/officeDocument/2006/relationships/hyperlink" Target="https://twitter.com/#!/qmulbartsthelon/status/1159074606671638531" TargetMode="External" /><Relationship Id="rId972" Type="http://schemas.openxmlformats.org/officeDocument/2006/relationships/hyperlink" Target="https://twitter.com/#!/qmulbartsthelon/status/1159074606671638531" TargetMode="External" /><Relationship Id="rId973" Type="http://schemas.openxmlformats.org/officeDocument/2006/relationships/hyperlink" Target="https://twitter.com/#!/actiononsalt/status/1159101264577384448" TargetMode="External" /><Relationship Id="rId974" Type="http://schemas.openxmlformats.org/officeDocument/2006/relationships/hyperlink" Target="https://twitter.com/#!/actiononsugar/status/1159091937984602112" TargetMode="External" /><Relationship Id="rId975" Type="http://schemas.openxmlformats.org/officeDocument/2006/relationships/hyperlink" Target="https://twitter.com/#!/holly_gabe/status/1159374414468833281" TargetMode="External" /><Relationship Id="rId976" Type="http://schemas.openxmlformats.org/officeDocument/2006/relationships/hyperlink" Target="https://twitter.com/#!/actiononsalt/status/1159101264577384448" TargetMode="External" /><Relationship Id="rId977" Type="http://schemas.openxmlformats.org/officeDocument/2006/relationships/hyperlink" Target="https://twitter.com/#!/actiononsalt/status/1159388821068406791" TargetMode="External" /><Relationship Id="rId978" Type="http://schemas.openxmlformats.org/officeDocument/2006/relationships/hyperlink" Target="https://twitter.com/#!/actiononsalt/status/1159388821068406791" TargetMode="External" /><Relationship Id="rId979" Type="http://schemas.openxmlformats.org/officeDocument/2006/relationships/hyperlink" Target="https://twitter.com/#!/actiononsalt/status/1159388821068406791" TargetMode="External" /><Relationship Id="rId980" Type="http://schemas.openxmlformats.org/officeDocument/2006/relationships/hyperlink" Target="https://twitter.com/#!/sputniknewsuk/status/1159398932411310081" TargetMode="External" /><Relationship Id="rId981" Type="http://schemas.openxmlformats.org/officeDocument/2006/relationships/hyperlink" Target="https://twitter.com/#!/actiononsugar/status/1159025478122070017" TargetMode="External" /><Relationship Id="rId982" Type="http://schemas.openxmlformats.org/officeDocument/2006/relationships/hyperlink" Target="https://twitter.com/#!/actiononsugar/status/1159374958361006082" TargetMode="External" /><Relationship Id="rId983" Type="http://schemas.openxmlformats.org/officeDocument/2006/relationships/hyperlink" Target="https://twitter.com/#!/holly_gabe/status/1159374414468833281" TargetMode="External" /><Relationship Id="rId984" Type="http://schemas.openxmlformats.org/officeDocument/2006/relationships/hyperlink" Target="https://twitter.com/#!/sputniknewsuk/status/1159398932411310081" TargetMode="External" /><Relationship Id="rId985" Type="http://schemas.openxmlformats.org/officeDocument/2006/relationships/hyperlink" Target="https://twitter.com/#!/sputniknewsuk/status/1159398932411310081" TargetMode="External" /><Relationship Id="rId986" Type="http://schemas.openxmlformats.org/officeDocument/2006/relationships/hyperlink" Target="https://twitter.com/#!/actiononsugar/status/1159374958361006082" TargetMode="External" /><Relationship Id="rId987" Type="http://schemas.openxmlformats.org/officeDocument/2006/relationships/hyperlink" Target="https://twitter.com/#!/holly_gabe/status/1159374414468833281" TargetMode="External" /><Relationship Id="rId988" Type="http://schemas.openxmlformats.org/officeDocument/2006/relationships/hyperlink" Target="https://twitter.com/#!/actiononsugar/status/1159374958361006082" TargetMode="External" /><Relationship Id="rId989" Type="http://schemas.openxmlformats.org/officeDocument/2006/relationships/hyperlink" Target="https://twitter.com/#!/actiononsugar/status/1163349575882674178" TargetMode="External" /><Relationship Id="rId990" Type="http://schemas.openxmlformats.org/officeDocument/2006/relationships/hyperlink" Target="https://twitter.com/#!/agnesayton/status/1163351645113192448" TargetMode="External" /><Relationship Id="rId991" Type="http://schemas.openxmlformats.org/officeDocument/2006/relationships/hyperlink" Target="https://twitter.com/#!/cruk_policy/status/1162383465087721472" TargetMode="External" /><Relationship Id="rId992" Type="http://schemas.openxmlformats.org/officeDocument/2006/relationships/hyperlink" Target="https://twitter.com/#!/etain6/status/1163351721650851840" TargetMode="External" /><Relationship Id="rId993" Type="http://schemas.openxmlformats.org/officeDocument/2006/relationships/hyperlink" Target="https://twitter.com/#!/sabinebonneck/status/1163359448066342912" TargetMode="External" /><Relationship Id="rId994" Type="http://schemas.openxmlformats.org/officeDocument/2006/relationships/hyperlink" Target="https://twitter.com/#!/louisestephen9/status/1161226424889405440" TargetMode="External" /><Relationship Id="rId995" Type="http://schemas.openxmlformats.org/officeDocument/2006/relationships/hyperlink" Target="https://twitter.com/#!/greedspam/status/1161549513145929730" TargetMode="External" /><Relationship Id="rId996" Type="http://schemas.openxmlformats.org/officeDocument/2006/relationships/hyperlink" Target="https://twitter.com/#!/greedspam/status/1162108917670961152" TargetMode="External" /><Relationship Id="rId997" Type="http://schemas.openxmlformats.org/officeDocument/2006/relationships/hyperlink" Target="https://twitter.com/#!/greedspam/status/1162108917670961152" TargetMode="External" /><Relationship Id="rId998" Type="http://schemas.openxmlformats.org/officeDocument/2006/relationships/hyperlink" Target="https://twitter.com/#!/greedspam/status/1163409950313521153" TargetMode="External" /><Relationship Id="rId999" Type="http://schemas.openxmlformats.org/officeDocument/2006/relationships/hyperlink" Target="https://twitter.com/#!/rcperri/status/1163417550463651845" TargetMode="External" /><Relationship Id="rId1000" Type="http://schemas.openxmlformats.org/officeDocument/2006/relationships/hyperlink" Target="https://twitter.com/#!/eastgatebiotech/status/1163417717027852288" TargetMode="External" /><Relationship Id="rId1001" Type="http://schemas.openxmlformats.org/officeDocument/2006/relationships/hyperlink" Target="https://twitter.com/#!/helenclarknz/status/1157135457764818944" TargetMode="External" /><Relationship Id="rId1002" Type="http://schemas.openxmlformats.org/officeDocument/2006/relationships/hyperlink" Target="https://twitter.com/#!/plvrmap/status/1163429371719217157" TargetMode="External" /><Relationship Id="rId1003" Type="http://schemas.openxmlformats.org/officeDocument/2006/relationships/hyperlink" Target="https://twitter.com/#!/lndnsmileclinic/status/1163490869930070020" TargetMode="External" /><Relationship Id="rId1004" Type="http://schemas.openxmlformats.org/officeDocument/2006/relationships/hyperlink" Target="https://twitter.com/#!/scotthardinguk/status/1163524794840682499" TargetMode="External" /><Relationship Id="rId1005" Type="http://schemas.openxmlformats.org/officeDocument/2006/relationships/hyperlink" Target="https://twitter.com/#!/afpe_pe/status/1161565705101291520" TargetMode="External" /><Relationship Id="rId1006" Type="http://schemas.openxmlformats.org/officeDocument/2006/relationships/hyperlink" Target="https://twitter.com/#!/eileen_marchant/status/1163651913835065351" TargetMode="External" /><Relationship Id="rId1007" Type="http://schemas.openxmlformats.org/officeDocument/2006/relationships/hyperlink" Target="https://twitter.com/#!/griffithnursing/status/1163657904097861633" TargetMode="External" /><Relationship Id="rId1008" Type="http://schemas.openxmlformats.org/officeDocument/2006/relationships/hyperlink" Target="https://twitter.com/#!/keatingpatrick/status/1163684120901431296" TargetMode="External" /><Relationship Id="rId1009" Type="http://schemas.openxmlformats.org/officeDocument/2006/relationships/hyperlink" Target="https://twitter.com/#!/alanpwhite2/status/1163695164357062661" TargetMode="External" /><Relationship Id="rId1010" Type="http://schemas.openxmlformats.org/officeDocument/2006/relationships/hyperlink" Target="https://twitter.com/#!/krifra/status/1163699022189584384" TargetMode="External" /><Relationship Id="rId1011" Type="http://schemas.openxmlformats.org/officeDocument/2006/relationships/hyperlink" Target="https://twitter.com/#!/foodsecurity_za/status/1161902893240373248" TargetMode="External" /><Relationship Id="rId1012" Type="http://schemas.openxmlformats.org/officeDocument/2006/relationships/hyperlink" Target="https://twitter.com/#!/sophuwc/status/1163704696420339712" TargetMode="External" /><Relationship Id="rId1013" Type="http://schemas.openxmlformats.org/officeDocument/2006/relationships/hyperlink" Target="https://twitter.com/#!/sophuwc/status/1163704696420339712" TargetMode="External" /><Relationship Id="rId1014" Type="http://schemas.openxmlformats.org/officeDocument/2006/relationships/hyperlink" Target="https://twitter.com/#!/keatingpatrick/status/1163684120901431296" TargetMode="External" /><Relationship Id="rId1015" Type="http://schemas.openxmlformats.org/officeDocument/2006/relationships/hyperlink" Target="https://twitter.com/#!/pmpmagtoday/status/1163736583331352577" TargetMode="External" /><Relationship Id="rId1016" Type="http://schemas.openxmlformats.org/officeDocument/2006/relationships/hyperlink" Target="https://twitter.com/#!/drefleming7/status/1163962095727198208" TargetMode="External" /><Relationship Id="rId1017" Type="http://schemas.openxmlformats.org/officeDocument/2006/relationships/hyperlink" Target="https://api.twitter.com/1.1/geo/id/20a8ff1b92480026.json" TargetMode="External" /><Relationship Id="rId1018" Type="http://schemas.openxmlformats.org/officeDocument/2006/relationships/hyperlink" Target="https://api.twitter.com/1.1/geo/id/71c8eb57c400c9b6.json" TargetMode="External" /><Relationship Id="rId1019" Type="http://schemas.openxmlformats.org/officeDocument/2006/relationships/hyperlink" Target="https://api.twitter.com/1.1/geo/id/71c8eb57c400c9b6.json" TargetMode="External" /><Relationship Id="rId1020" Type="http://schemas.openxmlformats.org/officeDocument/2006/relationships/hyperlink" Target="https://api.twitter.com/1.1/geo/id/01864a8a64df9dc4.json" TargetMode="External" /><Relationship Id="rId1021" Type="http://schemas.openxmlformats.org/officeDocument/2006/relationships/hyperlink" Target="https://api.twitter.com/1.1/geo/id/01864a8a64df9dc4.json" TargetMode="External" /><Relationship Id="rId1022" Type="http://schemas.openxmlformats.org/officeDocument/2006/relationships/hyperlink" Target="https://api.twitter.com/1.1/geo/id/99cdab25eddd6bce.json" TargetMode="External" /><Relationship Id="rId1023" Type="http://schemas.openxmlformats.org/officeDocument/2006/relationships/hyperlink" Target="https://api.twitter.com/1.1/geo/id/99cdab25eddd6bce.json" TargetMode="External" /><Relationship Id="rId1024" Type="http://schemas.openxmlformats.org/officeDocument/2006/relationships/hyperlink" Target="https://api.twitter.com/1.1/geo/id/99cdab25eddd6bce.json" TargetMode="External" /><Relationship Id="rId1025" Type="http://schemas.openxmlformats.org/officeDocument/2006/relationships/hyperlink" Target="https://api.twitter.com/1.1/geo/id/99cdab25eddd6bce.json" TargetMode="External" /><Relationship Id="rId1026" Type="http://schemas.openxmlformats.org/officeDocument/2006/relationships/hyperlink" Target="https://api.twitter.com/1.1/geo/id/99cdab25eddd6bce.json" TargetMode="External" /><Relationship Id="rId1027" Type="http://schemas.openxmlformats.org/officeDocument/2006/relationships/hyperlink" Target="https://api.twitter.com/1.1/geo/id/99cdab25eddd6bce.json" TargetMode="External" /><Relationship Id="rId1028" Type="http://schemas.openxmlformats.org/officeDocument/2006/relationships/hyperlink" Target="https://api.twitter.com/1.1/geo/id/99cdab25eddd6bce.json" TargetMode="External" /><Relationship Id="rId1029" Type="http://schemas.openxmlformats.org/officeDocument/2006/relationships/hyperlink" Target="https://api.twitter.com/1.1/geo/id/99cdab25eddd6bce.json" TargetMode="External" /><Relationship Id="rId1030" Type="http://schemas.openxmlformats.org/officeDocument/2006/relationships/hyperlink" Target="https://api.twitter.com/1.1/geo/id/99cdab25eddd6bce.json" TargetMode="External" /><Relationship Id="rId1031" Type="http://schemas.openxmlformats.org/officeDocument/2006/relationships/hyperlink" Target="https://api.twitter.com/1.1/geo/id/3a8a2c667faaf9ba.json" TargetMode="External" /><Relationship Id="rId1032" Type="http://schemas.openxmlformats.org/officeDocument/2006/relationships/comments" Target="../comments1.xml" /><Relationship Id="rId1033" Type="http://schemas.openxmlformats.org/officeDocument/2006/relationships/vmlDrawing" Target="../drawings/vmlDrawing1.vml" /><Relationship Id="rId1034" Type="http://schemas.openxmlformats.org/officeDocument/2006/relationships/table" Target="../tables/table1.xml" /><Relationship Id="rId10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ciencedirect.com/science/article/pii/S0167527316331515" TargetMode="External" /><Relationship Id="rId2" Type="http://schemas.openxmlformats.org/officeDocument/2006/relationships/hyperlink" Target="https://www.huffingtonpost.co.uk/entry/calorie-levy-campaigners_uk_5d4993bee4b0244052e1a560" TargetMode="External" /><Relationship Id="rId3" Type="http://schemas.openxmlformats.org/officeDocument/2006/relationships/hyperlink" Target="https://www.foodingredientsfirst.com/news/uk-health-campaigners-call-for-sweeping-calorie-tax-on-processed-foods.html" TargetMode="External" /><Relationship Id="rId4" Type="http://schemas.openxmlformats.org/officeDocument/2006/relationships/hyperlink" Target="https://www.foodanddrinktechnology.com/news/29006/campaigners-call-for-calorie-levy-on-unhealthy-foods/" TargetMode="External" /><Relationship Id="rId5" Type="http://schemas.openxmlformats.org/officeDocument/2006/relationships/hyperlink" Target="https://www.eveningexpress.co.uk/news/uk/call-for-calorie-tax-on-food-firms-after-success-of-sugar-levy/amp/?utm_source=twitter&amp;__twitter_impression=true" TargetMode="External" /><Relationship Id="rId6" Type="http://schemas.openxmlformats.org/officeDocument/2006/relationships/hyperlink" Target="https://news.sky.com/story/call-for-calorie-tax-on-processed-food-after-success-of-sugar-levy-11779137" TargetMode="External" /><Relationship Id="rId7" Type="http://schemas.openxmlformats.org/officeDocument/2006/relationships/hyperlink" Target="https://twitter.com/TheEconomist/status/1159139054857965568" TargetMode="External" /><Relationship Id="rId8" Type="http://schemas.openxmlformats.org/officeDocument/2006/relationships/hyperlink" Target="https://news.sky.com/story/call-for-calorie-tax-on-processed-food-after-success-of-sugar-levy-11779137" TargetMode="External" /><Relationship Id="rId9" Type="http://schemas.openxmlformats.org/officeDocument/2006/relationships/hyperlink" Target="https://www.youtube.com/watch?v=cfl26x1XCwY" TargetMode="External" /><Relationship Id="rId10" Type="http://schemas.openxmlformats.org/officeDocument/2006/relationships/hyperlink" Target="https://twitter.com/theeconomist/status/1159291624528207873" TargetMode="External" /><Relationship Id="rId11" Type="http://schemas.openxmlformats.org/officeDocument/2006/relationships/hyperlink" Target="https://news.sky.com/story/call-for-calorie-tax-on-processed-food-after-success-of-sugar-levy-11779137?utm_source=Greenhouse+Morning+News&amp;utm_campaign=925a7e4c19-Greenhouse_Morning_News_GMN__8th_August_2019&amp;utm_medium=email&amp;utm_term=0_e40c447c1a-925a7e4c19-123998953" TargetMode="External" /><Relationship Id="rId12" Type="http://schemas.openxmlformats.org/officeDocument/2006/relationships/hyperlink" Target="https://www.foodmatterslive.com/visit/2019-schedule/2019-sessions-details-reformulation-and-portion-size-approaches-to-meeting-calorie-and-sugar-reduction-targets" TargetMode="External" /><Relationship Id="rId13" Type="http://schemas.openxmlformats.org/officeDocument/2006/relationships/hyperlink" Target="https://twitter.com/burnout_pt/status/1159443259736952833" TargetMode="External" /><Relationship Id="rId14" Type="http://schemas.openxmlformats.org/officeDocument/2006/relationships/hyperlink" Target="https://twitter.com/i/web/status/1159770741853884419" TargetMode="External" /><Relationship Id="rId15" Type="http://schemas.openxmlformats.org/officeDocument/2006/relationships/hyperlink" Target="http://childofourtimeblog.org.uk/2017/12/off-the-scales-time-to-act-on-childhood-obesity/" TargetMode="External" /><Relationship Id="rId16" Type="http://schemas.openxmlformats.org/officeDocument/2006/relationships/hyperlink" Target="https://twitter.com/i/web/status/1159868212193964032" TargetMode="External" /><Relationship Id="rId17" Type="http://schemas.openxmlformats.org/officeDocument/2006/relationships/hyperlink" Target="https://www.icelandreview.com/politics/in-focus-proposed-sugar-tax/" TargetMode="External" /><Relationship Id="rId18" Type="http://schemas.openxmlformats.org/officeDocument/2006/relationships/hyperlink" Target="https://twitter.com/i/web/status/1159926126522904576" TargetMode="External" /><Relationship Id="rId19" Type="http://schemas.openxmlformats.org/officeDocument/2006/relationships/hyperlink" Target="https://twitter.com/i/web/status/1160727733208584195" TargetMode="External" /><Relationship Id="rId20" Type="http://schemas.openxmlformats.org/officeDocument/2006/relationships/hyperlink" Target="https://www.linkedin.com/pulse/sugar-tax-year-simon-elson" TargetMode="External" /><Relationship Id="rId21" Type="http://schemas.openxmlformats.org/officeDocument/2006/relationships/hyperlink" Target="https://passerbybloggingfun.blogspot.com/2019/08/poem-sugar-and-hypocrites.html" TargetMode="External" /><Relationship Id="rId22" Type="http://schemas.openxmlformats.org/officeDocument/2006/relationships/hyperlink" Target="https://www.bbc.co.uk/news/uk-politics-48847952" TargetMode="External" /><Relationship Id="rId23" Type="http://schemas.openxmlformats.org/officeDocument/2006/relationships/hyperlink" Target="https://www.politico.com/agenda/story/2019/08/13/soda-tax-california-public-health-000940" TargetMode="External" /><Relationship Id="rId24" Type="http://schemas.openxmlformats.org/officeDocument/2006/relationships/hyperlink" Target="https://twitter.com/i/web/status/1161321609019502592" TargetMode="External" /><Relationship Id="rId25" Type="http://schemas.openxmlformats.org/officeDocument/2006/relationships/hyperlink" Target="https://twitter.com/i/web/status/1147097793204490241" TargetMode="External" /><Relationship Id="rId26" Type="http://schemas.openxmlformats.org/officeDocument/2006/relationships/hyperlink" Target="https://twitter.com/i/web/status/1161459075411873793" TargetMode="External" /><Relationship Id="rId27" Type="http://schemas.openxmlformats.org/officeDocument/2006/relationships/hyperlink" Target="https://twitter.com/i/web/status/1161245860488892422" TargetMode="External" /><Relationship Id="rId28" Type="http://schemas.openxmlformats.org/officeDocument/2006/relationships/hyperlink" Target="https://twitter.com/i/web/status/1161340790251184128" TargetMode="External" /><Relationship Id="rId29" Type="http://schemas.openxmlformats.org/officeDocument/2006/relationships/hyperlink" Target="https://twitter.com/i/web/status/1161524040630251520" TargetMode="External" /><Relationship Id="rId30" Type="http://schemas.openxmlformats.org/officeDocument/2006/relationships/hyperlink" Target="https://www.igd.com/research/brexit-and-economics/article/t/how-the-sugar-tax-is-changing-behaviour/i/22186" TargetMode="External" /><Relationship Id="rId31" Type="http://schemas.openxmlformats.org/officeDocument/2006/relationships/hyperlink" Target="https://www.igd.com/research/brexit-and-economics/article/t/how-the-sugar-tax-is-changing-behaviour/i/22186" TargetMode="External" /><Relationship Id="rId32" Type="http://schemas.openxmlformats.org/officeDocument/2006/relationships/hyperlink" Target="https://www.igd.com/research/brexit-and-economics/article/t/how-the-sugar-tax-is-changing-behaviour/i/22186" TargetMode="External" /><Relationship Id="rId33" Type="http://schemas.openxmlformats.org/officeDocument/2006/relationships/hyperlink" Target="https://twitter.com/i/web/status/1161627421805875200" TargetMode="External" /><Relationship Id="rId34" Type="http://schemas.openxmlformats.org/officeDocument/2006/relationships/hyperlink" Target="https://twitter.com/i/web/status/1161644954382405633" TargetMode="External" /><Relationship Id="rId35" Type="http://schemas.openxmlformats.org/officeDocument/2006/relationships/hyperlink" Target="https://econ.trib.al/GKTprGB" TargetMode="External" /><Relationship Id="rId36" Type="http://schemas.openxmlformats.org/officeDocument/2006/relationships/hyperlink" Target="https://twitter.com/i/web/status/1161799389003812865" TargetMode="External" /><Relationship Id="rId37" Type="http://schemas.openxmlformats.org/officeDocument/2006/relationships/hyperlink" Target="https://twitter.com/i/web/status/1161807919345623040" TargetMode="External" /><Relationship Id="rId38" Type="http://schemas.openxmlformats.org/officeDocument/2006/relationships/hyperlink" Target="https://twitter.com/i/web/status/1161808359307132928" TargetMode="External" /><Relationship Id="rId39" Type="http://schemas.openxmlformats.org/officeDocument/2006/relationships/hyperlink" Target="https://www.igd.com/research/brexit-and-economics/article/t/how-the-sugar-tax-is-changing-behaviour/i/22186" TargetMode="External" /><Relationship Id="rId40" Type="http://schemas.openxmlformats.org/officeDocument/2006/relationships/hyperlink" Target="https://www.igd.com/research/brexit-and-economics/article/t/how-the-sugar-tax-is-changing-behaviour/i/22186" TargetMode="External" /><Relationship Id="rId41" Type="http://schemas.openxmlformats.org/officeDocument/2006/relationships/hyperlink" Target="https://twitter.com/i/web/status/1161915213257629696" TargetMode="External" /><Relationship Id="rId42" Type="http://schemas.openxmlformats.org/officeDocument/2006/relationships/hyperlink" Target="https://twitter.com/i/web/status/1161922263182004225" TargetMode="External" /><Relationship Id="rId43" Type="http://schemas.openxmlformats.org/officeDocument/2006/relationships/hyperlink" Target="https://www.igd.com/research/brexit-and-economics/article/t/how-the-sugar-tax-is-changing-behaviour/i/22186" TargetMode="External" /><Relationship Id="rId44" Type="http://schemas.openxmlformats.org/officeDocument/2006/relationships/hyperlink" Target="https://twitter.com/i/web/status/1161957870323294209" TargetMode="External" /><Relationship Id="rId45" Type="http://schemas.openxmlformats.org/officeDocument/2006/relationships/hyperlink" Target="https://twitter.com/i/web/status/1161968787786215425" TargetMode="External" /><Relationship Id="rId46" Type="http://schemas.openxmlformats.org/officeDocument/2006/relationships/hyperlink" Target="https://twitter.com/i/web/status/1162043141312192513" TargetMode="External" /><Relationship Id="rId47" Type="http://schemas.openxmlformats.org/officeDocument/2006/relationships/hyperlink" Target="https://twitter.com/i/web/status/1162052320965877763" TargetMode="External" /><Relationship Id="rId48" Type="http://schemas.openxmlformats.org/officeDocument/2006/relationships/hyperlink" Target="https://twitter.com/i/web/status/1162053197537693696" TargetMode="External" /><Relationship Id="rId49" Type="http://schemas.openxmlformats.org/officeDocument/2006/relationships/hyperlink" Target="https://www.theguardian.com/society/2019/jul/18/inadequate-health-response-leaves-35bn-with-poor-dental-care" TargetMode="External" /><Relationship Id="rId50" Type="http://schemas.openxmlformats.org/officeDocument/2006/relationships/hyperlink" Target="https://twitter.com/i/web/status/1162069019509362690" TargetMode="External" /><Relationship Id="rId51" Type="http://schemas.openxmlformats.org/officeDocument/2006/relationships/hyperlink" Target="https://twitter.com/refillnz/status/1159282589255000065" TargetMode="External" /><Relationship Id="rId52" Type="http://schemas.openxmlformats.org/officeDocument/2006/relationships/hyperlink" Target="https://twitter.com/i/web/status/1161040931501424640" TargetMode="External" /><Relationship Id="rId53" Type="http://schemas.openxmlformats.org/officeDocument/2006/relationships/hyperlink" Target="https://twitter.com/LEAD_Coalition/status/1161961733994377216" TargetMode="External" /><Relationship Id="rId54" Type="http://schemas.openxmlformats.org/officeDocument/2006/relationships/hyperlink" Target="https://www.health-e.org.za/2019/07/15/sugary-drinks-the-tax-declining-sales-new-alarming-research/" TargetMode="External" /><Relationship Id="rId55" Type="http://schemas.openxmlformats.org/officeDocument/2006/relationships/hyperlink" Target="https://twitter.com/i/web/status/1160883634892488704" TargetMode="External" /><Relationship Id="rId56" Type="http://schemas.openxmlformats.org/officeDocument/2006/relationships/hyperlink" Target="https://twitter.com/i/web/status/1161452167045115904" TargetMode="External" /><Relationship Id="rId57" Type="http://schemas.openxmlformats.org/officeDocument/2006/relationships/hyperlink" Target="https://twitter.com/i/web/status/1161457996624359425" TargetMode="External" /><Relationship Id="rId58" Type="http://schemas.openxmlformats.org/officeDocument/2006/relationships/hyperlink" Target="https://twitter.com/W_Wat/status/1162116718702940160" TargetMode="External" /><Relationship Id="rId59" Type="http://schemas.openxmlformats.org/officeDocument/2006/relationships/hyperlink" Target="https://www.igd.com/research/brexit-and-economics/article/t/how-the-sugar-tax-is-changing-behaviour/i/22186" TargetMode="External" /><Relationship Id="rId60" Type="http://schemas.openxmlformats.org/officeDocument/2006/relationships/hyperlink" Target="https://twitter.com/i/web/status/1161916007415525376" TargetMode="External" /><Relationship Id="rId61" Type="http://schemas.openxmlformats.org/officeDocument/2006/relationships/hyperlink" Target="https://twitter.com/i/web/status/1161916658031702016" TargetMode="External" /><Relationship Id="rId62" Type="http://schemas.openxmlformats.org/officeDocument/2006/relationships/hyperlink" Target="https://twitter.com/adamliaw/status/1161798669575655424" TargetMode="External" /><Relationship Id="rId63" Type="http://schemas.openxmlformats.org/officeDocument/2006/relationships/hyperlink" Target="https://twitter.com/adamliaw/status/1161799131590905857" TargetMode="External" /><Relationship Id="rId64" Type="http://schemas.openxmlformats.org/officeDocument/2006/relationships/hyperlink" Target="https://twitter.com/adamliaw/status/1161800961108533249" TargetMode="External" /><Relationship Id="rId65" Type="http://schemas.openxmlformats.org/officeDocument/2006/relationships/hyperlink" Target="https://twitter.com/adamliaw/status/1161804413356261376" TargetMode="External" /><Relationship Id="rId66" Type="http://schemas.openxmlformats.org/officeDocument/2006/relationships/hyperlink" Target="https://twitter.com/i/web/status/1161690090919403520" TargetMode="External" /><Relationship Id="rId67" Type="http://schemas.openxmlformats.org/officeDocument/2006/relationships/hyperlink" Target="https://twitter.com/i/web/status/1161705520501334017" TargetMode="External" /><Relationship Id="rId68" Type="http://schemas.openxmlformats.org/officeDocument/2006/relationships/hyperlink" Target="https://twitter.com/tijdvooreten/status/1161748709778083841" TargetMode="External" /><Relationship Id="rId69" Type="http://schemas.openxmlformats.org/officeDocument/2006/relationships/hyperlink" Target="https://twitter.com/i/web/status/1161748709778083841" TargetMode="External" /><Relationship Id="rId70" Type="http://schemas.openxmlformats.org/officeDocument/2006/relationships/hyperlink" Target="https://twitter.com/i/web/status/1161913211576303616" TargetMode="External" /><Relationship Id="rId71" Type="http://schemas.openxmlformats.org/officeDocument/2006/relationships/hyperlink" Target="https://twitter.com/i/web/status/1161923576875933696" TargetMode="External" /><Relationship Id="rId72" Type="http://schemas.openxmlformats.org/officeDocument/2006/relationships/hyperlink" Target="https://twitter.com/i/web/status/1161927798434480128" TargetMode="External" /><Relationship Id="rId73" Type="http://schemas.openxmlformats.org/officeDocument/2006/relationships/hyperlink" Target="https://twitter.com/i/web/status/1161940090714824705" TargetMode="External" /><Relationship Id="rId74" Type="http://schemas.openxmlformats.org/officeDocument/2006/relationships/hyperlink" Target="https://www.coca-colacompany.com/stories/meet-our-partners-epode-international-network" TargetMode="External" /><Relationship Id="rId75" Type="http://schemas.openxmlformats.org/officeDocument/2006/relationships/hyperlink" Target="https://twitter.com/i/web/status/1161724792879419392" TargetMode="External" /><Relationship Id="rId76" Type="http://schemas.openxmlformats.org/officeDocument/2006/relationships/hyperlink" Target="https://twitter.com/i/web/status/1161753679545942023" TargetMode="External" /><Relationship Id="rId77" Type="http://schemas.openxmlformats.org/officeDocument/2006/relationships/hyperlink" Target="https://twitter.com/bmel/status/1162734977584230400" TargetMode="External" /><Relationship Id="rId78" Type="http://schemas.openxmlformats.org/officeDocument/2006/relationships/hyperlink" Target="https://www.thetimes.co.uk/article/new-sugar-rules-risk-sucking-life-out-of-boiled-sweets-and-sherbet-lemons-9vrp763k8" TargetMode="External" /><Relationship Id="rId79" Type="http://schemas.openxmlformats.org/officeDocument/2006/relationships/hyperlink" Target="https://twitter.com/tictoc/status/1162820178113155072" TargetMode="External" /><Relationship Id="rId80" Type="http://schemas.openxmlformats.org/officeDocument/2006/relationships/hyperlink" Target="https://www.dailymail.co.uk/health/article-7328077/Campaigners-call-CALORIE-TAX-processed-foods.html" TargetMode="External" /><Relationship Id="rId81" Type="http://schemas.openxmlformats.org/officeDocument/2006/relationships/hyperlink" Target="https://www.qmul.ac.uk/media/news/2019/smd/call-for-levy-on-manufacturers-to-reduce-excessive-calories-in-unhealthy-food-.html" TargetMode="External" /><Relationship Id="rId82" Type="http://schemas.openxmlformats.org/officeDocument/2006/relationships/hyperlink" Target="https://soundcloud.com/radiosputnik/obesity-we-believe-liability-here-is-with-the-food-industry-expert" TargetMode="External" /><Relationship Id="rId83" Type="http://schemas.openxmlformats.org/officeDocument/2006/relationships/hyperlink" Target="http://po.st/yWcc8C" TargetMode="External" /><Relationship Id="rId84" Type="http://schemas.openxmlformats.org/officeDocument/2006/relationships/hyperlink" Target="https://www.aerztezeitung.de/politik_gesellschaft/praevention/article/994086/kritik-nach-erklaerung-regierung-sieht-keine-wissenschaftliche-begruendbarkeit-zuckersteuer.html" TargetMode="External" /><Relationship Id="rId85" Type="http://schemas.openxmlformats.org/officeDocument/2006/relationships/hyperlink" Target="https://twitter.com/i/web/status/1161226424889405440" TargetMode="External" /><Relationship Id="rId86" Type="http://schemas.openxmlformats.org/officeDocument/2006/relationships/hyperlink" Target="http://www.nzherald.co.nz/index.cfm?objectid=12254108&amp;ref=twitter" TargetMode="External" /><Relationship Id="rId87" Type="http://schemas.openxmlformats.org/officeDocument/2006/relationships/hyperlink" Target="https://www.gdpuk.com/news/latest-news/3328-the-highs-and-lows-of-sugar-content-revealed" TargetMode="External" /><Relationship Id="rId88" Type="http://schemas.openxmlformats.org/officeDocument/2006/relationships/hyperlink" Target="https://www.igd.com/research/brexit-and-economics/article/t/how-the-sugar-tax-is-changing-behaviour/i/22186" TargetMode="External" /><Relationship Id="rId89" Type="http://schemas.openxmlformats.org/officeDocument/2006/relationships/hyperlink" Target="https://www.igd.com/research/brexit-and-economics/article/t/how-the-sugar-tax-is-changing-behaviour/i/22186" TargetMode="External" /><Relationship Id="rId90" Type="http://schemas.openxmlformats.org/officeDocument/2006/relationships/hyperlink" Target="https://www.smh.com.au/politics/federal/government-orders-review-to-weigh-up-added-sugar-labels-20190819-p52ilx.html" TargetMode="External" /><Relationship Id="rId91" Type="http://schemas.openxmlformats.org/officeDocument/2006/relationships/hyperlink" Target="https://vip.politicsmeanspolitics.com/2019/07/03/daydream-belizers-brexit-big-sugar-and-the-bad-boys-from-belize/" TargetMode="External" /><Relationship Id="rId92" Type="http://schemas.openxmlformats.org/officeDocument/2006/relationships/hyperlink" Target="https://twitter.com/banas51/status/1163696101855092736" TargetMode="External" /><Relationship Id="rId93" Type="http://schemas.openxmlformats.org/officeDocument/2006/relationships/hyperlink" Target="https://twitter.com/i/web/status/1161902893240373248" TargetMode="External" /><Relationship Id="rId94" Type="http://schemas.openxmlformats.org/officeDocument/2006/relationships/hyperlink" Target="https://twitter.com/i/web/status/1163962095727198208" TargetMode="External" /><Relationship Id="rId95" Type="http://schemas.openxmlformats.org/officeDocument/2006/relationships/hyperlink" Target="https://pbs.twimg.com/media/EBXxmWvX4AAWg40.jpg" TargetMode="External" /><Relationship Id="rId96" Type="http://schemas.openxmlformats.org/officeDocument/2006/relationships/hyperlink" Target="https://pbs.twimg.com/media/EBYGTndXYAAOVn4.jpg" TargetMode="External" /><Relationship Id="rId97" Type="http://schemas.openxmlformats.org/officeDocument/2006/relationships/hyperlink" Target="https://pbs.twimg.com/media/EBYSU8ZX4AEcXAm.jpg" TargetMode="External" /><Relationship Id="rId98" Type="http://schemas.openxmlformats.org/officeDocument/2006/relationships/hyperlink" Target="https://pbs.twimg.com/media/EBY0qSDWkAAI7a0.jpg" TargetMode="External" /><Relationship Id="rId99" Type="http://schemas.openxmlformats.org/officeDocument/2006/relationships/hyperlink" Target="https://pbs.twimg.com/ext_tw_video_thumb/1159204138682585091/pu/img/S4SQxer6Or3fhs7R.jpg" TargetMode="External" /><Relationship Id="rId100" Type="http://schemas.openxmlformats.org/officeDocument/2006/relationships/hyperlink" Target="https://pbs.twimg.com/media/EBcxD-gXYAAbt3x.jpg" TargetMode="External" /><Relationship Id="rId101" Type="http://schemas.openxmlformats.org/officeDocument/2006/relationships/hyperlink" Target="https://pbs.twimg.com/media/EAD8nE5WwAAkn_U.jpg" TargetMode="External" /><Relationship Id="rId102" Type="http://schemas.openxmlformats.org/officeDocument/2006/relationships/hyperlink" Target="https://pbs.twimg.com/media/EB3TM1ZXkAApOsw.jpg" TargetMode="External" /><Relationship Id="rId103" Type="http://schemas.openxmlformats.org/officeDocument/2006/relationships/hyperlink" Target="https://pbs.twimg.com/media/EB3UV-lXUAAjIrA.jpg" TargetMode="External" /><Relationship Id="rId104" Type="http://schemas.openxmlformats.org/officeDocument/2006/relationships/hyperlink" Target="https://pbs.twimg.com/media/EB612bLX4AAUA3h.jpg" TargetMode="External" /><Relationship Id="rId105" Type="http://schemas.openxmlformats.org/officeDocument/2006/relationships/hyperlink" Target="https://pbs.twimg.com/media/EB612bLX4AAUA3h.jpg" TargetMode="External" /><Relationship Id="rId106" Type="http://schemas.openxmlformats.org/officeDocument/2006/relationships/hyperlink" Target="https://pbs.twimg.com/media/EB612bLX4AAUA3h.jpg" TargetMode="External" /><Relationship Id="rId107" Type="http://schemas.openxmlformats.org/officeDocument/2006/relationships/hyperlink" Target="https://pbs.twimg.com/media/EB74V5tX4AUYU1r.jpg" TargetMode="External" /><Relationship Id="rId108" Type="http://schemas.openxmlformats.org/officeDocument/2006/relationships/hyperlink" Target="https://pbs.twimg.com/media/EB612bLX4AAUA3h.jpg" TargetMode="External" /><Relationship Id="rId109" Type="http://schemas.openxmlformats.org/officeDocument/2006/relationships/hyperlink" Target="https://pbs.twimg.com/media/EB612bLX4AAUA3h.jpg" TargetMode="External" /><Relationship Id="rId110" Type="http://schemas.openxmlformats.org/officeDocument/2006/relationships/hyperlink" Target="https://pbs.twimg.com/media/EBbgymhWsAA0wE_.jpg" TargetMode="External" /><Relationship Id="rId111" Type="http://schemas.openxmlformats.org/officeDocument/2006/relationships/hyperlink" Target="https://pbs.twimg.com/tweet_video_thumb/ECGImq7XsAA1GVR.jpg" TargetMode="External" /><Relationship Id="rId112" Type="http://schemas.openxmlformats.org/officeDocument/2006/relationships/hyperlink" Target="https://pbs.twimg.com/media/EB612bLX4AAUA3h.jpg" TargetMode="External" /><Relationship Id="rId113" Type="http://schemas.openxmlformats.org/officeDocument/2006/relationships/hyperlink" Target="https://pbs.twimg.com/media/ECMBiZ4XYAIEhiI.jpg" TargetMode="External" /><Relationship Id="rId114" Type="http://schemas.openxmlformats.org/officeDocument/2006/relationships/hyperlink" Target="https://pbs.twimg.com/media/EBXcNeTXkAAAlLK.jpg" TargetMode="External" /><Relationship Id="rId115" Type="http://schemas.openxmlformats.org/officeDocument/2006/relationships/hyperlink" Target="https://pbs.twimg.com/media/ECGdmWuXUAER6xn.png" TargetMode="External" /><Relationship Id="rId116" Type="http://schemas.openxmlformats.org/officeDocument/2006/relationships/hyperlink" Target="https://pbs.twimg.com/media/ECUVQMPX4AEZaH-.jpg" TargetMode="External" /><Relationship Id="rId117" Type="http://schemas.openxmlformats.org/officeDocument/2006/relationships/hyperlink" Target="https://pbs.twimg.com/media/ECWMx4iWwAAnB53.jpg" TargetMode="External" /><Relationship Id="rId118" Type="http://schemas.openxmlformats.org/officeDocument/2006/relationships/hyperlink" Target="https://pbs.twimg.com/media/EB612bLX4AAUA3h.jpg" TargetMode="External" /><Relationship Id="rId119" Type="http://schemas.openxmlformats.org/officeDocument/2006/relationships/hyperlink" Target="https://pbs.twimg.com/media/EB612bLX4AAUA3h.jpg" TargetMode="External" /><Relationship Id="rId120" Type="http://schemas.openxmlformats.org/officeDocument/2006/relationships/hyperlink" Target="http://pbs.twimg.com/profile_images/1091496447529213952/uf76HTVb_normal.jpg" TargetMode="External" /><Relationship Id="rId121" Type="http://schemas.openxmlformats.org/officeDocument/2006/relationships/hyperlink" Target="http://pbs.twimg.com/profile_images/1162026031592747008/xJB-Qrou_normal.jpg" TargetMode="External" /><Relationship Id="rId122" Type="http://schemas.openxmlformats.org/officeDocument/2006/relationships/hyperlink" Target="http://pbs.twimg.com/profile_images/907927984253886464/IPfoc5Nj_normal.jpg" TargetMode="External" /><Relationship Id="rId123" Type="http://schemas.openxmlformats.org/officeDocument/2006/relationships/hyperlink" Target="http://pbs.twimg.com/profile_images/710049013966487552/xyQ5j5sJ_normal.jpg" TargetMode="External" /><Relationship Id="rId124" Type="http://schemas.openxmlformats.org/officeDocument/2006/relationships/hyperlink" Target="http://pbs.twimg.com/profile_images/809039033045254144/66c6aFUg_normal.jpg" TargetMode="External" /><Relationship Id="rId125" Type="http://schemas.openxmlformats.org/officeDocument/2006/relationships/hyperlink" Target="http://pbs.twimg.com/profile_images/885764331631243265/D6Ng1RuS_normal.jpg" TargetMode="External" /><Relationship Id="rId126" Type="http://schemas.openxmlformats.org/officeDocument/2006/relationships/hyperlink" Target="https://pbs.twimg.com/media/EBXxmWvX4AAWg40.jpg" TargetMode="External" /><Relationship Id="rId127" Type="http://schemas.openxmlformats.org/officeDocument/2006/relationships/hyperlink" Target="http://pbs.twimg.com/profile_images/1483076168/Parsley-Liz-2010-296-580x435_normal.jpg" TargetMode="External" /><Relationship Id="rId128" Type="http://schemas.openxmlformats.org/officeDocument/2006/relationships/hyperlink" Target="https://pbs.twimg.com/media/EBYGTndXYAAOVn4.jpg" TargetMode="External" /><Relationship Id="rId129" Type="http://schemas.openxmlformats.org/officeDocument/2006/relationships/hyperlink" Target="https://pbs.twimg.com/media/EBYSU8ZX4AEcXAm.jpg" TargetMode="External" /><Relationship Id="rId130" Type="http://schemas.openxmlformats.org/officeDocument/2006/relationships/hyperlink" Target="http://pbs.twimg.com/profile_images/436081880312471552/edPhioxc_normal.jpeg" TargetMode="External" /><Relationship Id="rId131" Type="http://schemas.openxmlformats.org/officeDocument/2006/relationships/hyperlink" Target="http://pbs.twimg.com/profile_images/759417800591106049/46CpUYVY_normal.jpg" TargetMode="External" /><Relationship Id="rId132" Type="http://schemas.openxmlformats.org/officeDocument/2006/relationships/hyperlink" Target="http://pbs.twimg.com/profile_images/1157033141061804032/XPvqx0CR_normal.jpg" TargetMode="External" /><Relationship Id="rId133" Type="http://schemas.openxmlformats.org/officeDocument/2006/relationships/hyperlink" Target="http://pbs.twimg.com/profile_images/1748985727/icon_normal.png" TargetMode="External" /><Relationship Id="rId134" Type="http://schemas.openxmlformats.org/officeDocument/2006/relationships/hyperlink" Target="https://pbs.twimg.com/media/EBY0qSDWkAAI7a0.jpg" TargetMode="External" /><Relationship Id="rId135" Type="http://schemas.openxmlformats.org/officeDocument/2006/relationships/hyperlink" Target="http://pbs.twimg.com/profile_images/1152524355521470464/KPeC-OZH_normal.jpg" TargetMode="External" /><Relationship Id="rId136" Type="http://schemas.openxmlformats.org/officeDocument/2006/relationships/hyperlink" Target="https://pbs.twimg.com/ext_tw_video_thumb/1159204138682585091/pu/img/S4SQxer6Or3fhs7R.jpg" TargetMode="External" /><Relationship Id="rId137" Type="http://schemas.openxmlformats.org/officeDocument/2006/relationships/hyperlink" Target="http://pbs.twimg.com/profile_images/1158632615135629312/1FqtJFPB_normal.jpg" TargetMode="External" /><Relationship Id="rId138" Type="http://schemas.openxmlformats.org/officeDocument/2006/relationships/hyperlink" Target="http://pbs.twimg.com/profile_images/962679440185659392/NjePyPup_normal.jpg" TargetMode="External" /><Relationship Id="rId139" Type="http://schemas.openxmlformats.org/officeDocument/2006/relationships/hyperlink" Target="http://pbs.twimg.com/profile_images/1158624446040686592/PTuKeDlJ_normal.jpg" TargetMode="External" /><Relationship Id="rId140" Type="http://schemas.openxmlformats.org/officeDocument/2006/relationships/hyperlink" Target="http://pbs.twimg.com/profile_images/1109762449463480320/E_77MQNg_normal.png" TargetMode="External" /><Relationship Id="rId141" Type="http://schemas.openxmlformats.org/officeDocument/2006/relationships/hyperlink" Target="http://pbs.twimg.com/profile_images/1096106570444951554/LJBQN8Az_normal.jpg" TargetMode="External" /><Relationship Id="rId142" Type="http://schemas.openxmlformats.org/officeDocument/2006/relationships/hyperlink" Target="http://pbs.twimg.com/profile_images/1068922775681884160/504sKo7n_normal.jpg" TargetMode="External" /><Relationship Id="rId143" Type="http://schemas.openxmlformats.org/officeDocument/2006/relationships/hyperlink" Target="http://pbs.twimg.com/profile_images/3437503375/aad534719456a44f55a04b35bb15ea67_normal.jpeg" TargetMode="External" /><Relationship Id="rId144" Type="http://schemas.openxmlformats.org/officeDocument/2006/relationships/hyperlink" Target="http://pbs.twimg.com/profile_images/1018542843504103424/ap3rJlxV_normal.jpg" TargetMode="External" /><Relationship Id="rId145" Type="http://schemas.openxmlformats.org/officeDocument/2006/relationships/hyperlink" Target="http://pbs.twimg.com/profile_images/838766542468829184/BUSPSPJV_normal.jpg" TargetMode="External" /><Relationship Id="rId146" Type="http://schemas.openxmlformats.org/officeDocument/2006/relationships/hyperlink" Target="https://pbs.twimg.com/media/EBcxD-gXYAAbt3x.jpg" TargetMode="External" /><Relationship Id="rId147" Type="http://schemas.openxmlformats.org/officeDocument/2006/relationships/hyperlink" Target="http://pbs.twimg.com/profile_images/1061998307650756608/5zA5Hz18_normal.jpg" TargetMode="External" /><Relationship Id="rId148" Type="http://schemas.openxmlformats.org/officeDocument/2006/relationships/hyperlink" Target="http://pbs.twimg.com/profile_images/1118604274764845057/q18erTfz_normal.jpg" TargetMode="External" /><Relationship Id="rId149" Type="http://schemas.openxmlformats.org/officeDocument/2006/relationships/hyperlink" Target="http://pbs.twimg.com/profile_images/1156109294355517440/vTIZl75e_normal.jpg" TargetMode="External" /><Relationship Id="rId150" Type="http://schemas.openxmlformats.org/officeDocument/2006/relationships/hyperlink" Target="http://pbs.twimg.com/profile_images/545158063317979136/iwFPYmAH_normal.png" TargetMode="External" /><Relationship Id="rId151" Type="http://schemas.openxmlformats.org/officeDocument/2006/relationships/hyperlink" Target="http://pbs.twimg.com/profile_images/727856505714782208/vTezbnT9_normal.jpg" TargetMode="External" /><Relationship Id="rId152" Type="http://schemas.openxmlformats.org/officeDocument/2006/relationships/hyperlink" Target="http://pbs.twimg.com/profile_images/1092092033332903938/Ohw571-T_normal.jpg" TargetMode="External" /><Relationship Id="rId153" Type="http://schemas.openxmlformats.org/officeDocument/2006/relationships/hyperlink" Target="https://pbs.twimg.com/media/EAD8nE5WwAAkn_U.jpg" TargetMode="External" /><Relationship Id="rId154" Type="http://schemas.openxmlformats.org/officeDocument/2006/relationships/hyperlink" Target="http://pbs.twimg.com/profile_images/1067361784741261312/-8tBjbWR_normal.jpg" TargetMode="External" /><Relationship Id="rId155" Type="http://schemas.openxmlformats.org/officeDocument/2006/relationships/hyperlink" Target="http://pbs.twimg.com/profile_images/868603527701987329/CrTHH8sB_normal.jpg" TargetMode="External" /><Relationship Id="rId156" Type="http://schemas.openxmlformats.org/officeDocument/2006/relationships/hyperlink" Target="http://pbs.twimg.com/profile_images/1122234181386420232/D4fn1vbo_normal.jpg" TargetMode="External" /><Relationship Id="rId157" Type="http://schemas.openxmlformats.org/officeDocument/2006/relationships/hyperlink" Target="http://pbs.twimg.com/profile_images/1139922058450632704/EPIDlzLs_normal.png" TargetMode="External" /><Relationship Id="rId158" Type="http://schemas.openxmlformats.org/officeDocument/2006/relationships/hyperlink" Target="http://pbs.twimg.com/profile_images/993959766606172160/SI0Pl_M9_normal.jpg" TargetMode="External" /><Relationship Id="rId159" Type="http://schemas.openxmlformats.org/officeDocument/2006/relationships/hyperlink" Target="http://pbs.twimg.com/profile_images/1087203156277280768/FgmihCxK_normal.jpg" TargetMode="External" /><Relationship Id="rId160" Type="http://schemas.openxmlformats.org/officeDocument/2006/relationships/hyperlink" Target="http://pbs.twimg.com/profile_images/1039132095334043648/9NazgPPq_normal.jpg" TargetMode="External" /><Relationship Id="rId161" Type="http://schemas.openxmlformats.org/officeDocument/2006/relationships/hyperlink" Target="http://pbs.twimg.com/profile_images/1145754178029064192/dcADZQ9D_normal.jpg" TargetMode="External" /><Relationship Id="rId162" Type="http://schemas.openxmlformats.org/officeDocument/2006/relationships/hyperlink" Target="http://pbs.twimg.com/profile_images/497767347797512193/__cei3cK_normal.jpeg" TargetMode="External" /><Relationship Id="rId163" Type="http://schemas.openxmlformats.org/officeDocument/2006/relationships/hyperlink" Target="http://pbs.twimg.com/profile_images/972445503655960576/pdfwLCqf_normal.jpg" TargetMode="External" /><Relationship Id="rId164" Type="http://schemas.openxmlformats.org/officeDocument/2006/relationships/hyperlink" Target="http://pbs.twimg.com/profile_images/1138005517132079104/WgpnmV7I_normal.png" TargetMode="External" /><Relationship Id="rId165" Type="http://schemas.openxmlformats.org/officeDocument/2006/relationships/hyperlink" Target="http://pbs.twimg.com/profile_images/1143777081639280641/2WKhcdOS_normal.jpg" TargetMode="External" /><Relationship Id="rId166" Type="http://schemas.openxmlformats.org/officeDocument/2006/relationships/hyperlink" Target="http://pbs.twimg.com/profile_images/2753549445/9b3e98ac682442cccbe2e7af03509962_normal.jpeg" TargetMode="External" /><Relationship Id="rId167" Type="http://schemas.openxmlformats.org/officeDocument/2006/relationships/hyperlink" Target="http://pbs.twimg.com/profile_images/1151800029918707712/UjLHb2f6_normal.jpg" TargetMode="External" /><Relationship Id="rId168" Type="http://schemas.openxmlformats.org/officeDocument/2006/relationships/hyperlink" Target="http://pbs.twimg.com/profile_images/988816927320694784/QWT87n5y_normal.jpg" TargetMode="External" /><Relationship Id="rId169" Type="http://schemas.openxmlformats.org/officeDocument/2006/relationships/hyperlink" Target="http://pbs.twimg.com/profile_images/854568553143554049/Bp-60kmH_normal.jpg" TargetMode="External" /><Relationship Id="rId170" Type="http://schemas.openxmlformats.org/officeDocument/2006/relationships/hyperlink" Target="http://pbs.twimg.com/profile_images/1159811165503012864/moXuCFKT_normal.jpg" TargetMode="External" /><Relationship Id="rId171" Type="http://schemas.openxmlformats.org/officeDocument/2006/relationships/hyperlink" Target="http://pbs.twimg.com/profile_images/492660377637752833/IpU8exBw_normal.jpeg" TargetMode="External" /><Relationship Id="rId172" Type="http://schemas.openxmlformats.org/officeDocument/2006/relationships/hyperlink" Target="http://pbs.twimg.com/profile_images/950323455236304899/AwbXMaNt_normal.jpg" TargetMode="External" /><Relationship Id="rId173" Type="http://schemas.openxmlformats.org/officeDocument/2006/relationships/hyperlink" Target="http://pbs.twimg.com/profile_images/1150838150736097287/lt8VDRJ-_normal.jpg" TargetMode="External" /><Relationship Id="rId174" Type="http://schemas.openxmlformats.org/officeDocument/2006/relationships/hyperlink" Target="http://pbs.twimg.com/profile_images/944746698718547968/ytKCJ256_normal.jpg" TargetMode="External" /><Relationship Id="rId175" Type="http://schemas.openxmlformats.org/officeDocument/2006/relationships/hyperlink" Target="http://pbs.twimg.com/profile_images/1132745421493813248/tkNXZYYI_normal.jpg" TargetMode="External" /><Relationship Id="rId176" Type="http://schemas.openxmlformats.org/officeDocument/2006/relationships/hyperlink" Target="http://pbs.twimg.com/profile_images/1145975316709552128/AHVM0FzC_normal.jpg" TargetMode="External" /><Relationship Id="rId177" Type="http://schemas.openxmlformats.org/officeDocument/2006/relationships/hyperlink" Target="http://pbs.twimg.com/profile_images/1158974333345259521/ztWlPY6p_normal.jpg" TargetMode="External" /><Relationship Id="rId178" Type="http://schemas.openxmlformats.org/officeDocument/2006/relationships/hyperlink" Target="http://pbs.twimg.com/profile_images/635855810887749636/hBeXEbeu_normal.jpg" TargetMode="External" /><Relationship Id="rId179" Type="http://schemas.openxmlformats.org/officeDocument/2006/relationships/hyperlink" Target="http://pbs.twimg.com/profile_images/832003909648539650/HMmHABwO_normal.jpg" TargetMode="External" /><Relationship Id="rId180" Type="http://schemas.openxmlformats.org/officeDocument/2006/relationships/hyperlink" Target="http://pbs.twimg.com/profile_images/1071606507848880129/RS4Row2w_normal.jpg" TargetMode="External" /><Relationship Id="rId181" Type="http://schemas.openxmlformats.org/officeDocument/2006/relationships/hyperlink" Target="http://pbs.twimg.com/profile_images/1149221105720123392/nP2qARd4_normal.jpg" TargetMode="External" /><Relationship Id="rId182" Type="http://schemas.openxmlformats.org/officeDocument/2006/relationships/hyperlink" Target="http://pbs.twimg.com/profile_images/1082347830792966145/WrsAGiKR_normal.jpg" TargetMode="External" /><Relationship Id="rId183" Type="http://schemas.openxmlformats.org/officeDocument/2006/relationships/hyperlink" Target="https://pbs.twimg.com/media/EB3TM1ZXkAApOsw.jpg" TargetMode="External" /><Relationship Id="rId184" Type="http://schemas.openxmlformats.org/officeDocument/2006/relationships/hyperlink" Target="https://pbs.twimg.com/media/EB3UV-lXUAAjIrA.jpg" TargetMode="External" /><Relationship Id="rId185" Type="http://schemas.openxmlformats.org/officeDocument/2006/relationships/hyperlink" Target="http://pbs.twimg.com/profile_images/899570183202889729/UJ9OJ0_7_normal.jpg" TargetMode="External" /><Relationship Id="rId186" Type="http://schemas.openxmlformats.org/officeDocument/2006/relationships/hyperlink" Target="http://pbs.twimg.com/profile_images/1149025544291389441/b418qn1X_normal.jpg" TargetMode="External" /><Relationship Id="rId187" Type="http://schemas.openxmlformats.org/officeDocument/2006/relationships/hyperlink" Target="http://pbs.twimg.com/profile_images/1145719580188430336/TezBGxR7_normal.jpg" TargetMode="External" /><Relationship Id="rId188" Type="http://schemas.openxmlformats.org/officeDocument/2006/relationships/hyperlink" Target="http://pbs.twimg.com/profile_images/1562983855/logo_normal.png" TargetMode="External" /><Relationship Id="rId189" Type="http://schemas.openxmlformats.org/officeDocument/2006/relationships/hyperlink" Target="http://pbs.twimg.com/profile_images/1020010412555681792/VIbkiNdJ_normal.jpg" TargetMode="External" /><Relationship Id="rId190" Type="http://schemas.openxmlformats.org/officeDocument/2006/relationships/hyperlink" Target="http://pbs.twimg.com/profile_images/644688630527594496/FU5fyCkj_normal.jpg" TargetMode="External" /><Relationship Id="rId191" Type="http://schemas.openxmlformats.org/officeDocument/2006/relationships/hyperlink" Target="http://pbs.twimg.com/profile_images/1156560944413020167/ixZXtyNo_normal.jpg" TargetMode="External" /><Relationship Id="rId192" Type="http://schemas.openxmlformats.org/officeDocument/2006/relationships/hyperlink" Target="http://pbs.twimg.com/profile_images/1110399230605090816/DYNGhxFj_normal.jpg" TargetMode="External" /><Relationship Id="rId193" Type="http://schemas.openxmlformats.org/officeDocument/2006/relationships/hyperlink" Target="http://pbs.twimg.com/profile_images/1842799500/IMG_78642_normal.JPG" TargetMode="External" /><Relationship Id="rId194" Type="http://schemas.openxmlformats.org/officeDocument/2006/relationships/hyperlink" Target="http://pbs.twimg.com/profile_images/906934922392117248/QkmHyTW5_normal.jpg" TargetMode="External" /><Relationship Id="rId195" Type="http://schemas.openxmlformats.org/officeDocument/2006/relationships/hyperlink" Target="http://pbs.twimg.com/profile_images/1138265286405120000/gMf5Ug74_normal.jpg" TargetMode="External" /><Relationship Id="rId196" Type="http://schemas.openxmlformats.org/officeDocument/2006/relationships/hyperlink" Target="http://pbs.twimg.com/profile_images/1155119597080592386/WbZkFALQ_normal.jpg" TargetMode="External" /><Relationship Id="rId197" Type="http://schemas.openxmlformats.org/officeDocument/2006/relationships/hyperlink" Target="http://pbs.twimg.com/profile_images/1140143300516536320/70iO6IdG_normal.jpg" TargetMode="External" /><Relationship Id="rId198" Type="http://schemas.openxmlformats.org/officeDocument/2006/relationships/hyperlink" Target="http://pbs.twimg.com/profile_images/968377478493495297/NSFCKncw_normal.jpg" TargetMode="External" /><Relationship Id="rId199" Type="http://schemas.openxmlformats.org/officeDocument/2006/relationships/hyperlink" Target="http://pbs.twimg.com/profile_images/1135783126372823040/93ReZotL_normal.jpg" TargetMode="External" /><Relationship Id="rId200" Type="http://schemas.openxmlformats.org/officeDocument/2006/relationships/hyperlink" Target="http://pbs.twimg.com/profile_images/1120617412859170816/dqJ8Nlu8_normal.jpg" TargetMode="External" /><Relationship Id="rId201" Type="http://schemas.openxmlformats.org/officeDocument/2006/relationships/hyperlink" Target="http://pbs.twimg.com/profile_images/1137622328580304896/q3uCEwYd_normal.jpg" TargetMode="External" /><Relationship Id="rId202" Type="http://schemas.openxmlformats.org/officeDocument/2006/relationships/hyperlink" Target="http://pbs.twimg.com/profile_images/565014224716304384/K-ZhJmCx_normal.jpeg" TargetMode="External" /><Relationship Id="rId203" Type="http://schemas.openxmlformats.org/officeDocument/2006/relationships/hyperlink" Target="http://pbs.twimg.com/profile_images/565014224716304384/K-ZhJmCx_normal.jpeg" TargetMode="External" /><Relationship Id="rId204" Type="http://schemas.openxmlformats.org/officeDocument/2006/relationships/hyperlink" Target="http://pbs.twimg.com/profile_images/968875546338668545/F0jdJ4HK_normal.jpg" TargetMode="External" /><Relationship Id="rId205" Type="http://schemas.openxmlformats.org/officeDocument/2006/relationships/hyperlink" Target="http://pbs.twimg.com/profile_images/922202723096973313/Q_GKo8Fc_normal.jpg" TargetMode="External" /><Relationship Id="rId206" Type="http://schemas.openxmlformats.org/officeDocument/2006/relationships/hyperlink" Target="http://pbs.twimg.com/profile_images/1141297974/edit3_normal.png" TargetMode="External" /><Relationship Id="rId207" Type="http://schemas.openxmlformats.org/officeDocument/2006/relationships/hyperlink" Target="http://pbs.twimg.com/profile_images/1160551454077149184/-jZWHgk4_normal.jpg" TargetMode="External" /><Relationship Id="rId208" Type="http://schemas.openxmlformats.org/officeDocument/2006/relationships/hyperlink" Target="http://pbs.twimg.com/profile_images/1158773633000411136/zgXSjHwC_normal.jpg" TargetMode="External" /><Relationship Id="rId209" Type="http://schemas.openxmlformats.org/officeDocument/2006/relationships/hyperlink" Target="http://pbs.twimg.com/profile_images/1161487178733629442/3WwVAlt1_normal.png" TargetMode="External" /><Relationship Id="rId210" Type="http://schemas.openxmlformats.org/officeDocument/2006/relationships/hyperlink" Target="http://pbs.twimg.com/profile_images/1149274686502522882/NURBo-Lm_normal.jpg" TargetMode="External" /><Relationship Id="rId211" Type="http://schemas.openxmlformats.org/officeDocument/2006/relationships/hyperlink" Target="http://pbs.twimg.com/profile_images/1157372128280350720/SjmgmIBL_normal.jpg" TargetMode="External" /><Relationship Id="rId212" Type="http://schemas.openxmlformats.org/officeDocument/2006/relationships/hyperlink" Target="http://pbs.twimg.com/profile_images/1069530300076646400/nbDsImtP_normal.jpg" TargetMode="External" /><Relationship Id="rId213" Type="http://schemas.openxmlformats.org/officeDocument/2006/relationships/hyperlink" Target="http://pbs.twimg.com/profile_images/896056294246952972/BEWpvdiE_normal.jpg" TargetMode="External" /><Relationship Id="rId214" Type="http://schemas.openxmlformats.org/officeDocument/2006/relationships/hyperlink" Target="http://pbs.twimg.com/profile_images/1142397865974784000/LISh2km-_normal.jpg" TargetMode="External" /><Relationship Id="rId215" Type="http://schemas.openxmlformats.org/officeDocument/2006/relationships/hyperlink" Target="http://pbs.twimg.com/profile_images/1160912285079969793/gu1gYqMx_normal.jpg" TargetMode="External" /><Relationship Id="rId216" Type="http://schemas.openxmlformats.org/officeDocument/2006/relationships/hyperlink" Target="http://pbs.twimg.com/profile_images/1107730016383782917/Z7qGQTzX_normal.jpg" TargetMode="External" /><Relationship Id="rId217" Type="http://schemas.openxmlformats.org/officeDocument/2006/relationships/hyperlink" Target="http://pbs.twimg.com/profile_images/1103011104580620289/1UELhc2p_normal.jpg" TargetMode="External" /><Relationship Id="rId218" Type="http://schemas.openxmlformats.org/officeDocument/2006/relationships/hyperlink" Target="http://pbs.twimg.com/profile_images/1115787861314260993/IicEDb6d_normal.jpg" TargetMode="External" /><Relationship Id="rId219" Type="http://schemas.openxmlformats.org/officeDocument/2006/relationships/hyperlink" Target="http://pbs.twimg.com/profile_images/1138587550266691584/G2etRfGi_normal.jpg" TargetMode="External" /><Relationship Id="rId220" Type="http://schemas.openxmlformats.org/officeDocument/2006/relationships/hyperlink" Target="https://pbs.twimg.com/media/EB612bLX4AAUA3h.jpg" TargetMode="External" /><Relationship Id="rId221" Type="http://schemas.openxmlformats.org/officeDocument/2006/relationships/hyperlink" Target="https://pbs.twimg.com/media/EB612bLX4AAUA3h.jpg" TargetMode="External" /><Relationship Id="rId222" Type="http://schemas.openxmlformats.org/officeDocument/2006/relationships/hyperlink" Target="https://pbs.twimg.com/media/EB612bLX4AAUA3h.jpg" TargetMode="External" /><Relationship Id="rId223" Type="http://schemas.openxmlformats.org/officeDocument/2006/relationships/hyperlink" Target="http://pbs.twimg.com/profile_images/1110249090720432128/Z5auYFw8_normal.jpg" TargetMode="External" /><Relationship Id="rId224" Type="http://schemas.openxmlformats.org/officeDocument/2006/relationships/hyperlink" Target="https://pbs.twimg.com/media/EB74V5tX4AUYU1r.jpg" TargetMode="External" /><Relationship Id="rId225" Type="http://schemas.openxmlformats.org/officeDocument/2006/relationships/hyperlink" Target="http://pbs.twimg.com/profile_images/1061461072656257024/p-9UwUuq_normal.jpg" TargetMode="External" /><Relationship Id="rId226" Type="http://schemas.openxmlformats.org/officeDocument/2006/relationships/hyperlink" Target="http://pbs.twimg.com/profile_images/1061324805646024705/0g1sIbno_normal.jpg" TargetMode="External" /><Relationship Id="rId227" Type="http://schemas.openxmlformats.org/officeDocument/2006/relationships/hyperlink" Target="http://pbs.twimg.com/profile_images/994226176037044224/u8ooTnep_normal.jpg" TargetMode="External" /><Relationship Id="rId228" Type="http://schemas.openxmlformats.org/officeDocument/2006/relationships/hyperlink" Target="http://pbs.twimg.com/profile_images/1107769603449606144/0nArbCPN_normal.jpg" TargetMode="External" /><Relationship Id="rId229" Type="http://schemas.openxmlformats.org/officeDocument/2006/relationships/hyperlink" Target="http://pbs.twimg.com/profile_images/730928898423324672/I46X_F_8_normal.jpg" TargetMode="External" /><Relationship Id="rId230" Type="http://schemas.openxmlformats.org/officeDocument/2006/relationships/hyperlink" Target="http://pbs.twimg.com/profile_images/1118215197574008832/NtD2OK7N_normal.png" TargetMode="External" /><Relationship Id="rId231" Type="http://schemas.openxmlformats.org/officeDocument/2006/relationships/hyperlink" Target="http://pbs.twimg.com/profile_images/486969585330307072/i3_1GJT4_normal.jpeg" TargetMode="External" /><Relationship Id="rId232" Type="http://schemas.openxmlformats.org/officeDocument/2006/relationships/hyperlink" Target="http://pbs.twimg.com/profile_images/751920078560501760/aU_1May__normal.jpg" TargetMode="External" /><Relationship Id="rId233" Type="http://schemas.openxmlformats.org/officeDocument/2006/relationships/hyperlink" Target="http://pbs.twimg.com/profile_images/633236200845930496/Re5TPRcQ_normal.jpg" TargetMode="External" /><Relationship Id="rId234" Type="http://schemas.openxmlformats.org/officeDocument/2006/relationships/hyperlink" Target="http://pbs.twimg.com/profile_images/985137178/JW_online_bigger1_normal.jpg" TargetMode="External" /><Relationship Id="rId235" Type="http://schemas.openxmlformats.org/officeDocument/2006/relationships/hyperlink" Target="http://pbs.twimg.com/profile_images/629112608013070336/oz8g9UAS_normal.png" TargetMode="External" /><Relationship Id="rId236" Type="http://schemas.openxmlformats.org/officeDocument/2006/relationships/hyperlink" Target="http://pbs.twimg.com/profile_images/820043024197709829/Is8bHBes_normal.jpg" TargetMode="External" /><Relationship Id="rId237" Type="http://schemas.openxmlformats.org/officeDocument/2006/relationships/hyperlink" Target="http://pbs.twimg.com/profile_images/820043024197709829/Is8bHBes_normal.jpg" TargetMode="External" /><Relationship Id="rId238" Type="http://schemas.openxmlformats.org/officeDocument/2006/relationships/hyperlink" Target="https://pbs.twimg.com/media/EB612bLX4AAUA3h.jpg" TargetMode="External" /><Relationship Id="rId239" Type="http://schemas.openxmlformats.org/officeDocument/2006/relationships/hyperlink" Target="http://pbs.twimg.com/profile_images/897396824486682624/oGTQQolq_normal.jpg" TargetMode="External" /><Relationship Id="rId240" Type="http://schemas.openxmlformats.org/officeDocument/2006/relationships/hyperlink" Target="http://pbs.twimg.com/profile_images/897396824486682624/oGTQQolq_normal.jpg" TargetMode="External" /><Relationship Id="rId241" Type="http://schemas.openxmlformats.org/officeDocument/2006/relationships/hyperlink" Target="http://pbs.twimg.com/profile_images/1082217758895624192/QZQ_M-VB_normal.jpg" TargetMode="External" /><Relationship Id="rId242" Type="http://schemas.openxmlformats.org/officeDocument/2006/relationships/hyperlink" Target="http://pbs.twimg.com/profile_images/642300644213321728/ws0DpA0c_normal.jpg" TargetMode="External" /><Relationship Id="rId243" Type="http://schemas.openxmlformats.org/officeDocument/2006/relationships/hyperlink" Target="http://pbs.twimg.com/profile_images/1116027200996667392/ICS99YO4_normal.jpg" TargetMode="External" /><Relationship Id="rId244" Type="http://schemas.openxmlformats.org/officeDocument/2006/relationships/hyperlink" Target="http://pbs.twimg.com/profile_images/865901096392425472/F6N3KVx2_normal.jpg" TargetMode="External" /><Relationship Id="rId245" Type="http://schemas.openxmlformats.org/officeDocument/2006/relationships/hyperlink" Target="https://pbs.twimg.com/media/EB612bLX4AAUA3h.jpg" TargetMode="External" /><Relationship Id="rId246" Type="http://schemas.openxmlformats.org/officeDocument/2006/relationships/hyperlink" Target="http://pbs.twimg.com/profile_images/828259650873282562/oi83VIL3_normal.jpg" TargetMode="External" /><Relationship Id="rId247" Type="http://schemas.openxmlformats.org/officeDocument/2006/relationships/hyperlink" Target="http://pbs.twimg.com/profile_images/1066026025061093376/8duGWgws_normal.jpg" TargetMode="External" /><Relationship Id="rId248" Type="http://schemas.openxmlformats.org/officeDocument/2006/relationships/hyperlink" Target="http://pbs.twimg.com/profile_images/702724195852152832/z7yWD1ox_normal.jpg" TargetMode="External" /><Relationship Id="rId249" Type="http://schemas.openxmlformats.org/officeDocument/2006/relationships/hyperlink" Target="http://pbs.twimg.com/profile_images/1163150649757843456/hC8yiF6m_normal.jpg" TargetMode="External" /><Relationship Id="rId250" Type="http://schemas.openxmlformats.org/officeDocument/2006/relationships/hyperlink" Target="http://pbs.twimg.com/profile_images/1082202726598131712/QxtSIE4j_normal.jpg" TargetMode="External" /><Relationship Id="rId251" Type="http://schemas.openxmlformats.org/officeDocument/2006/relationships/hyperlink" Target="http://pbs.twimg.com/profile_images/1161914856540397568/K9kCQ2bm_normal.jpg" TargetMode="External" /><Relationship Id="rId252" Type="http://schemas.openxmlformats.org/officeDocument/2006/relationships/hyperlink" Target="http://pbs.twimg.com/profile_images/1142187471431786497/Oc5dFp9F_normal.jpg" TargetMode="External" /><Relationship Id="rId253" Type="http://schemas.openxmlformats.org/officeDocument/2006/relationships/hyperlink" Target="http://pbs.twimg.com/profile_images/1123133731961749504/QTJq_vne_normal.jpg" TargetMode="External" /><Relationship Id="rId254" Type="http://schemas.openxmlformats.org/officeDocument/2006/relationships/hyperlink" Target="http://pbs.twimg.com/profile_images/1125823511979864064/-EnTVxgB_normal.jpg" TargetMode="External" /><Relationship Id="rId255" Type="http://schemas.openxmlformats.org/officeDocument/2006/relationships/hyperlink" Target="http://pbs.twimg.com/profile_images/1161708651691819009/Um_Qxfwc_normal.jpg" TargetMode="External" /><Relationship Id="rId256" Type="http://schemas.openxmlformats.org/officeDocument/2006/relationships/hyperlink" Target="http://pbs.twimg.com/profile_images/683338500490571776/uAeQptim_normal.jpg" TargetMode="External" /><Relationship Id="rId257" Type="http://schemas.openxmlformats.org/officeDocument/2006/relationships/hyperlink" Target="http://pbs.twimg.com/profile_images/893781684/Picture_006_normal.jpg" TargetMode="External" /><Relationship Id="rId258" Type="http://schemas.openxmlformats.org/officeDocument/2006/relationships/hyperlink" Target="http://pbs.twimg.com/profile_images/1064498551474929664/kh6skZCT_normal.jpg" TargetMode="External" /><Relationship Id="rId259" Type="http://schemas.openxmlformats.org/officeDocument/2006/relationships/hyperlink" Target="http://pbs.twimg.com/profile_images/1103623999366545408/l8eQhuIb_normal.png" TargetMode="External" /><Relationship Id="rId260" Type="http://schemas.openxmlformats.org/officeDocument/2006/relationships/hyperlink" Target="https://pbs.twimg.com/media/EBbgymhWsAA0wE_.jpg" TargetMode="External" /><Relationship Id="rId261" Type="http://schemas.openxmlformats.org/officeDocument/2006/relationships/hyperlink" Target="http://pbs.twimg.com/profile_images/798165632512573442/JNgoX5uY_normal.jpg" TargetMode="External" /><Relationship Id="rId262" Type="http://schemas.openxmlformats.org/officeDocument/2006/relationships/hyperlink" Target="http://pbs.twimg.com/profile_images/772644806711398401/TUVxZLXg_normal.jpg" TargetMode="External" /><Relationship Id="rId263" Type="http://schemas.openxmlformats.org/officeDocument/2006/relationships/hyperlink" Target="http://pbs.twimg.com/profile_images/1156334911826980865/rbIyvyL__normal.jpg" TargetMode="External" /><Relationship Id="rId264" Type="http://schemas.openxmlformats.org/officeDocument/2006/relationships/hyperlink" Target="http://pbs.twimg.com/profile_images/1156334911826980865/rbIyvyL__normal.jpg" TargetMode="External" /><Relationship Id="rId265" Type="http://schemas.openxmlformats.org/officeDocument/2006/relationships/hyperlink" Target="http://pbs.twimg.com/profile_images/1156334911826980865/rbIyvyL__normal.jpg" TargetMode="External" /><Relationship Id="rId266" Type="http://schemas.openxmlformats.org/officeDocument/2006/relationships/hyperlink" Target="http://pbs.twimg.com/profile_images/1159491808742666242/TQtMfhje_normal.jpg" TargetMode="External" /><Relationship Id="rId267" Type="http://schemas.openxmlformats.org/officeDocument/2006/relationships/hyperlink" Target="http://pbs.twimg.com/profile_images/1162164797317664769/WTlsoaQi_normal.jpg" TargetMode="External" /><Relationship Id="rId268" Type="http://schemas.openxmlformats.org/officeDocument/2006/relationships/hyperlink" Target="http://pbs.twimg.com/profile_images/479539441229254656/aV6YXUZS_normal.jpeg" TargetMode="External" /><Relationship Id="rId269" Type="http://schemas.openxmlformats.org/officeDocument/2006/relationships/hyperlink" Target="http://pbs.twimg.com/profile_images/984163110176088065/EpM1Rs7C_normal.jpg" TargetMode="External" /><Relationship Id="rId270" Type="http://schemas.openxmlformats.org/officeDocument/2006/relationships/hyperlink" Target="http://pbs.twimg.com/profile_images/1157229006045011968/fCnXm_Ov_normal.jpg" TargetMode="External" /><Relationship Id="rId271" Type="http://schemas.openxmlformats.org/officeDocument/2006/relationships/hyperlink" Target="http://pbs.twimg.com/profile_images/859361455493320704/dpg3g0It_normal.jpg" TargetMode="External" /><Relationship Id="rId272" Type="http://schemas.openxmlformats.org/officeDocument/2006/relationships/hyperlink" Target="http://pbs.twimg.com/profile_images/570860086298300416/u5Jou2Dy_normal.png" TargetMode="External" /><Relationship Id="rId273" Type="http://schemas.openxmlformats.org/officeDocument/2006/relationships/hyperlink" Target="http://pbs.twimg.com/profile_images/570860086298300416/u5Jou2Dy_normal.png" TargetMode="External" /><Relationship Id="rId274" Type="http://schemas.openxmlformats.org/officeDocument/2006/relationships/hyperlink" Target="http://pbs.twimg.com/profile_images/1101948654653448194/Xa4RWirz_normal.png" TargetMode="External" /><Relationship Id="rId275" Type="http://schemas.openxmlformats.org/officeDocument/2006/relationships/hyperlink" Target="http://pbs.twimg.com/profile_images/701710882015809536/4cmCjDFG_normal.png" TargetMode="External" /><Relationship Id="rId276" Type="http://schemas.openxmlformats.org/officeDocument/2006/relationships/hyperlink" Target="http://pbs.twimg.com/profile_images/701710882015809536/4cmCjDFG_normal.png" TargetMode="External" /><Relationship Id="rId277" Type="http://schemas.openxmlformats.org/officeDocument/2006/relationships/hyperlink" Target="http://pbs.twimg.com/profile_images/701710882015809536/4cmCjDFG_normal.png" TargetMode="External" /><Relationship Id="rId278" Type="http://schemas.openxmlformats.org/officeDocument/2006/relationships/hyperlink" Target="http://pbs.twimg.com/profile_images/453944059430588416/OznK5nht_normal.jpeg" TargetMode="External" /><Relationship Id="rId279" Type="http://schemas.openxmlformats.org/officeDocument/2006/relationships/hyperlink" Target="http://pbs.twimg.com/profile_images/1113450893926699011/saE3AzQq_normal.jpg" TargetMode="External" /><Relationship Id="rId280" Type="http://schemas.openxmlformats.org/officeDocument/2006/relationships/hyperlink" Target="http://pbs.twimg.com/profile_images/1161259369650184193/ltoRfwdM_normal.jpg" TargetMode="External" /><Relationship Id="rId281" Type="http://schemas.openxmlformats.org/officeDocument/2006/relationships/hyperlink" Target="http://pbs.twimg.com/profile_images/1101340346091487232/kB520h32_normal.png" TargetMode="External" /><Relationship Id="rId282" Type="http://schemas.openxmlformats.org/officeDocument/2006/relationships/hyperlink" Target="https://pbs.twimg.com/tweet_video_thumb/ECGImq7XsAA1GVR.jpg" TargetMode="External" /><Relationship Id="rId283" Type="http://schemas.openxmlformats.org/officeDocument/2006/relationships/hyperlink" Target="http://pbs.twimg.com/profile_images/1143984689360883718/jsyOvBXF_normal.jpg" TargetMode="External" /><Relationship Id="rId284" Type="http://schemas.openxmlformats.org/officeDocument/2006/relationships/hyperlink" Target="http://pbs.twimg.com/profile_images/1151939390949777408/CgToyHtZ_normal.jpg" TargetMode="External" /><Relationship Id="rId285" Type="http://schemas.openxmlformats.org/officeDocument/2006/relationships/hyperlink" Target="http://pbs.twimg.com/profile_images/566250312076251136/__9DlatC_normal.jpeg" TargetMode="External" /><Relationship Id="rId286" Type="http://schemas.openxmlformats.org/officeDocument/2006/relationships/hyperlink" Target="http://pbs.twimg.com/profile_images/691242030882766848/2wlx8A0C_normal.jpg" TargetMode="External" /><Relationship Id="rId287" Type="http://schemas.openxmlformats.org/officeDocument/2006/relationships/hyperlink" Target="http://pbs.twimg.com/profile_images/742725383418728449/qhShxX6Q_normal.jpg" TargetMode="External" /><Relationship Id="rId288" Type="http://schemas.openxmlformats.org/officeDocument/2006/relationships/hyperlink" Target="https://pbs.twimg.com/media/EB612bLX4AAUA3h.jpg" TargetMode="External" /><Relationship Id="rId289" Type="http://schemas.openxmlformats.org/officeDocument/2006/relationships/hyperlink" Target="http://pbs.twimg.com/profile_images/805542907264569344/lbxU_ALH_normal.jpg" TargetMode="External" /><Relationship Id="rId290" Type="http://schemas.openxmlformats.org/officeDocument/2006/relationships/hyperlink" Target="http://pbs.twimg.com/profile_images/848498657238425601/wIKPxg1p_normal.jpg" TargetMode="External" /><Relationship Id="rId291" Type="http://schemas.openxmlformats.org/officeDocument/2006/relationships/hyperlink" Target="http://pbs.twimg.com/profile_images/848498657238425601/wIKPxg1p_normal.jpg" TargetMode="External" /><Relationship Id="rId292" Type="http://schemas.openxmlformats.org/officeDocument/2006/relationships/hyperlink" Target="http://pbs.twimg.com/profile_images/378800000780676446/f237307ef56d594aa0e943fe03216391_normal.jpeg" TargetMode="External" /><Relationship Id="rId293" Type="http://schemas.openxmlformats.org/officeDocument/2006/relationships/hyperlink" Target="http://pbs.twimg.com/profile_images/378800000780676446/f237307ef56d594aa0e943fe03216391_normal.jpeg" TargetMode="External" /><Relationship Id="rId294" Type="http://schemas.openxmlformats.org/officeDocument/2006/relationships/hyperlink" Target="http://pbs.twimg.com/profile_images/879672940949667840/QcP3ju7o_normal.jpg" TargetMode="External" /><Relationship Id="rId295" Type="http://schemas.openxmlformats.org/officeDocument/2006/relationships/hyperlink" Target="http://pbs.twimg.com/profile_images/1128991228710703104/HQnfvlCi_normal.jpg" TargetMode="External" /><Relationship Id="rId296" Type="http://schemas.openxmlformats.org/officeDocument/2006/relationships/hyperlink" Target="http://pbs.twimg.com/profile_images/1128991228710703104/HQnfvlCi_normal.jpg" TargetMode="External" /><Relationship Id="rId297" Type="http://schemas.openxmlformats.org/officeDocument/2006/relationships/hyperlink" Target="http://pbs.twimg.com/profile_images/1128991228710703104/HQnfvlCi_normal.jpg" TargetMode="External" /><Relationship Id="rId298" Type="http://schemas.openxmlformats.org/officeDocument/2006/relationships/hyperlink" Target="http://pbs.twimg.com/profile_images/879672940949667840/QcP3ju7o_normal.jpg" TargetMode="External" /><Relationship Id="rId299" Type="http://schemas.openxmlformats.org/officeDocument/2006/relationships/hyperlink" Target="http://pbs.twimg.com/profile_images/879672940949667840/QcP3ju7o_normal.jpg" TargetMode="External" /><Relationship Id="rId300" Type="http://schemas.openxmlformats.org/officeDocument/2006/relationships/hyperlink" Target="http://pbs.twimg.com/profile_images/879672940949667840/QcP3ju7o_normal.jpg" TargetMode="External" /><Relationship Id="rId301" Type="http://schemas.openxmlformats.org/officeDocument/2006/relationships/hyperlink" Target="http://pbs.twimg.com/profile_images/422741932092030976/TCmZSXlT_normal.jpeg" TargetMode="External" /><Relationship Id="rId302" Type="http://schemas.openxmlformats.org/officeDocument/2006/relationships/hyperlink" Target="http://pbs.twimg.com/profile_images/1137673175074988035/a0gprLR1_normal.png" TargetMode="External" /><Relationship Id="rId303" Type="http://schemas.openxmlformats.org/officeDocument/2006/relationships/hyperlink" Target="http://pbs.twimg.com/profile_images/1137673175074988035/a0gprLR1_normal.png" TargetMode="External" /><Relationship Id="rId304" Type="http://schemas.openxmlformats.org/officeDocument/2006/relationships/hyperlink" Target="http://pbs.twimg.com/profile_images/887260370007719936/I60TP32L_normal.jpg" TargetMode="External" /><Relationship Id="rId305" Type="http://schemas.openxmlformats.org/officeDocument/2006/relationships/hyperlink" Target="http://pbs.twimg.com/profile_images/1080789983974301696/y0C2Q8bh_normal.jpg" TargetMode="External" /><Relationship Id="rId306" Type="http://schemas.openxmlformats.org/officeDocument/2006/relationships/hyperlink" Target="http://pbs.twimg.com/profile_images/913836790561349632/tVdvJIeA_normal.jpg" TargetMode="External" /><Relationship Id="rId307" Type="http://schemas.openxmlformats.org/officeDocument/2006/relationships/hyperlink" Target="http://pbs.twimg.com/profile_images/1080789983974301696/y0C2Q8bh_normal.jpg" TargetMode="External" /><Relationship Id="rId308" Type="http://schemas.openxmlformats.org/officeDocument/2006/relationships/hyperlink" Target="http://pbs.twimg.com/profile_images/1080789983974301696/y0C2Q8bh_normal.jpg" TargetMode="External" /><Relationship Id="rId309" Type="http://schemas.openxmlformats.org/officeDocument/2006/relationships/hyperlink" Target="http://pbs.twimg.com/profile_images/3684356661/2a76dd69628d4b888290ac734190c7be_normal.jpeg" TargetMode="External" /><Relationship Id="rId310" Type="http://schemas.openxmlformats.org/officeDocument/2006/relationships/hyperlink" Target="http://pbs.twimg.com/profile_images/1080789983974301696/y0C2Q8bh_normal.jpg" TargetMode="External" /><Relationship Id="rId311" Type="http://schemas.openxmlformats.org/officeDocument/2006/relationships/hyperlink" Target="http://pbs.twimg.com/profile_images/1080789983974301696/y0C2Q8bh_normal.jpg" TargetMode="External" /><Relationship Id="rId312" Type="http://schemas.openxmlformats.org/officeDocument/2006/relationships/hyperlink" Target="http://pbs.twimg.com/profile_images/1080789983974301696/y0C2Q8bh_normal.jpg" TargetMode="External" /><Relationship Id="rId313" Type="http://schemas.openxmlformats.org/officeDocument/2006/relationships/hyperlink" Target="http://pbs.twimg.com/profile_images/1080789983974301696/y0C2Q8bh_normal.jpg" TargetMode="External" /><Relationship Id="rId314" Type="http://schemas.openxmlformats.org/officeDocument/2006/relationships/hyperlink" Target="http://pbs.twimg.com/profile_images/1080789983974301696/y0C2Q8bh_normal.jpg" TargetMode="External" /><Relationship Id="rId315" Type="http://schemas.openxmlformats.org/officeDocument/2006/relationships/hyperlink" Target="http://pbs.twimg.com/profile_images/1080789983974301696/y0C2Q8bh_normal.jpg" TargetMode="External" /><Relationship Id="rId316" Type="http://schemas.openxmlformats.org/officeDocument/2006/relationships/hyperlink" Target="http://pbs.twimg.com/profile_images/1080789983974301696/y0C2Q8bh_normal.jpg" TargetMode="External" /><Relationship Id="rId317" Type="http://schemas.openxmlformats.org/officeDocument/2006/relationships/hyperlink" Target="http://pbs.twimg.com/profile_images/1080789983974301696/y0C2Q8bh_normal.jpg" TargetMode="External" /><Relationship Id="rId318" Type="http://schemas.openxmlformats.org/officeDocument/2006/relationships/hyperlink" Target="http://pbs.twimg.com/profile_images/1080789983974301696/y0C2Q8bh_normal.jpg" TargetMode="External" /><Relationship Id="rId319" Type="http://schemas.openxmlformats.org/officeDocument/2006/relationships/hyperlink" Target="http://pbs.twimg.com/profile_images/1080789983974301696/y0C2Q8bh_normal.jpg" TargetMode="External" /><Relationship Id="rId320" Type="http://schemas.openxmlformats.org/officeDocument/2006/relationships/hyperlink" Target="https://pbs.twimg.com/media/ECMBiZ4XYAIEhiI.jpg" TargetMode="External" /><Relationship Id="rId321" Type="http://schemas.openxmlformats.org/officeDocument/2006/relationships/hyperlink" Target="http://pbs.twimg.com/profile_images/2918194631/9be6c9fdd22a099c2e529d69aafa8546_normal.jpeg" TargetMode="External" /><Relationship Id="rId322" Type="http://schemas.openxmlformats.org/officeDocument/2006/relationships/hyperlink" Target="http://pbs.twimg.com/profile_images/1108845156579622915/5yT934_F_normal.png" TargetMode="External" /><Relationship Id="rId323" Type="http://schemas.openxmlformats.org/officeDocument/2006/relationships/hyperlink" Target="http://pbs.twimg.com/profile_images/1140241911594278912/2aV2oxH7_normal.jpg" TargetMode="External" /><Relationship Id="rId324" Type="http://schemas.openxmlformats.org/officeDocument/2006/relationships/hyperlink" Target="http://pbs.twimg.com/profile_images/1107557341065605120/EtbrMVMT_normal.jpg" TargetMode="External" /><Relationship Id="rId325" Type="http://schemas.openxmlformats.org/officeDocument/2006/relationships/hyperlink" Target="http://pbs.twimg.com/profile_images/945634335918641152/e6NivzCA_normal.jpg" TargetMode="External" /><Relationship Id="rId326" Type="http://schemas.openxmlformats.org/officeDocument/2006/relationships/hyperlink" Target="http://pbs.twimg.com/profile_images/1160151741679230976/RVurGz69_normal.jpg" TargetMode="External" /><Relationship Id="rId327" Type="http://schemas.openxmlformats.org/officeDocument/2006/relationships/hyperlink" Target="http://pbs.twimg.com/profile_images/1119711368612130816/2VGXY0RK_normal.jpg" TargetMode="External" /><Relationship Id="rId328" Type="http://schemas.openxmlformats.org/officeDocument/2006/relationships/hyperlink" Target="http://pbs.twimg.com/profile_images/1132602843557441537/Kk0mW_8C_normal.jpg" TargetMode="External" /><Relationship Id="rId329" Type="http://schemas.openxmlformats.org/officeDocument/2006/relationships/hyperlink" Target="http://pbs.twimg.com/profile_images/500346237129072640/zdw-FXYl_normal.jpeg" TargetMode="External" /><Relationship Id="rId330" Type="http://schemas.openxmlformats.org/officeDocument/2006/relationships/hyperlink" Target="http://pbs.twimg.com/profile_images/464348596729442305/9-vb9iqc_normal.jpeg" TargetMode="External" /><Relationship Id="rId331" Type="http://schemas.openxmlformats.org/officeDocument/2006/relationships/hyperlink" Target="http://pbs.twimg.com/profile_images/733658106043981825/uJCejYd__normal.jpg" TargetMode="External" /><Relationship Id="rId332" Type="http://schemas.openxmlformats.org/officeDocument/2006/relationships/hyperlink" Target="https://pbs.twimg.com/media/EBXcNeTXkAAAlLK.jpg" TargetMode="External" /><Relationship Id="rId333" Type="http://schemas.openxmlformats.org/officeDocument/2006/relationships/hyperlink" Target="http://pbs.twimg.com/profile_images/1063435487451467777/zicDG6bf_normal.jpg" TargetMode="External" /><Relationship Id="rId334" Type="http://schemas.openxmlformats.org/officeDocument/2006/relationships/hyperlink" Target="http://pbs.twimg.com/profile_images/733658106043981825/uJCejYd__normal.jpg" TargetMode="External" /><Relationship Id="rId335" Type="http://schemas.openxmlformats.org/officeDocument/2006/relationships/hyperlink" Target="http://pbs.twimg.com/profile_images/785207304253763586/P99xvrgG_normal.jpg" TargetMode="External" /><Relationship Id="rId336" Type="http://schemas.openxmlformats.org/officeDocument/2006/relationships/hyperlink" Target="http://pbs.twimg.com/profile_images/1063435487451467777/zicDG6bf_normal.jpg" TargetMode="External" /><Relationship Id="rId337" Type="http://schemas.openxmlformats.org/officeDocument/2006/relationships/hyperlink" Target="http://pbs.twimg.com/profile_images/865141192194891777/jreOf59z_normal.jpg" TargetMode="External" /><Relationship Id="rId338" Type="http://schemas.openxmlformats.org/officeDocument/2006/relationships/hyperlink" Target="http://pbs.twimg.com/profile_images/733658106043981825/uJCejYd__normal.jpg" TargetMode="External" /><Relationship Id="rId339" Type="http://schemas.openxmlformats.org/officeDocument/2006/relationships/hyperlink" Target="http://pbs.twimg.com/profile_images/733658106043981825/uJCejYd__normal.jpg" TargetMode="External" /><Relationship Id="rId340" Type="http://schemas.openxmlformats.org/officeDocument/2006/relationships/hyperlink" Target="http://pbs.twimg.com/profile_images/594906675913596929/g_gOYzBo_normal.jpg" TargetMode="External" /><Relationship Id="rId341" Type="http://schemas.openxmlformats.org/officeDocument/2006/relationships/hyperlink" Target="https://pbs.twimg.com/media/ECGdmWuXUAER6xn.png" TargetMode="External" /><Relationship Id="rId342" Type="http://schemas.openxmlformats.org/officeDocument/2006/relationships/hyperlink" Target="http://pbs.twimg.com/profile_images/1142866807902089216/hpV-lBLz_normal.jpg" TargetMode="External" /><Relationship Id="rId343" Type="http://schemas.openxmlformats.org/officeDocument/2006/relationships/hyperlink" Target="https://pbs.twimg.com/media/ECUVQMPX4AEZaH-.jpg" TargetMode="External" /><Relationship Id="rId344" Type="http://schemas.openxmlformats.org/officeDocument/2006/relationships/hyperlink" Target="http://pbs.twimg.com/profile_images/847304243816026112/_MiH1OP-_normal.jpg" TargetMode="External" /><Relationship Id="rId345" Type="http://schemas.openxmlformats.org/officeDocument/2006/relationships/hyperlink" Target="http://pbs.twimg.com/profile_images/425583242222129152/lwvHk1np_normal.jpeg" TargetMode="External" /><Relationship Id="rId346" Type="http://schemas.openxmlformats.org/officeDocument/2006/relationships/hyperlink" Target="http://pbs.twimg.com/profile_images/425583242222129152/lwvHk1np_normal.jpeg" TargetMode="External" /><Relationship Id="rId347" Type="http://schemas.openxmlformats.org/officeDocument/2006/relationships/hyperlink" Target="http://pbs.twimg.com/profile_images/425583242222129152/lwvHk1np_normal.jpeg" TargetMode="External" /><Relationship Id="rId348" Type="http://schemas.openxmlformats.org/officeDocument/2006/relationships/hyperlink" Target="http://pbs.twimg.com/profile_images/591203243469844480/naEOaEoq_normal.jpg" TargetMode="External" /><Relationship Id="rId349" Type="http://schemas.openxmlformats.org/officeDocument/2006/relationships/hyperlink" Target="http://pbs.twimg.com/profile_images/615953611785412608/R5iajW9W_normal.jpg" TargetMode="External" /><Relationship Id="rId350" Type="http://schemas.openxmlformats.org/officeDocument/2006/relationships/hyperlink" Target="http://pbs.twimg.com/profile_images/899373833764839426/ccHkoXYV_normal.jpg" TargetMode="External" /><Relationship Id="rId351" Type="http://schemas.openxmlformats.org/officeDocument/2006/relationships/hyperlink" Target="http://pbs.twimg.com/profile_images/1115249535972855808/3ycqxGfI_normal.jpg" TargetMode="External" /><Relationship Id="rId352" Type="http://schemas.openxmlformats.org/officeDocument/2006/relationships/hyperlink" Target="https://pbs.twimg.com/media/ECWMx4iWwAAnB53.jpg" TargetMode="External" /><Relationship Id="rId353" Type="http://schemas.openxmlformats.org/officeDocument/2006/relationships/hyperlink" Target="http://pbs.twimg.com/profile_images/831541827396329473/XMPnBk0x_normal.jpg" TargetMode="External" /><Relationship Id="rId354" Type="http://schemas.openxmlformats.org/officeDocument/2006/relationships/hyperlink" Target="https://pbs.twimg.com/media/EB612bLX4AAUA3h.jpg" TargetMode="External" /><Relationship Id="rId355" Type="http://schemas.openxmlformats.org/officeDocument/2006/relationships/hyperlink" Target="https://pbs.twimg.com/media/EB612bLX4AAUA3h.jpg" TargetMode="External" /><Relationship Id="rId356" Type="http://schemas.openxmlformats.org/officeDocument/2006/relationships/hyperlink" Target="http://pbs.twimg.com/profile_images/1105682777880453121/n4FG_bZm_normal.png" TargetMode="External" /><Relationship Id="rId357" Type="http://schemas.openxmlformats.org/officeDocument/2006/relationships/hyperlink" Target="http://pbs.twimg.com/profile_images/1153899145561817089/MS3fPEfS_normal.jpg" TargetMode="External" /><Relationship Id="rId358" Type="http://schemas.openxmlformats.org/officeDocument/2006/relationships/hyperlink" Target="http://pbs.twimg.com/profile_images/1155170589314879490/WcPyTrdc_normal.jp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601303448877797376/lNwRTax5_normal.jpg" TargetMode="External" /><Relationship Id="rId361" Type="http://schemas.openxmlformats.org/officeDocument/2006/relationships/hyperlink" Target="http://pbs.twimg.com/profile_images/987786506487115777/Kf298wei_normal.jpg" TargetMode="External" /><Relationship Id="rId362" Type="http://schemas.openxmlformats.org/officeDocument/2006/relationships/hyperlink" Target="http://pbs.twimg.com/profile_images/1156374612613222400/BF5FKCdt_normal.jpg" TargetMode="External" /><Relationship Id="rId363" Type="http://schemas.openxmlformats.org/officeDocument/2006/relationships/hyperlink" Target="http://pbs.twimg.com/profile_images/614553114654314498/ukHMY-WM_normal.jpg" TargetMode="External" /><Relationship Id="rId364" Type="http://schemas.openxmlformats.org/officeDocument/2006/relationships/hyperlink" Target="https://twitter.com/#!/anastasiasmihai/status/1158151621408256000" TargetMode="External" /><Relationship Id="rId365" Type="http://schemas.openxmlformats.org/officeDocument/2006/relationships/hyperlink" Target="https://twitter.com/#!/havasjust/status/1159035974120353799" TargetMode="External" /><Relationship Id="rId366" Type="http://schemas.openxmlformats.org/officeDocument/2006/relationships/hyperlink" Target="https://twitter.com/#!/klimkowa1/status/1159063221061464064" TargetMode="External" /><Relationship Id="rId367" Type="http://schemas.openxmlformats.org/officeDocument/2006/relationships/hyperlink" Target="https://twitter.com/#!/fooding1st/status/1159063895945949184" TargetMode="External" /><Relationship Id="rId368" Type="http://schemas.openxmlformats.org/officeDocument/2006/relationships/hyperlink" Target="https://twitter.com/#!/qmulnews/status/1159074641891201025" TargetMode="External" /><Relationship Id="rId369" Type="http://schemas.openxmlformats.org/officeDocument/2006/relationships/hyperlink" Target="https://twitter.com/#!/jaffor10/status/1159085408954802187" TargetMode="External" /><Relationship Id="rId370" Type="http://schemas.openxmlformats.org/officeDocument/2006/relationships/hyperlink" Target="https://twitter.com/#!/foodanddrinktec/status/1159098138206101510" TargetMode="External" /><Relationship Id="rId371" Type="http://schemas.openxmlformats.org/officeDocument/2006/relationships/hyperlink" Target="https://twitter.com/#!/caramelparsley/status/1159100769871642624" TargetMode="External" /><Relationship Id="rId372" Type="http://schemas.openxmlformats.org/officeDocument/2006/relationships/hyperlink" Target="https://twitter.com/#!/theprobemag/status/1159120890476580865" TargetMode="External" /><Relationship Id="rId373" Type="http://schemas.openxmlformats.org/officeDocument/2006/relationships/hyperlink" Target="https://twitter.com/#!/jamesdrabble/status/1159134106220974080" TargetMode="External" /><Relationship Id="rId374" Type="http://schemas.openxmlformats.org/officeDocument/2006/relationships/hyperlink" Target="https://twitter.com/#!/lexalimentaria/status/1159140934749175808" TargetMode="External" /><Relationship Id="rId375" Type="http://schemas.openxmlformats.org/officeDocument/2006/relationships/hyperlink" Target="https://twitter.com/#!/mxoolong/status/1159142278134472704" TargetMode="External" /><Relationship Id="rId376" Type="http://schemas.openxmlformats.org/officeDocument/2006/relationships/hyperlink" Target="https://twitter.com/#!/bha___tti/status/1159159395483340800" TargetMode="External" /><Relationship Id="rId377" Type="http://schemas.openxmlformats.org/officeDocument/2006/relationships/hyperlink" Target="https://twitter.com/#!/drbelgingunay/status/1159161899633782787" TargetMode="External" /><Relationship Id="rId378" Type="http://schemas.openxmlformats.org/officeDocument/2006/relationships/hyperlink" Target="https://twitter.com/#!/smileohmmag/status/1159171856831827968" TargetMode="External" /><Relationship Id="rId379" Type="http://schemas.openxmlformats.org/officeDocument/2006/relationships/hyperlink" Target="https://twitter.com/#!/tim_mcnulty/status/1159186146557157376" TargetMode="External" /><Relationship Id="rId380" Type="http://schemas.openxmlformats.org/officeDocument/2006/relationships/hyperlink" Target="https://twitter.com/#!/cledgerwood/status/1159204162674053120" TargetMode="External" /><Relationship Id="rId381" Type="http://schemas.openxmlformats.org/officeDocument/2006/relationships/hyperlink" Target="https://twitter.com/#!/atluri31/status/1159297434113204224" TargetMode="External" /><Relationship Id="rId382" Type="http://schemas.openxmlformats.org/officeDocument/2006/relationships/hyperlink" Target="https://twitter.com/#!/zacroger1/status/985881520505319424" TargetMode="External" /><Relationship Id="rId383" Type="http://schemas.openxmlformats.org/officeDocument/2006/relationships/hyperlink" Target="https://twitter.com/#!/realbabyytif/status/1159317978720215043" TargetMode="External" /><Relationship Id="rId384" Type="http://schemas.openxmlformats.org/officeDocument/2006/relationships/hyperlink" Target="https://twitter.com/#!/sw19_womble/status/1159342690028281861" TargetMode="External" /><Relationship Id="rId385" Type="http://schemas.openxmlformats.org/officeDocument/2006/relationships/hyperlink" Target="https://twitter.com/#!/liveandll/status/1159348115582967809" TargetMode="External" /><Relationship Id="rId386" Type="http://schemas.openxmlformats.org/officeDocument/2006/relationships/hyperlink" Target="https://twitter.com/#!/oldmudgie/status/1159352616985513985" TargetMode="External" /><Relationship Id="rId387" Type="http://schemas.openxmlformats.org/officeDocument/2006/relationships/hyperlink" Target="https://twitter.com/#!/mediawisemelb/status/1159393480864456705" TargetMode="External" /><Relationship Id="rId388" Type="http://schemas.openxmlformats.org/officeDocument/2006/relationships/hyperlink" Target="https://twitter.com/#!/tessatricks/status/1159393896339841025" TargetMode="External" /><Relationship Id="rId389" Type="http://schemas.openxmlformats.org/officeDocument/2006/relationships/hyperlink" Target="https://twitter.com/#!/teethteam/status/1159420636802035712" TargetMode="External" /><Relationship Id="rId390" Type="http://schemas.openxmlformats.org/officeDocument/2006/relationships/hyperlink" Target="https://twitter.com/#!/foodmatterslive/status/1159449377666142211" TargetMode="External" /><Relationship Id="rId391" Type="http://schemas.openxmlformats.org/officeDocument/2006/relationships/hyperlink" Target="https://twitter.com/#!/burnout_pt/status/1159490864537886720" TargetMode="External" /><Relationship Id="rId392" Type="http://schemas.openxmlformats.org/officeDocument/2006/relationships/hyperlink" Target="https://twitter.com/#!/jimmbobs/status/1159506970816188420" TargetMode="External" /><Relationship Id="rId393" Type="http://schemas.openxmlformats.org/officeDocument/2006/relationships/hyperlink" Target="https://twitter.com/#!/bell_publishing/status/1159776098743476226" TargetMode="External" /><Relationship Id="rId394" Type="http://schemas.openxmlformats.org/officeDocument/2006/relationships/hyperlink" Target="https://twitter.com/#!/confectionprod/status/1159770741853884419" TargetMode="External" /><Relationship Id="rId395" Type="http://schemas.openxmlformats.org/officeDocument/2006/relationships/hyperlink" Target="https://twitter.com/#!/sweetsnsavoury/status/1159776119085834242" TargetMode="External" /><Relationship Id="rId396" Type="http://schemas.openxmlformats.org/officeDocument/2006/relationships/hyperlink" Target="https://twitter.com/#!/justint035/status/1159804753796325376" TargetMode="External" /><Relationship Id="rId397" Type="http://schemas.openxmlformats.org/officeDocument/2006/relationships/hyperlink" Target="https://twitter.com/#!/childofourtime/status/1153199254946615296" TargetMode="External" /><Relationship Id="rId398" Type="http://schemas.openxmlformats.org/officeDocument/2006/relationships/hyperlink" Target="https://twitter.com/#!/worriedmum3/status/1159806009054916608" TargetMode="External" /><Relationship Id="rId399" Type="http://schemas.openxmlformats.org/officeDocument/2006/relationships/hyperlink" Target="https://twitter.com/#!/wendyj08/status/1159866603821043712" TargetMode="External" /><Relationship Id="rId400" Type="http://schemas.openxmlformats.org/officeDocument/2006/relationships/hyperlink" Target="https://twitter.com/#!/lovatoletsitgo/status/1159868212193964032" TargetMode="External" /><Relationship Id="rId401" Type="http://schemas.openxmlformats.org/officeDocument/2006/relationships/hyperlink" Target="https://twitter.com/#!/allcorgis/status/1159874501888188416" TargetMode="External" /><Relationship Id="rId402" Type="http://schemas.openxmlformats.org/officeDocument/2006/relationships/hyperlink" Target="https://twitter.com/#!/dipbrig11/status/1159926126522904576" TargetMode="External" /><Relationship Id="rId403" Type="http://schemas.openxmlformats.org/officeDocument/2006/relationships/hyperlink" Target="https://twitter.com/#!/delta9mufc/status/1160123347121950721" TargetMode="External" /><Relationship Id="rId404" Type="http://schemas.openxmlformats.org/officeDocument/2006/relationships/hyperlink" Target="https://twitter.com/#!/ihaterocket/status/1160468388193415179" TargetMode="External" /><Relationship Id="rId405" Type="http://schemas.openxmlformats.org/officeDocument/2006/relationships/hyperlink" Target="https://twitter.com/#!/almightypod/status/1160487921763438594" TargetMode="External" /><Relationship Id="rId406" Type="http://schemas.openxmlformats.org/officeDocument/2006/relationships/hyperlink" Target="https://twitter.com/#!/drawntopixels/status/1160491894322999296" TargetMode="External" /><Relationship Id="rId407" Type="http://schemas.openxmlformats.org/officeDocument/2006/relationships/hyperlink" Target="https://twitter.com/#!/martsmarts72/status/1160580057368317952" TargetMode="External" /><Relationship Id="rId408" Type="http://schemas.openxmlformats.org/officeDocument/2006/relationships/hyperlink" Target="https://twitter.com/#!/hugorelly/status/1160607251788369920" TargetMode="External" /><Relationship Id="rId409" Type="http://schemas.openxmlformats.org/officeDocument/2006/relationships/hyperlink" Target="https://twitter.com/#!/blancogogo/status/1160619746418544640" TargetMode="External" /><Relationship Id="rId410" Type="http://schemas.openxmlformats.org/officeDocument/2006/relationships/hyperlink" Target="https://twitter.com/#!/nickthefiddler/status/1160672665822224389" TargetMode="External" /><Relationship Id="rId411" Type="http://schemas.openxmlformats.org/officeDocument/2006/relationships/hyperlink" Target="https://twitter.com/#!/edmxonds/status/1160677021795721220" TargetMode="External" /><Relationship Id="rId412" Type="http://schemas.openxmlformats.org/officeDocument/2006/relationships/hyperlink" Target="https://twitter.com/#!/tlifeuk/status/1160677151785607171" TargetMode="External" /><Relationship Id="rId413" Type="http://schemas.openxmlformats.org/officeDocument/2006/relationships/hyperlink" Target="https://twitter.com/#!/rogontheleft/status/1160727733208584195" TargetMode="External" /><Relationship Id="rId414" Type="http://schemas.openxmlformats.org/officeDocument/2006/relationships/hyperlink" Target="https://twitter.com/#!/sue834/status/1160795225356460032" TargetMode="External" /><Relationship Id="rId415" Type="http://schemas.openxmlformats.org/officeDocument/2006/relationships/hyperlink" Target="https://twitter.com/#!/sugarbeatbook/status/1160824262141317120" TargetMode="External" /><Relationship Id="rId416" Type="http://schemas.openxmlformats.org/officeDocument/2006/relationships/hyperlink" Target="https://twitter.com/#!/xtremekoool/status/1160829891387912192" TargetMode="External" /><Relationship Id="rId417" Type="http://schemas.openxmlformats.org/officeDocument/2006/relationships/hyperlink" Target="https://twitter.com/#!/mrkgyamfi/status/1160855720595734529" TargetMode="External" /><Relationship Id="rId418" Type="http://schemas.openxmlformats.org/officeDocument/2006/relationships/hyperlink" Target="https://twitter.com/#!/admbriggs/status/1146400424519512065" TargetMode="External" /><Relationship Id="rId419" Type="http://schemas.openxmlformats.org/officeDocument/2006/relationships/hyperlink" Target="https://twitter.com/#!/battleforbrexit/status/1160856054785368064" TargetMode="External" /><Relationship Id="rId420" Type="http://schemas.openxmlformats.org/officeDocument/2006/relationships/hyperlink" Target="https://twitter.com/#!/jayyangelo/status/1160855375576481792" TargetMode="External" /><Relationship Id="rId421" Type="http://schemas.openxmlformats.org/officeDocument/2006/relationships/hyperlink" Target="https://twitter.com/#!/tamalam_/status/1160857567440097280" TargetMode="External" /><Relationship Id="rId422" Type="http://schemas.openxmlformats.org/officeDocument/2006/relationships/hyperlink" Target="https://twitter.com/#!/marcin_medink/status/1160916689543974912" TargetMode="External" /><Relationship Id="rId423" Type="http://schemas.openxmlformats.org/officeDocument/2006/relationships/hyperlink" Target="https://twitter.com/#!/enjoy_diabetes/status/1161155353653981184" TargetMode="External" /><Relationship Id="rId424" Type="http://schemas.openxmlformats.org/officeDocument/2006/relationships/hyperlink" Target="https://twitter.com/#!/rourouvakautona/status/1161178152380448769" TargetMode="External" /><Relationship Id="rId425" Type="http://schemas.openxmlformats.org/officeDocument/2006/relationships/hyperlink" Target="https://twitter.com/#!/discostew66/status/1161227565798813696" TargetMode="External" /><Relationship Id="rId426" Type="http://schemas.openxmlformats.org/officeDocument/2006/relationships/hyperlink" Target="https://twitter.com/#!/terrahall/status/1161265794954588161" TargetMode="External" /><Relationship Id="rId427" Type="http://schemas.openxmlformats.org/officeDocument/2006/relationships/hyperlink" Target="https://twitter.com/#!/sammertang/status/1161316502500511744" TargetMode="External" /><Relationship Id="rId428" Type="http://schemas.openxmlformats.org/officeDocument/2006/relationships/hyperlink" Target="https://twitter.com/#!/sammertang/status/1161317758946172930" TargetMode="External" /><Relationship Id="rId429" Type="http://schemas.openxmlformats.org/officeDocument/2006/relationships/hyperlink" Target="https://twitter.com/#!/bandwaccounting/status/1161321609019502592" TargetMode="External" /><Relationship Id="rId430" Type="http://schemas.openxmlformats.org/officeDocument/2006/relationships/hyperlink" Target="https://twitter.com/#!/louhaigh/status/1147097793204490241" TargetMode="External" /><Relationship Id="rId431" Type="http://schemas.openxmlformats.org/officeDocument/2006/relationships/hyperlink" Target="https://twitter.com/#!/kevthecheff/status/1161379621448880128" TargetMode="External" /><Relationship Id="rId432" Type="http://schemas.openxmlformats.org/officeDocument/2006/relationships/hyperlink" Target="https://twitter.com/#!/healcities/status/1161393255650603008" TargetMode="External" /><Relationship Id="rId433" Type="http://schemas.openxmlformats.org/officeDocument/2006/relationships/hyperlink" Target="https://twitter.com/#!/wearepha/status/1161393277402320897" TargetMode="External" /><Relationship Id="rId434" Type="http://schemas.openxmlformats.org/officeDocument/2006/relationships/hyperlink" Target="https://twitter.com/#!/mister_hunt/status/1161412667350769664" TargetMode="External" /><Relationship Id="rId435" Type="http://schemas.openxmlformats.org/officeDocument/2006/relationships/hyperlink" Target="https://twitter.com/#!/rafiqrohizad/status/1161452234141339649" TargetMode="External" /><Relationship Id="rId436" Type="http://schemas.openxmlformats.org/officeDocument/2006/relationships/hyperlink" Target="https://twitter.com/#!/nurhananibasri/status/1161453492831047680" TargetMode="External" /><Relationship Id="rId437" Type="http://schemas.openxmlformats.org/officeDocument/2006/relationships/hyperlink" Target="https://twitter.com/#!/natalieisasleep/status/1161459075411873793" TargetMode="External" /><Relationship Id="rId438" Type="http://schemas.openxmlformats.org/officeDocument/2006/relationships/hyperlink" Target="https://twitter.com/#!/staronline/status/1161463318038495237" TargetMode="External" /><Relationship Id="rId439" Type="http://schemas.openxmlformats.org/officeDocument/2006/relationships/hyperlink" Target="https://twitter.com/#!/yaminlawut/status/1161463526801547264" TargetMode="External" /><Relationship Id="rId440" Type="http://schemas.openxmlformats.org/officeDocument/2006/relationships/hyperlink" Target="https://twitter.com/#!/syazwinashafie/status/1161463661371641859" TargetMode="External" /><Relationship Id="rId441" Type="http://schemas.openxmlformats.org/officeDocument/2006/relationships/hyperlink" Target="https://twitter.com/#!/afifishaari/status/1161468961482915840" TargetMode="External" /><Relationship Id="rId442" Type="http://schemas.openxmlformats.org/officeDocument/2006/relationships/hyperlink" Target="https://twitter.com/#!/afabllah/status/1161471119473250305" TargetMode="External" /><Relationship Id="rId443" Type="http://schemas.openxmlformats.org/officeDocument/2006/relationships/hyperlink" Target="https://twitter.com/#!/yourfavcutegirl/status/1161472062378000384" TargetMode="External" /><Relationship Id="rId444" Type="http://schemas.openxmlformats.org/officeDocument/2006/relationships/hyperlink" Target="https://twitter.com/#!/qilaaahhhq/status/1161473934216163328" TargetMode="External" /><Relationship Id="rId445" Type="http://schemas.openxmlformats.org/officeDocument/2006/relationships/hyperlink" Target="https://twitter.com/#!/ct9204/status/1161476051131871232" TargetMode="External" /><Relationship Id="rId446" Type="http://schemas.openxmlformats.org/officeDocument/2006/relationships/hyperlink" Target="https://twitter.com/#!/syawal/status/1161245860488892422" TargetMode="External" /><Relationship Id="rId447" Type="http://schemas.openxmlformats.org/officeDocument/2006/relationships/hyperlink" Target="https://twitter.com/#!/syawal/status/1161476857038090247" TargetMode="External" /><Relationship Id="rId448" Type="http://schemas.openxmlformats.org/officeDocument/2006/relationships/hyperlink" Target="https://twitter.com/#!/ronyeap/status/1161477841650900992" TargetMode="External" /><Relationship Id="rId449" Type="http://schemas.openxmlformats.org/officeDocument/2006/relationships/hyperlink" Target="https://twitter.com/#!/wilpertwitt/status/1161480046705614848" TargetMode="External" /><Relationship Id="rId450" Type="http://schemas.openxmlformats.org/officeDocument/2006/relationships/hyperlink" Target="https://twitter.com/#!/nhmajidin/status/1161481261153734657" TargetMode="External" /><Relationship Id="rId451" Type="http://schemas.openxmlformats.org/officeDocument/2006/relationships/hyperlink" Target="https://twitter.com/#!/afsafawwaz/status/1161488509225582593" TargetMode="External" /><Relationship Id="rId452" Type="http://schemas.openxmlformats.org/officeDocument/2006/relationships/hyperlink" Target="https://twitter.com/#!/ain_food/status/1161489853948813314" TargetMode="External" /><Relationship Id="rId453" Type="http://schemas.openxmlformats.org/officeDocument/2006/relationships/hyperlink" Target="https://twitter.com/#!/shoppeussb/status/1161495316845268992" TargetMode="External" /><Relationship Id="rId454" Type="http://schemas.openxmlformats.org/officeDocument/2006/relationships/hyperlink" Target="https://twitter.com/#!/atiqahhudaa/status/1161497400416120835" TargetMode="External" /><Relationship Id="rId455" Type="http://schemas.openxmlformats.org/officeDocument/2006/relationships/hyperlink" Target="https://twitter.com/#!/slikkepindd/status/1161499085205123073" TargetMode="External" /><Relationship Id="rId456" Type="http://schemas.openxmlformats.org/officeDocument/2006/relationships/hyperlink" Target="https://twitter.com/#!/shyerryneis/status/1161510046347464705" TargetMode="External" /><Relationship Id="rId457" Type="http://schemas.openxmlformats.org/officeDocument/2006/relationships/hyperlink" Target="https://twitter.com/#!/maritahennessy/status/1161340790251184128" TargetMode="External" /><Relationship Id="rId458" Type="http://schemas.openxmlformats.org/officeDocument/2006/relationships/hyperlink" Target="https://twitter.com/#!/prof_p_nowicka/status/1161513428349063169" TargetMode="External" /><Relationship Id="rId459" Type="http://schemas.openxmlformats.org/officeDocument/2006/relationships/hyperlink" Target="https://twitter.com/#!/rahah_ghazali/status/1161514930505469953" TargetMode="External" /><Relationship Id="rId460" Type="http://schemas.openxmlformats.org/officeDocument/2006/relationships/hyperlink" Target="https://twitter.com/#!/train2hogwarts/status/1161515137674690561" TargetMode="External" /><Relationship Id="rId461" Type="http://schemas.openxmlformats.org/officeDocument/2006/relationships/hyperlink" Target="https://twitter.com/#!/hugh6303/status/1161524040630251520" TargetMode="External" /><Relationship Id="rId462" Type="http://schemas.openxmlformats.org/officeDocument/2006/relationships/hyperlink" Target="https://twitter.com/#!/nurjannie/status/1161524612632629250" TargetMode="External" /><Relationship Id="rId463" Type="http://schemas.openxmlformats.org/officeDocument/2006/relationships/hyperlink" Target="https://twitter.com/#!/syafiqahatta/status/1161533111647297538" TargetMode="External" /><Relationship Id="rId464" Type="http://schemas.openxmlformats.org/officeDocument/2006/relationships/hyperlink" Target="https://twitter.com/#!/kentschools_fa/status/1161565954607894528" TargetMode="External" /><Relationship Id="rId465" Type="http://schemas.openxmlformats.org/officeDocument/2006/relationships/hyperlink" Target="https://twitter.com/#!/hullactivesch/status/1161573216336453632" TargetMode="External" /><Relationship Id="rId466" Type="http://schemas.openxmlformats.org/officeDocument/2006/relationships/hyperlink" Target="https://twitter.com/#!/suzy2504/status/1161584509969666049" TargetMode="External" /><Relationship Id="rId467" Type="http://schemas.openxmlformats.org/officeDocument/2006/relationships/hyperlink" Target="https://twitter.com/#!/borntobearboys/status/1161627421805875200" TargetMode="External" /><Relationship Id="rId468" Type="http://schemas.openxmlformats.org/officeDocument/2006/relationships/hyperlink" Target="https://twitter.com/#!/cleanlabel/status/1161638813963378690" TargetMode="External" /><Relationship Id="rId469" Type="http://schemas.openxmlformats.org/officeDocument/2006/relationships/hyperlink" Target="https://twitter.com/#!/radekrzehak/status/1161643895295397888" TargetMode="External" /><Relationship Id="rId470" Type="http://schemas.openxmlformats.org/officeDocument/2006/relationships/hyperlink" Target="https://twitter.com/#!/dmorkus/status/1161644954382405633" TargetMode="External" /><Relationship Id="rId471" Type="http://schemas.openxmlformats.org/officeDocument/2006/relationships/hyperlink" Target="https://twitter.com/#!/wjdm07/status/1161651927102324736" TargetMode="External" /><Relationship Id="rId472" Type="http://schemas.openxmlformats.org/officeDocument/2006/relationships/hyperlink" Target="https://twitter.com/#!/mialonmelissa/status/1161692708030877696" TargetMode="External" /><Relationship Id="rId473" Type="http://schemas.openxmlformats.org/officeDocument/2006/relationships/hyperlink" Target="https://twitter.com/#!/werthernieland/status/1161695387817795589" TargetMode="External" /><Relationship Id="rId474" Type="http://schemas.openxmlformats.org/officeDocument/2006/relationships/hyperlink" Target="https://twitter.com/#!/miekevanstigt/status/1161697097688735744" TargetMode="External" /><Relationship Id="rId475" Type="http://schemas.openxmlformats.org/officeDocument/2006/relationships/hyperlink" Target="https://twitter.com/#!/vachtje1/status/1161728555518234624" TargetMode="External" /><Relationship Id="rId476" Type="http://schemas.openxmlformats.org/officeDocument/2006/relationships/hyperlink" Target="https://twitter.com/#!/kay_ren74/status/1161748445159280641" TargetMode="External" /><Relationship Id="rId477" Type="http://schemas.openxmlformats.org/officeDocument/2006/relationships/hyperlink" Target="https://twitter.com/#!/steltenpower/status/1161754990639271937" TargetMode="External" /><Relationship Id="rId478" Type="http://schemas.openxmlformats.org/officeDocument/2006/relationships/hyperlink" Target="https://twitter.com/#!/kitson/status/1161755262107045890" TargetMode="External" /><Relationship Id="rId479" Type="http://schemas.openxmlformats.org/officeDocument/2006/relationships/hyperlink" Target="https://twitter.com/#!/stephenlees4/status/1161799389003812865" TargetMode="External" /><Relationship Id="rId480" Type="http://schemas.openxmlformats.org/officeDocument/2006/relationships/hyperlink" Target="https://twitter.com/#!/marionwotton/status/1161807919345623040" TargetMode="External" /><Relationship Id="rId481" Type="http://schemas.openxmlformats.org/officeDocument/2006/relationships/hyperlink" Target="https://twitter.com/#!/marionwotton/status/1161808359307132928" TargetMode="External" /><Relationship Id="rId482" Type="http://schemas.openxmlformats.org/officeDocument/2006/relationships/hyperlink" Target="https://twitter.com/#!/aspiresportsuk/status/1161910625464934403" TargetMode="External" /><Relationship Id="rId483" Type="http://schemas.openxmlformats.org/officeDocument/2006/relationships/hyperlink" Target="https://twitter.com/#!/londonpehwb/status/1161913917888704512" TargetMode="External" /><Relationship Id="rId484" Type="http://schemas.openxmlformats.org/officeDocument/2006/relationships/hyperlink" Target="https://twitter.com/#!/londonpehwb/status/1161915213257629696" TargetMode="External" /><Relationship Id="rId485" Type="http://schemas.openxmlformats.org/officeDocument/2006/relationships/hyperlink" Target="https://twitter.com/#!/food_active/status/1161917238963769344" TargetMode="External" /><Relationship Id="rId486" Type="http://schemas.openxmlformats.org/officeDocument/2006/relationships/hyperlink" Target="https://twitter.com/#!/h_swanseabay/status/1161917705433296896" TargetMode="External" /><Relationship Id="rId487" Type="http://schemas.openxmlformats.org/officeDocument/2006/relationships/hyperlink" Target="https://twitter.com/#!/ducktalesw00h00/status/1161922263182004225" TargetMode="External" /><Relationship Id="rId488" Type="http://schemas.openxmlformats.org/officeDocument/2006/relationships/hyperlink" Target="https://twitter.com/#!/2020dentistry3/status/1161927402978709504" TargetMode="External" /><Relationship Id="rId489" Type="http://schemas.openxmlformats.org/officeDocument/2006/relationships/hyperlink" Target="https://twitter.com/#!/thedanwilson/status/1161942953545351169" TargetMode="External" /><Relationship Id="rId490" Type="http://schemas.openxmlformats.org/officeDocument/2006/relationships/hyperlink" Target="https://twitter.com/#!/glbridge1/status/1161951227128832007" TargetMode="External" /><Relationship Id="rId491" Type="http://schemas.openxmlformats.org/officeDocument/2006/relationships/hyperlink" Target="https://twitter.com/#!/batder/status/1161957870323294209" TargetMode="External" /><Relationship Id="rId492" Type="http://schemas.openxmlformats.org/officeDocument/2006/relationships/hyperlink" Target="https://twitter.com/#!/mclarkhattingh/status/1161967076124160001" TargetMode="External" /><Relationship Id="rId493" Type="http://schemas.openxmlformats.org/officeDocument/2006/relationships/hyperlink" Target="https://twitter.com/#!/divinebiood/status/1161967434380660739" TargetMode="External" /><Relationship Id="rId494" Type="http://schemas.openxmlformats.org/officeDocument/2006/relationships/hyperlink" Target="https://twitter.com/#!/reclaimtaxuk/status/1161968787786215425" TargetMode="External" /><Relationship Id="rId495" Type="http://schemas.openxmlformats.org/officeDocument/2006/relationships/hyperlink" Target="https://twitter.com/#!/soleentg/status/1161969720762994688" TargetMode="External" /><Relationship Id="rId496" Type="http://schemas.openxmlformats.org/officeDocument/2006/relationships/hyperlink" Target="https://twitter.com/#!/alexandrah0lt/status/1161987661504155650" TargetMode="External" /><Relationship Id="rId497" Type="http://schemas.openxmlformats.org/officeDocument/2006/relationships/hyperlink" Target="https://twitter.com/#!/suliman_rafiq/status/1161990887917969408" TargetMode="External" /><Relationship Id="rId498" Type="http://schemas.openxmlformats.org/officeDocument/2006/relationships/hyperlink" Target="https://twitter.com/#!/expandedzpd/status/1162043141312192513" TargetMode="External" /><Relationship Id="rId499" Type="http://schemas.openxmlformats.org/officeDocument/2006/relationships/hyperlink" Target="https://twitter.com/#!/not_froggy/status/1162049356364767233" TargetMode="External" /><Relationship Id="rId500" Type="http://schemas.openxmlformats.org/officeDocument/2006/relationships/hyperlink" Target="https://twitter.com/#!/ianweiradi/status/1162052320965877763" TargetMode="External" /><Relationship Id="rId501" Type="http://schemas.openxmlformats.org/officeDocument/2006/relationships/hyperlink" Target="https://twitter.com/#!/mehrajdube/status/1162053197537693696" TargetMode="External" /><Relationship Id="rId502" Type="http://schemas.openxmlformats.org/officeDocument/2006/relationships/hyperlink" Target="https://twitter.com/#!/pankaj4570/status/1162054731503558656" TargetMode="External" /><Relationship Id="rId503" Type="http://schemas.openxmlformats.org/officeDocument/2006/relationships/hyperlink" Target="https://twitter.com/#!/knowledgebasel/status/1162060549863202816" TargetMode="External" /><Relationship Id="rId504" Type="http://schemas.openxmlformats.org/officeDocument/2006/relationships/hyperlink" Target="https://twitter.com/#!/calcivis/status/1159361115916263424" TargetMode="External" /><Relationship Id="rId505" Type="http://schemas.openxmlformats.org/officeDocument/2006/relationships/hyperlink" Target="https://twitter.com/#!/calcivis/status/1162069019509362690" TargetMode="External" /><Relationship Id="rId506" Type="http://schemas.openxmlformats.org/officeDocument/2006/relationships/hyperlink" Target="https://twitter.com/#!/outsmart_sugar/status/1162112916159528960" TargetMode="External" /><Relationship Id="rId507" Type="http://schemas.openxmlformats.org/officeDocument/2006/relationships/hyperlink" Target="https://twitter.com/#!/fizz_nz/status/1159584168180740096" TargetMode="External" /><Relationship Id="rId508" Type="http://schemas.openxmlformats.org/officeDocument/2006/relationships/hyperlink" Target="https://twitter.com/#!/fizz_nz/status/1161040931501424640" TargetMode="External" /><Relationship Id="rId509" Type="http://schemas.openxmlformats.org/officeDocument/2006/relationships/hyperlink" Target="https://twitter.com/#!/fizz_nz/status/1162129747893092352" TargetMode="External" /><Relationship Id="rId510" Type="http://schemas.openxmlformats.org/officeDocument/2006/relationships/hyperlink" Target="https://twitter.com/#!/irdeeen/status/1162188447148232704" TargetMode="External" /><Relationship Id="rId511" Type="http://schemas.openxmlformats.org/officeDocument/2006/relationships/hyperlink" Target="https://twitter.com/#!/husinwh_/status/1162192590671757312" TargetMode="External" /><Relationship Id="rId512" Type="http://schemas.openxmlformats.org/officeDocument/2006/relationships/hyperlink" Target="https://twitter.com/#!/fredericesq/status/1162208693737275395" TargetMode="External" /><Relationship Id="rId513" Type="http://schemas.openxmlformats.org/officeDocument/2006/relationships/hyperlink" Target="https://twitter.com/#!/logamakwela/status/1162238084609527808" TargetMode="External" /><Relationship Id="rId514" Type="http://schemas.openxmlformats.org/officeDocument/2006/relationships/hyperlink" Target="https://twitter.com/#!/toffeegirl/status/1162240876346658817" TargetMode="External" /><Relationship Id="rId515" Type="http://schemas.openxmlformats.org/officeDocument/2006/relationships/hyperlink" Target="https://twitter.com/#!/abdutoit/status/1162244940954394624" TargetMode="External" /><Relationship Id="rId516" Type="http://schemas.openxmlformats.org/officeDocument/2006/relationships/hyperlink" Target="https://twitter.com/#!/healthenews/status/1159071694214041600" TargetMode="External" /><Relationship Id="rId517" Type="http://schemas.openxmlformats.org/officeDocument/2006/relationships/hyperlink" Target="https://twitter.com/#!/healthenews/status/1160883634892488704" TargetMode="External" /><Relationship Id="rId518" Type="http://schemas.openxmlformats.org/officeDocument/2006/relationships/hyperlink" Target="https://twitter.com/#!/healthtian/status/1162248003572207616" TargetMode="External" /><Relationship Id="rId519" Type="http://schemas.openxmlformats.org/officeDocument/2006/relationships/hyperlink" Target="https://twitter.com/#!/thestar_rage/status/1161452167045115904" TargetMode="External" /><Relationship Id="rId520" Type="http://schemas.openxmlformats.org/officeDocument/2006/relationships/hyperlink" Target="https://twitter.com/#!/thestar_rage/status/1161457996624359425" TargetMode="External" /><Relationship Id="rId521" Type="http://schemas.openxmlformats.org/officeDocument/2006/relationships/hyperlink" Target="https://twitter.com/#!/thestar_rage/status/1161657305814859778" TargetMode="External" /><Relationship Id="rId522" Type="http://schemas.openxmlformats.org/officeDocument/2006/relationships/hyperlink" Target="https://twitter.com/#!/ianyee/status/1162255816365244417" TargetMode="External" /><Relationship Id="rId523" Type="http://schemas.openxmlformats.org/officeDocument/2006/relationships/hyperlink" Target="https://twitter.com/#!/sugarsmartncl/status/1162257189697777664" TargetMode="External" /><Relationship Id="rId524" Type="http://schemas.openxmlformats.org/officeDocument/2006/relationships/hyperlink" Target="https://twitter.com/#!/nayerraapd/status/1162260567307911169" TargetMode="External" /><Relationship Id="rId525" Type="http://schemas.openxmlformats.org/officeDocument/2006/relationships/hyperlink" Target="https://twitter.com/#!/dphru_sa/status/1162265121021812737" TargetMode="External" /><Relationship Id="rId526" Type="http://schemas.openxmlformats.org/officeDocument/2006/relationships/hyperlink" Target="https://twitter.com/#!/esmesstuff/status/1162360384344473600" TargetMode="External" /><Relationship Id="rId527" Type="http://schemas.openxmlformats.org/officeDocument/2006/relationships/hyperlink" Target="https://twitter.com/#!/r_osirideain/status/1162379962206343168" TargetMode="External" /><Relationship Id="rId528" Type="http://schemas.openxmlformats.org/officeDocument/2006/relationships/hyperlink" Target="https://twitter.com/#!/mcindewartam/status/1162381148967903232" TargetMode="External" /><Relationship Id="rId529" Type="http://schemas.openxmlformats.org/officeDocument/2006/relationships/hyperlink" Target="https://twitter.com/#!/kpennpenn/status/1162383591508197378" TargetMode="External" /><Relationship Id="rId530" Type="http://schemas.openxmlformats.org/officeDocument/2006/relationships/hyperlink" Target="https://twitter.com/#!/davesargent/status/1162387334962307073" TargetMode="External" /><Relationship Id="rId531" Type="http://schemas.openxmlformats.org/officeDocument/2006/relationships/hyperlink" Target="https://twitter.com/#!/oha_updates/status/1162391565375102976" TargetMode="External" /><Relationship Id="rId532" Type="http://schemas.openxmlformats.org/officeDocument/2006/relationships/hyperlink" Target="https://twitter.com/#!/jphysical/status/1162405976449978374" TargetMode="External" /><Relationship Id="rId533" Type="http://schemas.openxmlformats.org/officeDocument/2006/relationships/hyperlink" Target="https://twitter.com/#!/cati_king/status/1162408581330874368" TargetMode="External" /><Relationship Id="rId534" Type="http://schemas.openxmlformats.org/officeDocument/2006/relationships/hyperlink" Target="https://twitter.com/#!/gulpnow/status/1161916007415525376" TargetMode="External" /><Relationship Id="rId535" Type="http://schemas.openxmlformats.org/officeDocument/2006/relationships/hyperlink" Target="https://twitter.com/#!/gulpnow/status/1161916658031702016" TargetMode="External" /><Relationship Id="rId536" Type="http://schemas.openxmlformats.org/officeDocument/2006/relationships/hyperlink" Target="https://twitter.com/#!/debsjkay/status/1161991220035497984" TargetMode="External" /><Relationship Id="rId537" Type="http://schemas.openxmlformats.org/officeDocument/2006/relationships/hyperlink" Target="https://twitter.com/#!/debsjkay/status/1162481674501967873" TargetMode="External" /><Relationship Id="rId538" Type="http://schemas.openxmlformats.org/officeDocument/2006/relationships/hyperlink" Target="https://twitter.com/#!/aussugartax/status/1162199038155866113" TargetMode="External" /><Relationship Id="rId539" Type="http://schemas.openxmlformats.org/officeDocument/2006/relationships/hyperlink" Target="https://twitter.com/#!/matt_hopcraft/status/1162444658183512065" TargetMode="External" /><Relationship Id="rId540" Type="http://schemas.openxmlformats.org/officeDocument/2006/relationships/hyperlink" Target="https://twitter.com/#!/matt_hopcraft/status/1162450716025167873" TargetMode="External" /><Relationship Id="rId541" Type="http://schemas.openxmlformats.org/officeDocument/2006/relationships/hyperlink" Target="https://twitter.com/#!/matt_hopcraft/status/1162513976703381504" TargetMode="External" /><Relationship Id="rId542" Type="http://schemas.openxmlformats.org/officeDocument/2006/relationships/hyperlink" Target="https://twitter.com/#!/aussugartax/status/1162199518546296841" TargetMode="External" /><Relationship Id="rId543" Type="http://schemas.openxmlformats.org/officeDocument/2006/relationships/hyperlink" Target="https://twitter.com/#!/aussugartax/status/1162200621828567040" TargetMode="External" /><Relationship Id="rId544" Type="http://schemas.openxmlformats.org/officeDocument/2006/relationships/hyperlink" Target="https://twitter.com/#!/aussugartax/status/1162202325164814337" TargetMode="External" /><Relationship Id="rId545" Type="http://schemas.openxmlformats.org/officeDocument/2006/relationships/hyperlink" Target="https://twitter.com/#!/marymaryregan/status/1162611805031718912" TargetMode="External" /><Relationship Id="rId546" Type="http://schemas.openxmlformats.org/officeDocument/2006/relationships/hyperlink" Target="https://twitter.com/#!/197winstonsmith/status/1162407684991307778" TargetMode="External" /><Relationship Id="rId547" Type="http://schemas.openxmlformats.org/officeDocument/2006/relationships/hyperlink" Target="https://twitter.com/#!/197winstonsmith/status/1162651087809257472" TargetMode="External" /><Relationship Id="rId548" Type="http://schemas.openxmlformats.org/officeDocument/2006/relationships/hyperlink" Target="https://twitter.com/#!/sheikh_anvakh/status/1162733068123344896" TargetMode="External" /><Relationship Id="rId549" Type="http://schemas.openxmlformats.org/officeDocument/2006/relationships/hyperlink" Target="https://twitter.com/#!/tijdvooreten/status/1139115851658010624" TargetMode="External" /><Relationship Id="rId550" Type="http://schemas.openxmlformats.org/officeDocument/2006/relationships/hyperlink" Target="https://twitter.com/#!/matthijs85/status/1161694850498125827" TargetMode="External" /><Relationship Id="rId551" Type="http://schemas.openxmlformats.org/officeDocument/2006/relationships/hyperlink" Target="https://twitter.com/#!/tijdvooreten/status/1161690090919403520" TargetMode="External" /><Relationship Id="rId552" Type="http://schemas.openxmlformats.org/officeDocument/2006/relationships/hyperlink" Target="https://twitter.com/#!/tijdvooreten/status/1161705520501334017" TargetMode="External" /><Relationship Id="rId553" Type="http://schemas.openxmlformats.org/officeDocument/2006/relationships/hyperlink" Target="https://twitter.com/#!/baumfran/status/1161819498795560960" TargetMode="External" /><Relationship Id="rId554" Type="http://schemas.openxmlformats.org/officeDocument/2006/relationships/hyperlink" Target="https://twitter.com/#!/tijdvooreten/status/1161892244066045952" TargetMode="External" /><Relationship Id="rId555" Type="http://schemas.openxmlformats.org/officeDocument/2006/relationships/hyperlink" Target="https://twitter.com/#!/tijdvooreten/status/1161748709778083841" TargetMode="External" /><Relationship Id="rId556" Type="http://schemas.openxmlformats.org/officeDocument/2006/relationships/hyperlink" Target="https://twitter.com/#!/tijdvooreten/status/1161913211576303616" TargetMode="External" /><Relationship Id="rId557" Type="http://schemas.openxmlformats.org/officeDocument/2006/relationships/hyperlink" Target="https://twitter.com/#!/tijdvooreten/status/1161923576875933696" TargetMode="External" /><Relationship Id="rId558" Type="http://schemas.openxmlformats.org/officeDocument/2006/relationships/hyperlink" Target="https://twitter.com/#!/tijdvooreten/status/1161927798434480128" TargetMode="External" /><Relationship Id="rId559" Type="http://schemas.openxmlformats.org/officeDocument/2006/relationships/hyperlink" Target="https://twitter.com/#!/tijdvooreten/status/1161940090714824705" TargetMode="External" /><Relationship Id="rId560" Type="http://schemas.openxmlformats.org/officeDocument/2006/relationships/hyperlink" Target="https://twitter.com/#!/tijdvooreten/status/1162364970513948672" TargetMode="External" /><Relationship Id="rId561" Type="http://schemas.openxmlformats.org/officeDocument/2006/relationships/hyperlink" Target="https://twitter.com/#!/tijdvooreten/status/1161724792879419392" TargetMode="External" /><Relationship Id="rId562" Type="http://schemas.openxmlformats.org/officeDocument/2006/relationships/hyperlink" Target="https://twitter.com/#!/tijdvooreten/status/1161753679545942023" TargetMode="External" /><Relationship Id="rId563" Type="http://schemas.openxmlformats.org/officeDocument/2006/relationships/hyperlink" Target="https://twitter.com/#!/tijdvooreten/status/1162737524596510720" TargetMode="External" /><Relationship Id="rId564" Type="http://schemas.openxmlformats.org/officeDocument/2006/relationships/hyperlink" Target="https://twitter.com/#!/db41073/status/1162774830908936192" TargetMode="External" /><Relationship Id="rId565" Type="http://schemas.openxmlformats.org/officeDocument/2006/relationships/hyperlink" Target="https://twitter.com/#!/thesteils/status/1162782731354484736" TargetMode="External" /><Relationship Id="rId566" Type="http://schemas.openxmlformats.org/officeDocument/2006/relationships/hyperlink" Target="https://twitter.com/#!/haymansafc/status/1162837756168437760" TargetMode="External" /><Relationship Id="rId567" Type="http://schemas.openxmlformats.org/officeDocument/2006/relationships/hyperlink" Target="https://twitter.com/#!/14obrien14/status/1162840899375816705" TargetMode="External" /><Relationship Id="rId568" Type="http://schemas.openxmlformats.org/officeDocument/2006/relationships/hyperlink" Target="https://twitter.com/#!/abhigarg_/status/1162940754911625217" TargetMode="External" /><Relationship Id="rId569" Type="http://schemas.openxmlformats.org/officeDocument/2006/relationships/hyperlink" Target="https://twitter.com/#!/silcastelletti/status/1163007349017260033" TargetMode="External" /><Relationship Id="rId570" Type="http://schemas.openxmlformats.org/officeDocument/2006/relationships/hyperlink" Target="https://twitter.com/#!/imhere_m8/status/1163023756148785152" TargetMode="External" /><Relationship Id="rId571" Type="http://schemas.openxmlformats.org/officeDocument/2006/relationships/hyperlink" Target="https://twitter.com/#!/isleofwrite/status/1163053343637495811" TargetMode="External" /><Relationship Id="rId572" Type="http://schemas.openxmlformats.org/officeDocument/2006/relationships/hyperlink" Target="https://twitter.com/#!/sboscott/status/1163226191198937088" TargetMode="External" /><Relationship Id="rId573" Type="http://schemas.openxmlformats.org/officeDocument/2006/relationships/hyperlink" Target="https://twitter.com/#!/adhila101/status/1163274979879923713" TargetMode="External" /><Relationship Id="rId574" Type="http://schemas.openxmlformats.org/officeDocument/2006/relationships/hyperlink" Target="https://twitter.com/#!/dentalhealthorg/status/1159021374268157952" TargetMode="External" /><Relationship Id="rId575" Type="http://schemas.openxmlformats.org/officeDocument/2006/relationships/hyperlink" Target="https://twitter.com/#!/actiononsugar/status/1159025478122070017" TargetMode="External" /><Relationship Id="rId576" Type="http://schemas.openxmlformats.org/officeDocument/2006/relationships/hyperlink" Target="https://twitter.com/#!/qmulbartsthelon/status/1159074606671638531" TargetMode="External" /><Relationship Id="rId577" Type="http://schemas.openxmlformats.org/officeDocument/2006/relationships/hyperlink" Target="https://twitter.com/#!/actiononsalt/status/1159101264577384448" TargetMode="External" /><Relationship Id="rId578" Type="http://schemas.openxmlformats.org/officeDocument/2006/relationships/hyperlink" Target="https://twitter.com/#!/actiononsugar/status/1159091937984602112" TargetMode="External" /><Relationship Id="rId579" Type="http://schemas.openxmlformats.org/officeDocument/2006/relationships/hyperlink" Target="https://twitter.com/#!/holly_gabe/status/1159374414468833281" TargetMode="External" /><Relationship Id="rId580" Type="http://schemas.openxmlformats.org/officeDocument/2006/relationships/hyperlink" Target="https://twitter.com/#!/actiononsalt/status/1159388821068406791" TargetMode="External" /><Relationship Id="rId581" Type="http://schemas.openxmlformats.org/officeDocument/2006/relationships/hyperlink" Target="https://twitter.com/#!/sputniknewsuk/status/1159398932411310081" TargetMode="External" /><Relationship Id="rId582" Type="http://schemas.openxmlformats.org/officeDocument/2006/relationships/hyperlink" Target="https://twitter.com/#!/actiononsugar/status/1159374958361006082" TargetMode="External" /><Relationship Id="rId583" Type="http://schemas.openxmlformats.org/officeDocument/2006/relationships/hyperlink" Target="https://twitter.com/#!/actiononsugar/status/1163349575882674178" TargetMode="External" /><Relationship Id="rId584" Type="http://schemas.openxmlformats.org/officeDocument/2006/relationships/hyperlink" Target="https://twitter.com/#!/agnesayton/status/1163351645113192448" TargetMode="External" /><Relationship Id="rId585" Type="http://schemas.openxmlformats.org/officeDocument/2006/relationships/hyperlink" Target="https://twitter.com/#!/cruk_policy/status/1162383465087721472" TargetMode="External" /><Relationship Id="rId586" Type="http://schemas.openxmlformats.org/officeDocument/2006/relationships/hyperlink" Target="https://twitter.com/#!/etain6/status/1163351721650851840" TargetMode="External" /><Relationship Id="rId587" Type="http://schemas.openxmlformats.org/officeDocument/2006/relationships/hyperlink" Target="https://twitter.com/#!/sabinebonneck/status/1163359448066342912" TargetMode="External" /><Relationship Id="rId588" Type="http://schemas.openxmlformats.org/officeDocument/2006/relationships/hyperlink" Target="https://twitter.com/#!/louisestephen9/status/1161226424889405440" TargetMode="External" /><Relationship Id="rId589" Type="http://schemas.openxmlformats.org/officeDocument/2006/relationships/hyperlink" Target="https://twitter.com/#!/greedspam/status/1161549513145929730" TargetMode="External" /><Relationship Id="rId590" Type="http://schemas.openxmlformats.org/officeDocument/2006/relationships/hyperlink" Target="https://twitter.com/#!/greedspam/status/1162108917670961152" TargetMode="External" /><Relationship Id="rId591" Type="http://schemas.openxmlformats.org/officeDocument/2006/relationships/hyperlink" Target="https://twitter.com/#!/greedspam/status/1163409950313521153" TargetMode="External" /><Relationship Id="rId592" Type="http://schemas.openxmlformats.org/officeDocument/2006/relationships/hyperlink" Target="https://twitter.com/#!/rcperri/status/1163417550463651845" TargetMode="External" /><Relationship Id="rId593" Type="http://schemas.openxmlformats.org/officeDocument/2006/relationships/hyperlink" Target="https://twitter.com/#!/eastgatebiotech/status/1163417717027852288" TargetMode="External" /><Relationship Id="rId594" Type="http://schemas.openxmlformats.org/officeDocument/2006/relationships/hyperlink" Target="https://twitter.com/#!/helenclarknz/status/1157135457764818944" TargetMode="External" /><Relationship Id="rId595" Type="http://schemas.openxmlformats.org/officeDocument/2006/relationships/hyperlink" Target="https://twitter.com/#!/plvrmap/status/1163429371719217157" TargetMode="External" /><Relationship Id="rId596" Type="http://schemas.openxmlformats.org/officeDocument/2006/relationships/hyperlink" Target="https://twitter.com/#!/lndnsmileclinic/status/1163490869930070020" TargetMode="External" /><Relationship Id="rId597" Type="http://schemas.openxmlformats.org/officeDocument/2006/relationships/hyperlink" Target="https://twitter.com/#!/scotthardinguk/status/1163524794840682499" TargetMode="External" /><Relationship Id="rId598" Type="http://schemas.openxmlformats.org/officeDocument/2006/relationships/hyperlink" Target="https://twitter.com/#!/afpe_pe/status/1161565705101291520" TargetMode="External" /><Relationship Id="rId599" Type="http://schemas.openxmlformats.org/officeDocument/2006/relationships/hyperlink" Target="https://twitter.com/#!/eileen_marchant/status/1163651913835065351" TargetMode="External" /><Relationship Id="rId600" Type="http://schemas.openxmlformats.org/officeDocument/2006/relationships/hyperlink" Target="https://twitter.com/#!/griffithnursing/status/1163657904097861633" TargetMode="External" /><Relationship Id="rId601" Type="http://schemas.openxmlformats.org/officeDocument/2006/relationships/hyperlink" Target="https://twitter.com/#!/keatingpatrick/status/1163684120901431296" TargetMode="External" /><Relationship Id="rId602" Type="http://schemas.openxmlformats.org/officeDocument/2006/relationships/hyperlink" Target="https://twitter.com/#!/alanpwhite2/status/1163695164357062661" TargetMode="External" /><Relationship Id="rId603" Type="http://schemas.openxmlformats.org/officeDocument/2006/relationships/hyperlink" Target="https://twitter.com/#!/krifra/status/1163699022189584384" TargetMode="External" /><Relationship Id="rId604" Type="http://schemas.openxmlformats.org/officeDocument/2006/relationships/hyperlink" Target="https://twitter.com/#!/foodsecurity_za/status/1161902893240373248" TargetMode="External" /><Relationship Id="rId605" Type="http://schemas.openxmlformats.org/officeDocument/2006/relationships/hyperlink" Target="https://twitter.com/#!/sophuwc/status/1163704696420339712" TargetMode="External" /><Relationship Id="rId606" Type="http://schemas.openxmlformats.org/officeDocument/2006/relationships/hyperlink" Target="https://twitter.com/#!/pmpmagtoday/status/1163736583331352577" TargetMode="External" /><Relationship Id="rId607" Type="http://schemas.openxmlformats.org/officeDocument/2006/relationships/hyperlink" Target="https://twitter.com/#!/drefleming7/status/1163962095727198208" TargetMode="External" /><Relationship Id="rId608" Type="http://schemas.openxmlformats.org/officeDocument/2006/relationships/hyperlink" Target="https://api.twitter.com/1.1/geo/id/20a8ff1b92480026.json" TargetMode="External" /><Relationship Id="rId609" Type="http://schemas.openxmlformats.org/officeDocument/2006/relationships/hyperlink" Target="https://api.twitter.com/1.1/geo/id/71c8eb57c400c9b6.json" TargetMode="External" /><Relationship Id="rId610" Type="http://schemas.openxmlformats.org/officeDocument/2006/relationships/hyperlink" Target="https://api.twitter.com/1.1/geo/id/01864a8a64df9dc4.json" TargetMode="External" /><Relationship Id="rId611" Type="http://schemas.openxmlformats.org/officeDocument/2006/relationships/hyperlink" Target="https://api.twitter.com/1.1/geo/id/01864a8a64df9dc4.json" TargetMode="External" /><Relationship Id="rId612" Type="http://schemas.openxmlformats.org/officeDocument/2006/relationships/hyperlink" Target="https://api.twitter.com/1.1/geo/id/99cdab25eddd6bce.json" TargetMode="External" /><Relationship Id="rId613" Type="http://schemas.openxmlformats.org/officeDocument/2006/relationships/hyperlink" Target="https://api.twitter.com/1.1/geo/id/3a8a2c667faaf9ba.json" TargetMode="External" /><Relationship Id="rId614" Type="http://schemas.openxmlformats.org/officeDocument/2006/relationships/comments" Target="../comments13.xml" /><Relationship Id="rId615" Type="http://schemas.openxmlformats.org/officeDocument/2006/relationships/vmlDrawing" Target="../drawings/vmlDrawing6.vml" /><Relationship Id="rId616" Type="http://schemas.openxmlformats.org/officeDocument/2006/relationships/table" Target="../tables/table23.xml" /><Relationship Id="rId6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TLQ7WF61w" TargetMode="External" /><Relationship Id="rId2" Type="http://schemas.openxmlformats.org/officeDocument/2006/relationships/hyperlink" Target="https://t.co/tQ8VVsf0cK" TargetMode="External" /><Relationship Id="rId3" Type="http://schemas.openxmlformats.org/officeDocument/2006/relationships/hyperlink" Target="https://t.co/VO8iuTJUqs" TargetMode="External" /><Relationship Id="rId4" Type="http://schemas.openxmlformats.org/officeDocument/2006/relationships/hyperlink" Target="https://t.co/yxyS9rMbbR" TargetMode="External" /><Relationship Id="rId5" Type="http://schemas.openxmlformats.org/officeDocument/2006/relationships/hyperlink" Target="http://www.linkedin.com/pub/daniel-%C5%9Bli%C5%BC/31/555/737" TargetMode="External" /><Relationship Id="rId6" Type="http://schemas.openxmlformats.org/officeDocument/2006/relationships/hyperlink" Target="https://t.co/6NwE2Vd3vS" TargetMode="External" /><Relationship Id="rId7" Type="http://schemas.openxmlformats.org/officeDocument/2006/relationships/hyperlink" Target="https://t.co/2Ndy1lkIE7" TargetMode="External" /><Relationship Id="rId8" Type="http://schemas.openxmlformats.org/officeDocument/2006/relationships/hyperlink" Target="http://t.co/EGbWiRctsB" TargetMode="External" /><Relationship Id="rId9" Type="http://schemas.openxmlformats.org/officeDocument/2006/relationships/hyperlink" Target="https://t.co/CTumq12zbw" TargetMode="External" /><Relationship Id="rId10" Type="http://schemas.openxmlformats.org/officeDocument/2006/relationships/hyperlink" Target="https://t.co/SmjbQw5INP" TargetMode="External" /><Relationship Id="rId11" Type="http://schemas.openxmlformats.org/officeDocument/2006/relationships/hyperlink" Target="http://t.co/j4bAAx8SEW" TargetMode="External" /><Relationship Id="rId12" Type="http://schemas.openxmlformats.org/officeDocument/2006/relationships/hyperlink" Target="http://t.co/1Tmkt00YW0" TargetMode="External" /><Relationship Id="rId13" Type="http://schemas.openxmlformats.org/officeDocument/2006/relationships/hyperlink" Target="http://t.co/3ZRj7hag0Q" TargetMode="External" /><Relationship Id="rId14" Type="http://schemas.openxmlformats.org/officeDocument/2006/relationships/hyperlink" Target="https://t.co/xhosgyUSD3" TargetMode="External" /><Relationship Id="rId15" Type="http://schemas.openxmlformats.org/officeDocument/2006/relationships/hyperlink" Target="https://t.co/r06eUSMUDh" TargetMode="External" /><Relationship Id="rId16" Type="http://schemas.openxmlformats.org/officeDocument/2006/relationships/hyperlink" Target="http://t.co/VPVirfT6LL" TargetMode="External" /><Relationship Id="rId17" Type="http://schemas.openxmlformats.org/officeDocument/2006/relationships/hyperlink" Target="http://www.the-probe.co.uk/" TargetMode="External" /><Relationship Id="rId18" Type="http://schemas.openxmlformats.org/officeDocument/2006/relationships/hyperlink" Target="https://t.co/Oqk2hdhQpS" TargetMode="External" /><Relationship Id="rId19" Type="http://schemas.openxmlformats.org/officeDocument/2006/relationships/hyperlink" Target="https://t.co/Xj3eP8c1hT" TargetMode="External" /><Relationship Id="rId20" Type="http://schemas.openxmlformats.org/officeDocument/2006/relationships/hyperlink" Target="http://oolong.co.uk/" TargetMode="External" /><Relationship Id="rId21" Type="http://schemas.openxmlformats.org/officeDocument/2006/relationships/hyperlink" Target="https://t.co/aUbtYqlG3Y" TargetMode="External" /><Relationship Id="rId22" Type="http://schemas.openxmlformats.org/officeDocument/2006/relationships/hyperlink" Target="https://t.co/LwtT9WrMr1" TargetMode="External" /><Relationship Id="rId23" Type="http://schemas.openxmlformats.org/officeDocument/2006/relationships/hyperlink" Target="https://t.co/QUF9EEIgDC" TargetMode="External" /><Relationship Id="rId24" Type="http://schemas.openxmlformats.org/officeDocument/2006/relationships/hyperlink" Target="https://t.co/gMvQWb00lG" TargetMode="External" /><Relationship Id="rId25" Type="http://schemas.openxmlformats.org/officeDocument/2006/relationships/hyperlink" Target="https://t.co/OJ338SKDgf" TargetMode="External" /><Relationship Id="rId26" Type="http://schemas.openxmlformats.org/officeDocument/2006/relationships/hyperlink" Target="http://www.ukonward.com/" TargetMode="External" /><Relationship Id="rId27" Type="http://schemas.openxmlformats.org/officeDocument/2006/relationships/hyperlink" Target="http://semipartisansam.com/" TargetMode="External" /><Relationship Id="rId28" Type="http://schemas.openxmlformats.org/officeDocument/2006/relationships/hyperlink" Target="https://t.co/sKymyu3WSy" TargetMode="External" /><Relationship Id="rId29" Type="http://schemas.openxmlformats.org/officeDocument/2006/relationships/hyperlink" Target="http://t.co/FdUAjSjOV7" TargetMode="External" /><Relationship Id="rId30" Type="http://schemas.openxmlformats.org/officeDocument/2006/relationships/hyperlink" Target="https://t.co/Ac1IVrQutI" TargetMode="External" /><Relationship Id="rId31" Type="http://schemas.openxmlformats.org/officeDocument/2006/relationships/hyperlink" Target="https://t.co/dmvm9F3dIj" TargetMode="External" /><Relationship Id="rId32" Type="http://schemas.openxmlformats.org/officeDocument/2006/relationships/hyperlink" Target="http://t.co/kcrDbwLDCn" TargetMode="External" /><Relationship Id="rId33" Type="http://schemas.openxmlformats.org/officeDocument/2006/relationships/hyperlink" Target="https://t.co/zrUPgzUdpx" TargetMode="External" /><Relationship Id="rId34" Type="http://schemas.openxmlformats.org/officeDocument/2006/relationships/hyperlink" Target="https://t.co/srkJpRlCpm" TargetMode="External" /><Relationship Id="rId35" Type="http://schemas.openxmlformats.org/officeDocument/2006/relationships/hyperlink" Target="https://t.co/srkJpRlCpm" TargetMode="External" /><Relationship Id="rId36" Type="http://schemas.openxmlformats.org/officeDocument/2006/relationships/hyperlink" Target="http://t.co/eAVgUdyxVe" TargetMode="External" /><Relationship Id="rId37" Type="http://schemas.openxmlformats.org/officeDocument/2006/relationships/hyperlink" Target="http://www.confectioneryproduction.com/" TargetMode="External" /><Relationship Id="rId38" Type="http://schemas.openxmlformats.org/officeDocument/2006/relationships/hyperlink" Target="https://t.co/7QUMDn2964" TargetMode="External" /><Relationship Id="rId39" Type="http://schemas.openxmlformats.org/officeDocument/2006/relationships/hyperlink" Target="http://t.co/KoZlxQTSX8" TargetMode="External" /><Relationship Id="rId40" Type="http://schemas.openxmlformats.org/officeDocument/2006/relationships/hyperlink" Target="https://t.co/Z1ySgrjXMg" TargetMode="External" /><Relationship Id="rId41" Type="http://schemas.openxmlformats.org/officeDocument/2006/relationships/hyperlink" Target="http://conservatives.com/join" TargetMode="External" /><Relationship Id="rId42" Type="http://schemas.openxmlformats.org/officeDocument/2006/relationships/hyperlink" Target="http://www.louisehaigh.org.uk/" TargetMode="External" /><Relationship Id="rId43" Type="http://schemas.openxmlformats.org/officeDocument/2006/relationships/hyperlink" Target="https://twitter.com/deezergermany/status/642295520703172608" TargetMode="External" /><Relationship Id="rId44" Type="http://schemas.openxmlformats.org/officeDocument/2006/relationships/hyperlink" Target="http://drawntopixels.co.uk/" TargetMode="External" /><Relationship Id="rId45" Type="http://schemas.openxmlformats.org/officeDocument/2006/relationships/hyperlink" Target="http://www.linkedin.com/in/hrterry/" TargetMode="External" /><Relationship Id="rId46" Type="http://schemas.openxmlformats.org/officeDocument/2006/relationships/hyperlink" Target="https://www.facebook.com/tlifeuk/" TargetMode="External" /><Relationship Id="rId47" Type="http://schemas.openxmlformats.org/officeDocument/2006/relationships/hyperlink" Target="https://t.co/Hwl1dT3F3G" TargetMode="External" /><Relationship Id="rId48" Type="http://schemas.openxmlformats.org/officeDocument/2006/relationships/hyperlink" Target="http://tinyurl.com/SugarBeatBook" TargetMode="External" /><Relationship Id="rId49" Type="http://schemas.openxmlformats.org/officeDocument/2006/relationships/hyperlink" Target="http://passerbybloggingfun.blogspot.com/" TargetMode="External" /><Relationship Id="rId50" Type="http://schemas.openxmlformats.org/officeDocument/2006/relationships/hyperlink" Target="https://t.co/hxYu7veG8m" TargetMode="External" /><Relationship Id="rId51" Type="http://schemas.openxmlformats.org/officeDocument/2006/relationships/hyperlink" Target="http://banislam.co.uk/" TargetMode="External" /><Relationship Id="rId52" Type="http://schemas.openxmlformats.org/officeDocument/2006/relationships/hyperlink" Target="http://t.co/gKJmFQJgIr" TargetMode="External" /><Relationship Id="rId53" Type="http://schemas.openxmlformats.org/officeDocument/2006/relationships/hyperlink" Target="https://t.co/Dt6dw0ZJpd" TargetMode="External" /><Relationship Id="rId54" Type="http://schemas.openxmlformats.org/officeDocument/2006/relationships/hyperlink" Target="https://t.co/k9ZTkQhryp" TargetMode="External" /><Relationship Id="rId55" Type="http://schemas.openxmlformats.org/officeDocument/2006/relationships/hyperlink" Target="https://t.co/Hawm3XVIH5" TargetMode="External" /><Relationship Id="rId56" Type="http://schemas.openxmlformats.org/officeDocument/2006/relationships/hyperlink" Target="https://t.co/e1TkqtywUM" TargetMode="External" /><Relationship Id="rId57" Type="http://schemas.openxmlformats.org/officeDocument/2006/relationships/hyperlink" Target="https://t.co/4nuq9WaRWn" TargetMode="External" /><Relationship Id="rId58" Type="http://schemas.openxmlformats.org/officeDocument/2006/relationships/hyperlink" Target="https://t.co/Pt4LI0zHZ6" TargetMode="External" /><Relationship Id="rId59" Type="http://schemas.openxmlformats.org/officeDocument/2006/relationships/hyperlink" Target="http://t.co/CXajiqN8K4" TargetMode="External" /><Relationship Id="rId60" Type="http://schemas.openxmlformats.org/officeDocument/2006/relationships/hyperlink" Target="http://t.co/xXNszOYudl" TargetMode="External" /><Relationship Id="rId61" Type="http://schemas.openxmlformats.org/officeDocument/2006/relationships/hyperlink" Target="https://t.co/qQoTEUjvXA" TargetMode="External" /><Relationship Id="rId62" Type="http://schemas.openxmlformats.org/officeDocument/2006/relationships/hyperlink" Target="https://t.co/Hsw4PSN7AV" TargetMode="External" /><Relationship Id="rId63" Type="http://schemas.openxmlformats.org/officeDocument/2006/relationships/hyperlink" Target="http://natalieisasleep.com/" TargetMode="External" /><Relationship Id="rId64" Type="http://schemas.openxmlformats.org/officeDocument/2006/relationships/hyperlink" Target="https://t.co/6UzRrP4Yrf" TargetMode="External" /><Relationship Id="rId65" Type="http://schemas.openxmlformats.org/officeDocument/2006/relationships/hyperlink" Target="https://t.co/30zgBAYAeV" TargetMode="External" /><Relationship Id="rId66" Type="http://schemas.openxmlformats.org/officeDocument/2006/relationships/hyperlink" Target="https://t.co/P06UiRTjNK" TargetMode="External" /><Relationship Id="rId67" Type="http://schemas.openxmlformats.org/officeDocument/2006/relationships/hyperlink" Target="https://t.co/Djdmmm8k51" TargetMode="External" /><Relationship Id="rId68" Type="http://schemas.openxmlformats.org/officeDocument/2006/relationships/hyperlink" Target="https://t.co/xPMiEqyfAg" TargetMode="External" /><Relationship Id="rId69" Type="http://schemas.openxmlformats.org/officeDocument/2006/relationships/hyperlink" Target="https://t.co/kWaB6f0af4" TargetMode="External" /><Relationship Id="rId70" Type="http://schemas.openxmlformats.org/officeDocument/2006/relationships/hyperlink" Target="https://t.co/uvaXTYpnNw" TargetMode="External" /><Relationship Id="rId71" Type="http://schemas.openxmlformats.org/officeDocument/2006/relationships/hyperlink" Target="https://t.co/269tqOwjdE" TargetMode="External" /><Relationship Id="rId72" Type="http://schemas.openxmlformats.org/officeDocument/2006/relationships/hyperlink" Target="https://t.co/q9eL1kNvXD" TargetMode="External" /><Relationship Id="rId73" Type="http://schemas.openxmlformats.org/officeDocument/2006/relationships/hyperlink" Target="http://ksfa.org.uk/" TargetMode="External" /><Relationship Id="rId74" Type="http://schemas.openxmlformats.org/officeDocument/2006/relationships/hyperlink" Target="http://www.afpe.org.uk/" TargetMode="External" /><Relationship Id="rId75" Type="http://schemas.openxmlformats.org/officeDocument/2006/relationships/hyperlink" Target="http://www.hullactiveschools.co.uk/" TargetMode="External" /><Relationship Id="rId76" Type="http://schemas.openxmlformats.org/officeDocument/2006/relationships/hyperlink" Target="http://www.suttonssp.co.uk/" TargetMode="External" /><Relationship Id="rId77" Type="http://schemas.openxmlformats.org/officeDocument/2006/relationships/hyperlink" Target="http://www.medium.com/@wellmindedmum" TargetMode="External" /><Relationship Id="rId78" Type="http://schemas.openxmlformats.org/officeDocument/2006/relationships/hyperlink" Target="https://t.co/fya87OA2Qp" TargetMode="External" /><Relationship Id="rId79" Type="http://schemas.openxmlformats.org/officeDocument/2006/relationships/hyperlink" Target="http://t.co/XWgb0eYmw9" TargetMode="External" /><Relationship Id="rId80" Type="http://schemas.openxmlformats.org/officeDocument/2006/relationships/hyperlink" Target="https://t.co/3v0aaEpZAc" TargetMode="External" /><Relationship Id="rId81" Type="http://schemas.openxmlformats.org/officeDocument/2006/relationships/hyperlink" Target="https://t.co/UDfrwAO8V5" TargetMode="External" /><Relationship Id="rId82" Type="http://schemas.openxmlformats.org/officeDocument/2006/relationships/hyperlink" Target="https://t.co/Y71JACcu4X" TargetMode="External" /><Relationship Id="rId83" Type="http://schemas.openxmlformats.org/officeDocument/2006/relationships/hyperlink" Target="https://t.co/0nWmnygiqk" TargetMode="External" /><Relationship Id="rId84" Type="http://schemas.openxmlformats.org/officeDocument/2006/relationships/hyperlink" Target="https://t.co/dMMyW7fPMW" TargetMode="External" /><Relationship Id="rId85" Type="http://schemas.openxmlformats.org/officeDocument/2006/relationships/hyperlink" Target="http://t.co/14O7hLGMW5" TargetMode="External" /><Relationship Id="rId86" Type="http://schemas.openxmlformats.org/officeDocument/2006/relationships/hyperlink" Target="https://t.co/jQGmd5MXqC" TargetMode="External" /><Relationship Id="rId87" Type="http://schemas.openxmlformats.org/officeDocument/2006/relationships/hyperlink" Target="https://t.co/rhw0TDkVr3" TargetMode="External" /><Relationship Id="rId88" Type="http://schemas.openxmlformats.org/officeDocument/2006/relationships/hyperlink" Target="https://t.co/JYU4cXjRst" TargetMode="External" /><Relationship Id="rId89" Type="http://schemas.openxmlformats.org/officeDocument/2006/relationships/hyperlink" Target="http://t.co/T9gdbhn9UD" TargetMode="External" /><Relationship Id="rId90" Type="http://schemas.openxmlformats.org/officeDocument/2006/relationships/hyperlink" Target="https://t.co/wVulKuROWG" TargetMode="External" /><Relationship Id="rId91" Type="http://schemas.openxmlformats.org/officeDocument/2006/relationships/hyperlink" Target="https://t.co/sSuSwsuxdN" TargetMode="External" /><Relationship Id="rId92" Type="http://schemas.openxmlformats.org/officeDocument/2006/relationships/hyperlink" Target="https://t.co/CqjNV1DJYr" TargetMode="External" /><Relationship Id="rId93" Type="http://schemas.openxmlformats.org/officeDocument/2006/relationships/hyperlink" Target="https://t.co/pFg0Q7uHtR" TargetMode="External" /><Relationship Id="rId94" Type="http://schemas.openxmlformats.org/officeDocument/2006/relationships/hyperlink" Target="https://t.co/pN0OAmG4SP" TargetMode="External" /><Relationship Id="rId95" Type="http://schemas.openxmlformats.org/officeDocument/2006/relationships/hyperlink" Target="http://www.stephenlees.org/" TargetMode="External" /><Relationship Id="rId96" Type="http://schemas.openxmlformats.org/officeDocument/2006/relationships/hyperlink" Target="https://t.co/nvSYoZWenJ" TargetMode="External" /><Relationship Id="rId97" Type="http://schemas.openxmlformats.org/officeDocument/2006/relationships/hyperlink" Target="http://www.aspire-sports.co.uk/" TargetMode="External" /><Relationship Id="rId98" Type="http://schemas.openxmlformats.org/officeDocument/2006/relationships/hyperlink" Target="https://t.co/dw02fXTbBE" TargetMode="External" /><Relationship Id="rId99" Type="http://schemas.openxmlformats.org/officeDocument/2006/relationships/hyperlink" Target="https://t.co/9BCwNJAKoz" TargetMode="External" /><Relationship Id="rId100" Type="http://schemas.openxmlformats.org/officeDocument/2006/relationships/hyperlink" Target="https://t.co/XKtKUCjjC7" TargetMode="External" /><Relationship Id="rId101" Type="http://schemas.openxmlformats.org/officeDocument/2006/relationships/hyperlink" Target="https://t.co/AqF1Pkemmg" TargetMode="External" /><Relationship Id="rId102" Type="http://schemas.openxmlformats.org/officeDocument/2006/relationships/hyperlink" Target="http://t.co/9zLMqAxfvs" TargetMode="External" /><Relationship Id="rId103" Type="http://schemas.openxmlformats.org/officeDocument/2006/relationships/hyperlink" Target="http://www.giveuplovingpop.org.uk/" TargetMode="External" /><Relationship Id="rId104" Type="http://schemas.openxmlformats.org/officeDocument/2006/relationships/hyperlink" Target="https://t.co/tMIhAR4k6Y" TargetMode="External" /><Relationship Id="rId105" Type="http://schemas.openxmlformats.org/officeDocument/2006/relationships/hyperlink" Target="https://t.co/WLspLVDaUs" TargetMode="External" /><Relationship Id="rId106" Type="http://schemas.openxmlformats.org/officeDocument/2006/relationships/hyperlink" Target="https://t.co/1mWBFe189u" TargetMode="External" /><Relationship Id="rId107" Type="http://schemas.openxmlformats.org/officeDocument/2006/relationships/hyperlink" Target="https://t.co/VPvXccMiYW" TargetMode="External" /><Relationship Id="rId108" Type="http://schemas.openxmlformats.org/officeDocument/2006/relationships/hyperlink" Target="http://www.reclaimtaxuk.co.uk/" TargetMode="External" /><Relationship Id="rId109" Type="http://schemas.openxmlformats.org/officeDocument/2006/relationships/hyperlink" Target="http://www.thinkdrivingschool.co.uk/areas/ian-weir.html" TargetMode="External" /><Relationship Id="rId110" Type="http://schemas.openxmlformats.org/officeDocument/2006/relationships/hyperlink" Target="https://t.co/a1ks81NOeS" TargetMode="External" /><Relationship Id="rId111" Type="http://schemas.openxmlformats.org/officeDocument/2006/relationships/hyperlink" Target="http://linkedin.com/in/mehrajdube" TargetMode="External" /><Relationship Id="rId112" Type="http://schemas.openxmlformats.org/officeDocument/2006/relationships/hyperlink" Target="https://t.co/XAfagPhi6D" TargetMode="External" /><Relationship Id="rId113" Type="http://schemas.openxmlformats.org/officeDocument/2006/relationships/hyperlink" Target="http://www.uwc.ac.za/" TargetMode="External" /><Relationship Id="rId114" Type="http://schemas.openxmlformats.org/officeDocument/2006/relationships/hyperlink" Target="https://t.co/zzWkiY21ic" TargetMode="External" /><Relationship Id="rId115" Type="http://schemas.openxmlformats.org/officeDocument/2006/relationships/hyperlink" Target="http://www.calcivis.com/" TargetMode="External" /><Relationship Id="rId116" Type="http://schemas.openxmlformats.org/officeDocument/2006/relationships/hyperlink" Target="http://www.outsmartsugarnow.com/" TargetMode="External" /><Relationship Id="rId117" Type="http://schemas.openxmlformats.org/officeDocument/2006/relationships/hyperlink" Target="https://t.co/jUBQLyX48J" TargetMode="External" /><Relationship Id="rId118" Type="http://schemas.openxmlformats.org/officeDocument/2006/relationships/hyperlink" Target="https://t.co/7QfhOCKZlC" TargetMode="External" /><Relationship Id="rId119" Type="http://schemas.openxmlformats.org/officeDocument/2006/relationships/hyperlink" Target="http://t.co/X0wOXL6lvC" TargetMode="External" /><Relationship Id="rId120" Type="http://schemas.openxmlformats.org/officeDocument/2006/relationships/hyperlink" Target="http://www.steveallenshow.com/" TargetMode="External" /><Relationship Id="rId121" Type="http://schemas.openxmlformats.org/officeDocument/2006/relationships/hyperlink" Target="https://t.co/gaX8nd1U1N" TargetMode="External" /><Relationship Id="rId122" Type="http://schemas.openxmlformats.org/officeDocument/2006/relationships/hyperlink" Target="https://t.co/a19Y8rOFAD" TargetMode="External" /><Relationship Id="rId123" Type="http://schemas.openxmlformats.org/officeDocument/2006/relationships/hyperlink" Target="https://t.co/TUp1FJER3Q" TargetMode="External" /><Relationship Id="rId124" Type="http://schemas.openxmlformats.org/officeDocument/2006/relationships/hyperlink" Target="https://t.co/N5mAy6Oijz" TargetMode="External" /><Relationship Id="rId125" Type="http://schemas.openxmlformats.org/officeDocument/2006/relationships/hyperlink" Target="https://t.co/trMCQ4qEIz" TargetMode="External" /><Relationship Id="rId126" Type="http://schemas.openxmlformats.org/officeDocument/2006/relationships/hyperlink" Target="https://t.co/xQt0GGdoZR" TargetMode="External" /><Relationship Id="rId127" Type="http://schemas.openxmlformats.org/officeDocument/2006/relationships/hyperlink" Target="https://instagram.com/irnbru" TargetMode="External" /><Relationship Id="rId128" Type="http://schemas.openxmlformats.org/officeDocument/2006/relationships/hyperlink" Target="https://t.co/G2ldJQVIBM" TargetMode="External" /><Relationship Id="rId129" Type="http://schemas.openxmlformats.org/officeDocument/2006/relationships/hyperlink" Target="https://t.co/UALf8qlJRz" TargetMode="External" /><Relationship Id="rId130" Type="http://schemas.openxmlformats.org/officeDocument/2006/relationships/hyperlink" Target="https://t.co/2mZuYUJHio" TargetMode="External" /><Relationship Id="rId131" Type="http://schemas.openxmlformats.org/officeDocument/2006/relationships/hyperlink" Target="https://t.co/2VF7QtY9p8" TargetMode="External" /><Relationship Id="rId132" Type="http://schemas.openxmlformats.org/officeDocument/2006/relationships/hyperlink" Target="https://t.co/Yv2w3H0oqe" TargetMode="External" /><Relationship Id="rId133" Type="http://schemas.openxmlformats.org/officeDocument/2006/relationships/hyperlink" Target="https://t.co/sOLmyuUTlD" TargetMode="External" /><Relationship Id="rId134" Type="http://schemas.openxmlformats.org/officeDocument/2006/relationships/hyperlink" Target="http://www.nestle.de/" TargetMode="External" /><Relationship Id="rId135" Type="http://schemas.openxmlformats.org/officeDocument/2006/relationships/hyperlink" Target="https://t.co/2Wvo3GPwFF" TargetMode="External" /><Relationship Id="rId136" Type="http://schemas.openxmlformats.org/officeDocument/2006/relationships/hyperlink" Target="https://t.co/sD9GThwtrM" TargetMode="External" /><Relationship Id="rId137" Type="http://schemas.openxmlformats.org/officeDocument/2006/relationships/hyperlink" Target="http://t.co/szzaIR4m9b" TargetMode="External" /><Relationship Id="rId138" Type="http://schemas.openxmlformats.org/officeDocument/2006/relationships/hyperlink" Target="https://t.co/V7Zr8kKxzS" TargetMode="External" /><Relationship Id="rId139" Type="http://schemas.openxmlformats.org/officeDocument/2006/relationships/hyperlink" Target="https://t.co/IpF8wtcXzC" TargetMode="External" /><Relationship Id="rId140" Type="http://schemas.openxmlformats.org/officeDocument/2006/relationships/hyperlink" Target="https://t.co/50AqUzI4q3" TargetMode="External" /><Relationship Id="rId141" Type="http://schemas.openxmlformats.org/officeDocument/2006/relationships/hyperlink" Target="https://t.co/45RbLES6uK" TargetMode="External" /><Relationship Id="rId142" Type="http://schemas.openxmlformats.org/officeDocument/2006/relationships/hyperlink" Target="https://t.co/GM5eRBZVmn" TargetMode="External" /><Relationship Id="rId143" Type="http://schemas.openxmlformats.org/officeDocument/2006/relationships/hyperlink" Target="https://t.co/TW1ODYqdVz" TargetMode="External" /><Relationship Id="rId144" Type="http://schemas.openxmlformats.org/officeDocument/2006/relationships/hyperlink" Target="http://t.co/S5VSa8Ew6m" TargetMode="External" /><Relationship Id="rId145" Type="http://schemas.openxmlformats.org/officeDocument/2006/relationships/hyperlink" Target="https://t.co/Lkkx961qLa" TargetMode="External" /><Relationship Id="rId146" Type="http://schemas.openxmlformats.org/officeDocument/2006/relationships/hyperlink" Target="https://t.co/toSvWuWYmA" TargetMode="External" /><Relationship Id="rId147" Type="http://schemas.openxmlformats.org/officeDocument/2006/relationships/hyperlink" Target="https://t.co/W5d18PIoTn" TargetMode="External" /><Relationship Id="rId148" Type="http://schemas.openxmlformats.org/officeDocument/2006/relationships/hyperlink" Target="https://t.co/5ay4Z9GUcU" TargetMode="External" /><Relationship Id="rId149" Type="http://schemas.openxmlformats.org/officeDocument/2006/relationships/hyperlink" Target="https://nl.linkedin.com/pub/jeroen-candel/29/652/82" TargetMode="External" /><Relationship Id="rId150" Type="http://schemas.openxmlformats.org/officeDocument/2006/relationships/hyperlink" Target="https://t.co/7invhcoFJn" TargetMode="External" /><Relationship Id="rId151" Type="http://schemas.openxmlformats.org/officeDocument/2006/relationships/hyperlink" Target="https://t.co/Dwbr8ywUdz" TargetMode="External" /><Relationship Id="rId152" Type="http://schemas.openxmlformats.org/officeDocument/2006/relationships/hyperlink" Target="https://t.co/S0MoijkSzx" TargetMode="External" /><Relationship Id="rId153" Type="http://schemas.openxmlformats.org/officeDocument/2006/relationships/hyperlink" Target="http://t.co/Hg9S9itGrZ" TargetMode="External" /><Relationship Id="rId154" Type="http://schemas.openxmlformats.org/officeDocument/2006/relationships/hyperlink" Target="https://t.co/CBk4vPMWA0" TargetMode="External" /><Relationship Id="rId155" Type="http://schemas.openxmlformats.org/officeDocument/2006/relationships/hyperlink" Target="http://t.co/Ei7Ay0vRAh" TargetMode="External" /><Relationship Id="rId156" Type="http://schemas.openxmlformats.org/officeDocument/2006/relationships/hyperlink" Target="http://jogg.nl/" TargetMode="External" /><Relationship Id="rId157" Type="http://schemas.openxmlformats.org/officeDocument/2006/relationships/hyperlink" Target="http://t.co/tayEdmz1qa" TargetMode="External" /><Relationship Id="rId158" Type="http://schemas.openxmlformats.org/officeDocument/2006/relationships/hyperlink" Target="http://rijksoverheid.nl/ministeries/vws" TargetMode="External" /><Relationship Id="rId159" Type="http://schemas.openxmlformats.org/officeDocument/2006/relationships/hyperlink" Target="https://t.co/3qT3cH4LYq" TargetMode="External" /><Relationship Id="rId160" Type="http://schemas.openxmlformats.org/officeDocument/2006/relationships/hyperlink" Target="https://t.co/TtYBoyVfjC" TargetMode="External" /><Relationship Id="rId161" Type="http://schemas.openxmlformats.org/officeDocument/2006/relationships/hyperlink" Target="https://t.co/qiBw6Gn5z0" TargetMode="External" /><Relationship Id="rId162" Type="http://schemas.openxmlformats.org/officeDocument/2006/relationships/hyperlink" Target="http://t.co/ftFOtnLqUV" TargetMode="External" /><Relationship Id="rId163" Type="http://schemas.openxmlformats.org/officeDocument/2006/relationships/hyperlink" Target="https://t.co/KoQTui90ZC" TargetMode="External" /><Relationship Id="rId164" Type="http://schemas.openxmlformats.org/officeDocument/2006/relationships/hyperlink" Target="https://t.co/RRgvv0T9Aq" TargetMode="External" /><Relationship Id="rId165" Type="http://schemas.openxmlformats.org/officeDocument/2006/relationships/hyperlink" Target="http://t.co/jMrTLd88eB" TargetMode="External" /><Relationship Id="rId166" Type="http://schemas.openxmlformats.org/officeDocument/2006/relationships/hyperlink" Target="https://scholar.google.de/scholar?as_ylo=2014&amp;q=pathak+atul&amp;hl=de&amp;as_sdt=0,5" TargetMode="External" /><Relationship Id="rId167" Type="http://schemas.openxmlformats.org/officeDocument/2006/relationships/hyperlink" Target="https://t.co/bEG9enM2xJ" TargetMode="External" /><Relationship Id="rId168" Type="http://schemas.openxmlformats.org/officeDocument/2006/relationships/hyperlink" Target="https://t.co/YVPZJePBZf" TargetMode="External" /><Relationship Id="rId169" Type="http://schemas.openxmlformats.org/officeDocument/2006/relationships/hyperlink" Target="https://t.co/Rk3OpHarf6" TargetMode="External" /><Relationship Id="rId170" Type="http://schemas.openxmlformats.org/officeDocument/2006/relationships/hyperlink" Target="https://t.co/qN4BCdv12J" TargetMode="External" /><Relationship Id="rId171" Type="http://schemas.openxmlformats.org/officeDocument/2006/relationships/hyperlink" Target="http://www.talkradio.co.uk/live" TargetMode="External" /><Relationship Id="rId172" Type="http://schemas.openxmlformats.org/officeDocument/2006/relationships/hyperlink" Target="https://t.co/01iz0MDMS9" TargetMode="External" /><Relationship Id="rId173" Type="http://schemas.openxmlformats.org/officeDocument/2006/relationships/hyperlink" Target="http://sputniknews.com/" TargetMode="External" /><Relationship Id="rId174" Type="http://schemas.openxmlformats.org/officeDocument/2006/relationships/hyperlink" Target="https://t.co/p2MBeaaUYq" TargetMode="External" /><Relationship Id="rId175" Type="http://schemas.openxmlformats.org/officeDocument/2006/relationships/hyperlink" Target="http://www.aerztezeitung.de/" TargetMode="External" /><Relationship Id="rId176" Type="http://schemas.openxmlformats.org/officeDocument/2006/relationships/hyperlink" Target="https://t.co/huTVx4GqfA" TargetMode="External" /><Relationship Id="rId177" Type="http://schemas.openxmlformats.org/officeDocument/2006/relationships/hyperlink" Target="https://www.youtube.com/c/politicsuk" TargetMode="External" /><Relationship Id="rId178" Type="http://schemas.openxmlformats.org/officeDocument/2006/relationships/hyperlink" Target="https://medium.com/@gidmk" TargetMode="External" /><Relationship Id="rId179" Type="http://schemas.openxmlformats.org/officeDocument/2006/relationships/hyperlink" Target="https://t.co/cLJe4XS3wn" TargetMode="External" /><Relationship Id="rId180" Type="http://schemas.openxmlformats.org/officeDocument/2006/relationships/hyperlink" Target="https://t.co/EsTrSJfv0c" TargetMode="External" /><Relationship Id="rId181" Type="http://schemas.openxmlformats.org/officeDocument/2006/relationships/hyperlink" Target="http://t.co/wrzqjseDAt" TargetMode="External" /><Relationship Id="rId182" Type="http://schemas.openxmlformats.org/officeDocument/2006/relationships/hyperlink" Target="http://t.co/mw0aw0cgkJ" TargetMode="External" /><Relationship Id="rId183" Type="http://schemas.openxmlformats.org/officeDocument/2006/relationships/hyperlink" Target="http://t.co/Ex9ZkZ8tTb" TargetMode="External" /><Relationship Id="rId184" Type="http://schemas.openxmlformats.org/officeDocument/2006/relationships/hyperlink" Target="https://t.co/nrKxVuWfgJ" TargetMode="External" /><Relationship Id="rId185" Type="http://schemas.openxmlformats.org/officeDocument/2006/relationships/hyperlink" Target="http://www.supermalt.com/" TargetMode="External" /><Relationship Id="rId186" Type="http://schemas.openxmlformats.org/officeDocument/2006/relationships/hyperlink" Target="https://t.co/zUdHeluvdt" TargetMode="External" /><Relationship Id="rId187" Type="http://schemas.openxmlformats.org/officeDocument/2006/relationships/hyperlink" Target="https://t.co/qqZn6Tqgsh" TargetMode="External" /><Relationship Id="rId188" Type="http://schemas.openxmlformats.org/officeDocument/2006/relationships/hyperlink" Target="https://t.co/aygIVQiXDI" TargetMode="External" /><Relationship Id="rId189" Type="http://schemas.openxmlformats.org/officeDocument/2006/relationships/hyperlink" Target="https://t.co/FByvCqYypv" TargetMode="External" /><Relationship Id="rId190" Type="http://schemas.openxmlformats.org/officeDocument/2006/relationships/hyperlink" Target="https://t.co/q5H8mRyOaP" TargetMode="External" /><Relationship Id="rId191" Type="http://schemas.openxmlformats.org/officeDocument/2006/relationships/hyperlink" Target="https://t.co/4HaKWsCO7U" TargetMode="External" /><Relationship Id="rId192" Type="http://schemas.openxmlformats.org/officeDocument/2006/relationships/hyperlink" Target="https://t.co/gIMNZ4Xssa" TargetMode="External" /><Relationship Id="rId193" Type="http://schemas.openxmlformats.org/officeDocument/2006/relationships/hyperlink" Target="https://pbs.twimg.com/profile_banners/4700114665/1537862830" TargetMode="External" /><Relationship Id="rId194" Type="http://schemas.openxmlformats.org/officeDocument/2006/relationships/hyperlink" Target="https://pbs.twimg.com/profile_banners/315057334/1397433665" TargetMode="External" /><Relationship Id="rId195" Type="http://schemas.openxmlformats.org/officeDocument/2006/relationships/hyperlink" Target="https://pbs.twimg.com/profile_banners/315024285/1563589302" TargetMode="External" /><Relationship Id="rId196" Type="http://schemas.openxmlformats.org/officeDocument/2006/relationships/hyperlink" Target="https://pbs.twimg.com/profile_banners/1510470294/1524320220" TargetMode="External" /><Relationship Id="rId197" Type="http://schemas.openxmlformats.org/officeDocument/2006/relationships/hyperlink" Target="https://pbs.twimg.com/profile_banners/462818774/1553014721" TargetMode="External" /><Relationship Id="rId198" Type="http://schemas.openxmlformats.org/officeDocument/2006/relationships/hyperlink" Target="https://pbs.twimg.com/profile_banners/550156790/1550347194" TargetMode="External" /><Relationship Id="rId199" Type="http://schemas.openxmlformats.org/officeDocument/2006/relationships/hyperlink" Target="https://pbs.twimg.com/profile_banners/4881853245/1548186260" TargetMode="External" /><Relationship Id="rId200" Type="http://schemas.openxmlformats.org/officeDocument/2006/relationships/hyperlink" Target="https://pbs.twimg.com/profile_banners/710019200719450112/1550151304" TargetMode="External" /><Relationship Id="rId201" Type="http://schemas.openxmlformats.org/officeDocument/2006/relationships/hyperlink" Target="https://pbs.twimg.com/profile_banners/41822696/1564043062" TargetMode="External" /><Relationship Id="rId202" Type="http://schemas.openxmlformats.org/officeDocument/2006/relationships/hyperlink" Target="https://pbs.twimg.com/profile_banners/2375343258/1556812884" TargetMode="External" /><Relationship Id="rId203" Type="http://schemas.openxmlformats.org/officeDocument/2006/relationships/hyperlink" Target="https://pbs.twimg.com/profile_banners/1647456630/1463753075" TargetMode="External" /><Relationship Id="rId204" Type="http://schemas.openxmlformats.org/officeDocument/2006/relationships/hyperlink" Target="https://pbs.twimg.com/profile_banners/19401276/1565801414" TargetMode="External" /><Relationship Id="rId205" Type="http://schemas.openxmlformats.org/officeDocument/2006/relationships/hyperlink" Target="https://pbs.twimg.com/profile_banners/27204101/1402477275" TargetMode="External" /><Relationship Id="rId206" Type="http://schemas.openxmlformats.org/officeDocument/2006/relationships/hyperlink" Target="https://pbs.twimg.com/profile_banners/885760813285462016/1502002080" TargetMode="External" /><Relationship Id="rId207" Type="http://schemas.openxmlformats.org/officeDocument/2006/relationships/hyperlink" Target="https://pbs.twimg.com/profile_banners/74728012/1565862098" TargetMode="External" /><Relationship Id="rId208" Type="http://schemas.openxmlformats.org/officeDocument/2006/relationships/hyperlink" Target="https://pbs.twimg.com/profile_banners/57911224/1480582124" TargetMode="External" /><Relationship Id="rId209" Type="http://schemas.openxmlformats.org/officeDocument/2006/relationships/hyperlink" Target="https://pbs.twimg.com/profile_banners/49936945/1462362204" TargetMode="External" /><Relationship Id="rId210" Type="http://schemas.openxmlformats.org/officeDocument/2006/relationships/hyperlink" Target="https://pbs.twimg.com/profile_banners/409859480/1509622182" TargetMode="External" /><Relationship Id="rId211" Type="http://schemas.openxmlformats.org/officeDocument/2006/relationships/hyperlink" Target="https://pbs.twimg.com/profile_banners/248392236/1439875982" TargetMode="External" /><Relationship Id="rId212" Type="http://schemas.openxmlformats.org/officeDocument/2006/relationships/hyperlink" Target="https://pbs.twimg.com/profile_banners/1031528454/1392805047" TargetMode="External" /><Relationship Id="rId213" Type="http://schemas.openxmlformats.org/officeDocument/2006/relationships/hyperlink" Target="https://pbs.twimg.com/profile_banners/53032206/1540236375" TargetMode="External" /><Relationship Id="rId214" Type="http://schemas.openxmlformats.org/officeDocument/2006/relationships/hyperlink" Target="https://pbs.twimg.com/profile_banners/90665957/1551362486" TargetMode="External" /><Relationship Id="rId215" Type="http://schemas.openxmlformats.org/officeDocument/2006/relationships/hyperlink" Target="https://pbs.twimg.com/profile_banners/780823986611494912/1558970917" TargetMode="External" /><Relationship Id="rId216" Type="http://schemas.openxmlformats.org/officeDocument/2006/relationships/hyperlink" Target="https://pbs.twimg.com/profile_banners/461621596/1532697428" TargetMode="External" /><Relationship Id="rId217" Type="http://schemas.openxmlformats.org/officeDocument/2006/relationships/hyperlink" Target="https://pbs.twimg.com/profile_banners/1055207416659369984/1542838336" TargetMode="External" /><Relationship Id="rId218" Type="http://schemas.openxmlformats.org/officeDocument/2006/relationships/hyperlink" Target="https://pbs.twimg.com/profile_banners/25980607/1565632044" TargetMode="External" /><Relationship Id="rId219" Type="http://schemas.openxmlformats.org/officeDocument/2006/relationships/hyperlink" Target="https://pbs.twimg.com/profile_banners/21340686/1525380167" TargetMode="External" /><Relationship Id="rId220" Type="http://schemas.openxmlformats.org/officeDocument/2006/relationships/hyperlink" Target="https://pbs.twimg.com/profile_banners/4243814472/1531819162" TargetMode="External" /><Relationship Id="rId221" Type="http://schemas.openxmlformats.org/officeDocument/2006/relationships/hyperlink" Target="https://pbs.twimg.com/profile_banners/737774128380272641/1565072670" TargetMode="External" /><Relationship Id="rId222" Type="http://schemas.openxmlformats.org/officeDocument/2006/relationships/hyperlink" Target="https://pbs.twimg.com/profile_banners/1593300036/1513032594" TargetMode="External" /><Relationship Id="rId223" Type="http://schemas.openxmlformats.org/officeDocument/2006/relationships/hyperlink" Target="https://pbs.twimg.com/profile_banners/913018418839900160/1523782195" TargetMode="External" /><Relationship Id="rId224" Type="http://schemas.openxmlformats.org/officeDocument/2006/relationships/hyperlink" Target="https://pbs.twimg.com/profile_banners/12991842/1531803324" TargetMode="External" /><Relationship Id="rId225" Type="http://schemas.openxmlformats.org/officeDocument/2006/relationships/hyperlink" Target="https://pbs.twimg.com/profile_banners/226767939/1556475219" TargetMode="External" /><Relationship Id="rId226" Type="http://schemas.openxmlformats.org/officeDocument/2006/relationships/hyperlink" Target="https://pbs.twimg.com/profile_banners/923521177/1470890022" TargetMode="External" /><Relationship Id="rId227" Type="http://schemas.openxmlformats.org/officeDocument/2006/relationships/hyperlink" Target="https://pbs.twimg.com/profile_banners/319477370/1380840531" TargetMode="External" /><Relationship Id="rId228" Type="http://schemas.openxmlformats.org/officeDocument/2006/relationships/hyperlink" Target="https://pbs.twimg.com/profile_banners/1085400406098919425/1551735215" TargetMode="External" /><Relationship Id="rId229" Type="http://schemas.openxmlformats.org/officeDocument/2006/relationships/hyperlink" Target="https://pbs.twimg.com/profile_banners/214091935/1403118219" TargetMode="External" /><Relationship Id="rId230" Type="http://schemas.openxmlformats.org/officeDocument/2006/relationships/hyperlink" Target="https://pbs.twimg.com/profile_banners/838765322761039873/1489687078" TargetMode="External" /><Relationship Id="rId231" Type="http://schemas.openxmlformats.org/officeDocument/2006/relationships/hyperlink" Target="https://pbs.twimg.com/profile_banners/1735079407/1553619926" TargetMode="External" /><Relationship Id="rId232" Type="http://schemas.openxmlformats.org/officeDocument/2006/relationships/hyperlink" Target="https://pbs.twimg.com/profile_banners/101805057/1557567427" TargetMode="External" /><Relationship Id="rId233" Type="http://schemas.openxmlformats.org/officeDocument/2006/relationships/hyperlink" Target="https://pbs.twimg.com/profile_banners/38930686/1531981604" TargetMode="External" /><Relationship Id="rId234" Type="http://schemas.openxmlformats.org/officeDocument/2006/relationships/hyperlink" Target="https://pbs.twimg.com/profile_banners/4626811575/1536034414" TargetMode="External" /><Relationship Id="rId235" Type="http://schemas.openxmlformats.org/officeDocument/2006/relationships/hyperlink" Target="https://pbs.twimg.com/profile_banners/348377300/1418310339" TargetMode="External" /><Relationship Id="rId236" Type="http://schemas.openxmlformats.org/officeDocument/2006/relationships/hyperlink" Target="https://pbs.twimg.com/profile_banners/2283548605/1462438543" TargetMode="External" /><Relationship Id="rId237" Type="http://schemas.openxmlformats.org/officeDocument/2006/relationships/hyperlink" Target="https://pbs.twimg.com/profile_banners/558592551/1529687294" TargetMode="External" /><Relationship Id="rId238" Type="http://schemas.openxmlformats.org/officeDocument/2006/relationships/hyperlink" Target="https://pbs.twimg.com/profile_banners/37926315/1426519117" TargetMode="External" /><Relationship Id="rId239" Type="http://schemas.openxmlformats.org/officeDocument/2006/relationships/hyperlink" Target="https://pbs.twimg.com/profile_banners/375830508/1558246902" TargetMode="External" /><Relationship Id="rId240" Type="http://schemas.openxmlformats.org/officeDocument/2006/relationships/hyperlink" Target="https://pbs.twimg.com/profile_banners/2841966747/1415618242" TargetMode="External" /><Relationship Id="rId241" Type="http://schemas.openxmlformats.org/officeDocument/2006/relationships/hyperlink" Target="https://pbs.twimg.com/profile_banners/983243742034280449/1543313900" TargetMode="External" /><Relationship Id="rId242" Type="http://schemas.openxmlformats.org/officeDocument/2006/relationships/hyperlink" Target="https://pbs.twimg.com/profile_banners/21195986/1524919208" TargetMode="External" /><Relationship Id="rId243" Type="http://schemas.openxmlformats.org/officeDocument/2006/relationships/hyperlink" Target="https://pbs.twimg.com/profile_banners/3131144855/1565026741" TargetMode="External" /><Relationship Id="rId244" Type="http://schemas.openxmlformats.org/officeDocument/2006/relationships/hyperlink" Target="https://pbs.twimg.com/profile_banners/143508762/1552146278" TargetMode="External" /><Relationship Id="rId245" Type="http://schemas.openxmlformats.org/officeDocument/2006/relationships/hyperlink" Target="https://pbs.twimg.com/profile_banners/105523412/1547572533" TargetMode="External" /><Relationship Id="rId246" Type="http://schemas.openxmlformats.org/officeDocument/2006/relationships/hyperlink" Target="https://pbs.twimg.com/profile_banners/1514101699/1559493585" TargetMode="External" /><Relationship Id="rId247" Type="http://schemas.openxmlformats.org/officeDocument/2006/relationships/hyperlink" Target="https://pbs.twimg.com/profile_banners/255178477/1352760130" TargetMode="External" /><Relationship Id="rId248" Type="http://schemas.openxmlformats.org/officeDocument/2006/relationships/hyperlink" Target="https://pbs.twimg.com/profile_banners/1514835529/1530374825" TargetMode="External" /><Relationship Id="rId249" Type="http://schemas.openxmlformats.org/officeDocument/2006/relationships/hyperlink" Target="https://pbs.twimg.com/profile_banners/165106191/1471712065" TargetMode="External" /><Relationship Id="rId250" Type="http://schemas.openxmlformats.org/officeDocument/2006/relationships/hyperlink" Target="https://pbs.twimg.com/profile_banners/7976132/1401280420" TargetMode="External" /><Relationship Id="rId251" Type="http://schemas.openxmlformats.org/officeDocument/2006/relationships/hyperlink" Target="https://pbs.twimg.com/profile_banners/2177995087/1520683980" TargetMode="External" /><Relationship Id="rId252" Type="http://schemas.openxmlformats.org/officeDocument/2006/relationships/hyperlink" Target="https://pbs.twimg.com/profile_banners/216346234/1565342804" TargetMode="External" /><Relationship Id="rId253" Type="http://schemas.openxmlformats.org/officeDocument/2006/relationships/hyperlink" Target="https://pbs.twimg.com/profile_banners/2850386698/1558353586" TargetMode="External" /><Relationship Id="rId254" Type="http://schemas.openxmlformats.org/officeDocument/2006/relationships/hyperlink" Target="https://pbs.twimg.com/profile_banners/1044872853823393792/1563848947" TargetMode="External" /><Relationship Id="rId255" Type="http://schemas.openxmlformats.org/officeDocument/2006/relationships/hyperlink" Target="https://pbs.twimg.com/profile_banners/60270639/1553188466" TargetMode="External" /><Relationship Id="rId256" Type="http://schemas.openxmlformats.org/officeDocument/2006/relationships/hyperlink" Target="https://pbs.twimg.com/profile_banners/3046615419/1562795820" TargetMode="External" /><Relationship Id="rId257" Type="http://schemas.openxmlformats.org/officeDocument/2006/relationships/hyperlink" Target="https://pbs.twimg.com/profile_banners/4101330261/1524587174" TargetMode="External" /><Relationship Id="rId258" Type="http://schemas.openxmlformats.org/officeDocument/2006/relationships/hyperlink" Target="https://pbs.twimg.com/profile_banners/864086989/1464104830" TargetMode="External" /><Relationship Id="rId259" Type="http://schemas.openxmlformats.org/officeDocument/2006/relationships/hyperlink" Target="https://pbs.twimg.com/profile_banners/582721240/1566236806" TargetMode="External" /><Relationship Id="rId260" Type="http://schemas.openxmlformats.org/officeDocument/2006/relationships/hyperlink" Target="https://pbs.twimg.com/profile_banners/264418876/1470214940" TargetMode="External" /><Relationship Id="rId261" Type="http://schemas.openxmlformats.org/officeDocument/2006/relationships/hyperlink" Target="https://pbs.twimg.com/profile_banners/2723995041/1406294420" TargetMode="External" /><Relationship Id="rId262" Type="http://schemas.openxmlformats.org/officeDocument/2006/relationships/hyperlink" Target="https://pbs.twimg.com/profile_banners/631932457/1552315750" TargetMode="External" /><Relationship Id="rId263" Type="http://schemas.openxmlformats.org/officeDocument/2006/relationships/hyperlink" Target="https://pbs.twimg.com/profile_banners/498290974/1483390673" TargetMode="External" /><Relationship Id="rId264" Type="http://schemas.openxmlformats.org/officeDocument/2006/relationships/hyperlink" Target="https://pbs.twimg.com/profile_banners/735315552/1522927515" TargetMode="External" /><Relationship Id="rId265" Type="http://schemas.openxmlformats.org/officeDocument/2006/relationships/hyperlink" Target="https://pbs.twimg.com/profile_banners/351836064/1478108018" TargetMode="External" /><Relationship Id="rId266" Type="http://schemas.openxmlformats.org/officeDocument/2006/relationships/hyperlink" Target="https://pbs.twimg.com/profile_banners/1046326453795803136/1557156586" TargetMode="External" /><Relationship Id="rId267" Type="http://schemas.openxmlformats.org/officeDocument/2006/relationships/hyperlink" Target="https://pbs.twimg.com/profile_banners/452152873/1559964105" TargetMode="External" /><Relationship Id="rId268" Type="http://schemas.openxmlformats.org/officeDocument/2006/relationships/hyperlink" Target="https://pbs.twimg.com/profile_banners/3438087160/1553795328" TargetMode="External" /><Relationship Id="rId269" Type="http://schemas.openxmlformats.org/officeDocument/2006/relationships/hyperlink" Target="https://pbs.twimg.com/profile_banners/1006143522184007680/1545594571" TargetMode="External" /><Relationship Id="rId270" Type="http://schemas.openxmlformats.org/officeDocument/2006/relationships/hyperlink" Target="https://pbs.twimg.com/profile_banners/1156334121926287360/1564529672" TargetMode="External" /><Relationship Id="rId271" Type="http://schemas.openxmlformats.org/officeDocument/2006/relationships/hyperlink" Target="https://pbs.twimg.com/profile_banners/418476335/1530607978" TargetMode="External" /><Relationship Id="rId272" Type="http://schemas.openxmlformats.org/officeDocument/2006/relationships/hyperlink" Target="https://pbs.twimg.com/profile_banners/780353487192240128/1508296094" TargetMode="External" /><Relationship Id="rId273" Type="http://schemas.openxmlformats.org/officeDocument/2006/relationships/hyperlink" Target="https://pbs.twimg.com/profile_banners/46675294/1546886796" TargetMode="External" /><Relationship Id="rId274" Type="http://schemas.openxmlformats.org/officeDocument/2006/relationships/hyperlink" Target="https://pbs.twimg.com/profile_banners/3347224120/1461818149" TargetMode="External" /><Relationship Id="rId275" Type="http://schemas.openxmlformats.org/officeDocument/2006/relationships/hyperlink" Target="https://pbs.twimg.com/profile_banners/1205868217/1455655472" TargetMode="External" /><Relationship Id="rId276" Type="http://schemas.openxmlformats.org/officeDocument/2006/relationships/hyperlink" Target="https://pbs.twimg.com/profile_banners/624054003/1529660931" TargetMode="External" /><Relationship Id="rId277" Type="http://schemas.openxmlformats.org/officeDocument/2006/relationships/hyperlink" Target="https://pbs.twimg.com/profile_banners/2547505012/1564383042" TargetMode="External" /><Relationship Id="rId278" Type="http://schemas.openxmlformats.org/officeDocument/2006/relationships/hyperlink" Target="https://pbs.twimg.com/profile_banners/276631250/1559137436" TargetMode="External" /><Relationship Id="rId279" Type="http://schemas.openxmlformats.org/officeDocument/2006/relationships/hyperlink" Target="https://pbs.twimg.com/profile_banners/117612526/1532543978" TargetMode="External" /><Relationship Id="rId280" Type="http://schemas.openxmlformats.org/officeDocument/2006/relationships/hyperlink" Target="https://pbs.twimg.com/profile_banners/32808034/1488034114" TargetMode="External" /><Relationship Id="rId281" Type="http://schemas.openxmlformats.org/officeDocument/2006/relationships/hyperlink" Target="https://pbs.twimg.com/profile_banners/791416038/1564381627" TargetMode="External" /><Relationship Id="rId282" Type="http://schemas.openxmlformats.org/officeDocument/2006/relationships/hyperlink" Target="https://pbs.twimg.com/profile_banners/16272266/1550225293" TargetMode="External" /><Relationship Id="rId283" Type="http://schemas.openxmlformats.org/officeDocument/2006/relationships/hyperlink" Target="https://pbs.twimg.com/profile_banners/709781079356350464/1471437389" TargetMode="External" /><Relationship Id="rId284" Type="http://schemas.openxmlformats.org/officeDocument/2006/relationships/hyperlink" Target="https://pbs.twimg.com/profile_banners/22594051/1544435605" TargetMode="External" /><Relationship Id="rId285" Type="http://schemas.openxmlformats.org/officeDocument/2006/relationships/hyperlink" Target="https://pbs.twimg.com/profile_banners/1024368853315276800/1560587189" TargetMode="External" /><Relationship Id="rId286" Type="http://schemas.openxmlformats.org/officeDocument/2006/relationships/hyperlink" Target="https://pbs.twimg.com/profile_banners/373908356/1471733571" TargetMode="External" /><Relationship Id="rId287" Type="http://schemas.openxmlformats.org/officeDocument/2006/relationships/hyperlink" Target="https://pbs.twimg.com/profile_banners/793245649/1536407848" TargetMode="External" /><Relationship Id="rId288" Type="http://schemas.openxmlformats.org/officeDocument/2006/relationships/hyperlink" Target="https://pbs.twimg.com/profile_banners/1490134590/1562254420" TargetMode="External" /><Relationship Id="rId289" Type="http://schemas.openxmlformats.org/officeDocument/2006/relationships/hyperlink" Target="https://pbs.twimg.com/profile_banners/3145772682/1556010923" TargetMode="External" /><Relationship Id="rId290" Type="http://schemas.openxmlformats.org/officeDocument/2006/relationships/hyperlink" Target="https://pbs.twimg.com/profile_banners/1124137566226149376/1560065272" TargetMode="External" /><Relationship Id="rId291" Type="http://schemas.openxmlformats.org/officeDocument/2006/relationships/hyperlink" Target="https://pbs.twimg.com/profile_banners/215898559/1550225419" TargetMode="External" /><Relationship Id="rId292" Type="http://schemas.openxmlformats.org/officeDocument/2006/relationships/hyperlink" Target="https://pbs.twimg.com/profile_banners/18557588/1482277345" TargetMode="External" /><Relationship Id="rId293" Type="http://schemas.openxmlformats.org/officeDocument/2006/relationships/hyperlink" Target="https://pbs.twimg.com/profile_banners/436998967/1534501154" TargetMode="External" /><Relationship Id="rId294" Type="http://schemas.openxmlformats.org/officeDocument/2006/relationships/hyperlink" Target="https://pbs.twimg.com/profile_banners/95241305/1553274373" TargetMode="External" /><Relationship Id="rId295" Type="http://schemas.openxmlformats.org/officeDocument/2006/relationships/hyperlink" Target="https://pbs.twimg.com/profile_banners/984468184383172608/1565536687" TargetMode="External" /><Relationship Id="rId296" Type="http://schemas.openxmlformats.org/officeDocument/2006/relationships/hyperlink" Target="https://pbs.twimg.com/profile_banners/1015211553686106118/1561806813" TargetMode="External" /><Relationship Id="rId297" Type="http://schemas.openxmlformats.org/officeDocument/2006/relationships/hyperlink" Target="https://pbs.twimg.com/profile_banners/382591504/1562844333" TargetMode="External" /><Relationship Id="rId298" Type="http://schemas.openxmlformats.org/officeDocument/2006/relationships/hyperlink" Target="https://pbs.twimg.com/profile_banners/946865012278042624/1559853208" TargetMode="External" /><Relationship Id="rId299" Type="http://schemas.openxmlformats.org/officeDocument/2006/relationships/hyperlink" Target="https://pbs.twimg.com/profile_banners/216598922/1563514909" TargetMode="External" /><Relationship Id="rId300" Type="http://schemas.openxmlformats.org/officeDocument/2006/relationships/hyperlink" Target="https://pbs.twimg.com/profile_banners/1036935542456426496/1560248240" TargetMode="External" /><Relationship Id="rId301" Type="http://schemas.openxmlformats.org/officeDocument/2006/relationships/hyperlink" Target="https://pbs.twimg.com/profile_banners/625240433/1565163562" TargetMode="External" /><Relationship Id="rId302" Type="http://schemas.openxmlformats.org/officeDocument/2006/relationships/hyperlink" Target="https://pbs.twimg.com/profile_banners/23521289/1551813316" TargetMode="External" /><Relationship Id="rId303" Type="http://schemas.openxmlformats.org/officeDocument/2006/relationships/hyperlink" Target="https://pbs.twimg.com/profile_banners/1125937411/1504073996" TargetMode="External" /><Relationship Id="rId304" Type="http://schemas.openxmlformats.org/officeDocument/2006/relationships/hyperlink" Target="https://pbs.twimg.com/profile_banners/19899606/1552130358" TargetMode="External" /><Relationship Id="rId305" Type="http://schemas.openxmlformats.org/officeDocument/2006/relationships/hyperlink" Target="https://pbs.twimg.com/profile_banners/1350834649/1530360741" TargetMode="External" /><Relationship Id="rId306" Type="http://schemas.openxmlformats.org/officeDocument/2006/relationships/hyperlink" Target="https://pbs.twimg.com/profile_banners/2999681014/1561225470" TargetMode="External" /><Relationship Id="rId307" Type="http://schemas.openxmlformats.org/officeDocument/2006/relationships/hyperlink" Target="https://pbs.twimg.com/profile_banners/190589939/1564067897" TargetMode="External" /><Relationship Id="rId308" Type="http://schemas.openxmlformats.org/officeDocument/2006/relationships/hyperlink" Target="https://pbs.twimg.com/profile_banners/1670328920/1537172692" TargetMode="External" /><Relationship Id="rId309" Type="http://schemas.openxmlformats.org/officeDocument/2006/relationships/hyperlink" Target="https://pbs.twimg.com/profile_banners/165411703/1565643349" TargetMode="External" /><Relationship Id="rId310" Type="http://schemas.openxmlformats.org/officeDocument/2006/relationships/hyperlink" Target="https://pbs.twimg.com/profile_banners/2577600820/1553538987" TargetMode="External" /><Relationship Id="rId311" Type="http://schemas.openxmlformats.org/officeDocument/2006/relationships/hyperlink" Target="https://pbs.twimg.com/profile_banners/883434812266094592/1561124963" TargetMode="External" /><Relationship Id="rId312" Type="http://schemas.openxmlformats.org/officeDocument/2006/relationships/hyperlink" Target="https://pbs.twimg.com/profile_banners/17679727/1563621222" TargetMode="External" /><Relationship Id="rId313" Type="http://schemas.openxmlformats.org/officeDocument/2006/relationships/hyperlink" Target="https://pbs.twimg.com/profile_banners/256446577/1533199545" TargetMode="External" /><Relationship Id="rId314" Type="http://schemas.openxmlformats.org/officeDocument/2006/relationships/hyperlink" Target="https://pbs.twimg.com/profile_banners/267813215/1546168738" TargetMode="External" /><Relationship Id="rId315" Type="http://schemas.openxmlformats.org/officeDocument/2006/relationships/hyperlink" Target="https://pbs.twimg.com/profile_banners/226315839/1541874526" TargetMode="External" /><Relationship Id="rId316" Type="http://schemas.openxmlformats.org/officeDocument/2006/relationships/hyperlink" Target="https://pbs.twimg.com/profile_banners/985660935879573504/1525877025" TargetMode="External" /><Relationship Id="rId317" Type="http://schemas.openxmlformats.org/officeDocument/2006/relationships/hyperlink" Target="https://pbs.twimg.com/profile_banners/2150636546/1564434577" TargetMode="External" /><Relationship Id="rId318" Type="http://schemas.openxmlformats.org/officeDocument/2006/relationships/hyperlink" Target="https://pbs.twimg.com/profile_banners/98612568/1464287933" TargetMode="External" /><Relationship Id="rId319" Type="http://schemas.openxmlformats.org/officeDocument/2006/relationships/hyperlink" Target="https://pbs.twimg.com/profile_banners/32339805/1557931318" TargetMode="External" /><Relationship Id="rId320" Type="http://schemas.openxmlformats.org/officeDocument/2006/relationships/hyperlink" Target="https://pbs.twimg.com/profile_banners/730915863755362304/1463102121" TargetMode="External" /><Relationship Id="rId321" Type="http://schemas.openxmlformats.org/officeDocument/2006/relationships/hyperlink" Target="https://pbs.twimg.com/profile_banners/245950423/1540325671" TargetMode="External" /><Relationship Id="rId322" Type="http://schemas.openxmlformats.org/officeDocument/2006/relationships/hyperlink" Target="https://pbs.twimg.com/profile_banners/263306370/1452284426" TargetMode="External" /><Relationship Id="rId323" Type="http://schemas.openxmlformats.org/officeDocument/2006/relationships/hyperlink" Target="https://pbs.twimg.com/profile_banners/3100430457/1426892413" TargetMode="External" /><Relationship Id="rId324" Type="http://schemas.openxmlformats.org/officeDocument/2006/relationships/hyperlink" Target="https://pbs.twimg.com/profile_banners/23085995/1493799727" TargetMode="External" /><Relationship Id="rId325" Type="http://schemas.openxmlformats.org/officeDocument/2006/relationships/hyperlink" Target="https://pbs.twimg.com/profile_banners/26787673/1562779745" TargetMode="External" /><Relationship Id="rId326" Type="http://schemas.openxmlformats.org/officeDocument/2006/relationships/hyperlink" Target="https://pbs.twimg.com/profile_banners/347761231/1402305938" TargetMode="External" /><Relationship Id="rId327" Type="http://schemas.openxmlformats.org/officeDocument/2006/relationships/hyperlink" Target="https://pbs.twimg.com/profile_banners/14499829/1562330540" TargetMode="External" /><Relationship Id="rId328" Type="http://schemas.openxmlformats.org/officeDocument/2006/relationships/hyperlink" Target="https://pbs.twimg.com/profile_banners/125403342/1525161231" TargetMode="External" /><Relationship Id="rId329" Type="http://schemas.openxmlformats.org/officeDocument/2006/relationships/hyperlink" Target="https://pbs.twimg.com/profile_banners/366050017/1385120170" TargetMode="External" /><Relationship Id="rId330" Type="http://schemas.openxmlformats.org/officeDocument/2006/relationships/hyperlink" Target="https://pbs.twimg.com/profile_banners/76693160/1407181812" TargetMode="External" /><Relationship Id="rId331" Type="http://schemas.openxmlformats.org/officeDocument/2006/relationships/hyperlink" Target="https://pbs.twimg.com/profile_banners/22330739/1565315775" TargetMode="External" /><Relationship Id="rId332" Type="http://schemas.openxmlformats.org/officeDocument/2006/relationships/hyperlink" Target="https://pbs.twimg.com/profile_banners/5988062/1565862131" TargetMode="External" /><Relationship Id="rId333" Type="http://schemas.openxmlformats.org/officeDocument/2006/relationships/hyperlink" Target="https://pbs.twimg.com/profile_banners/630739147/1535953028" TargetMode="External" /><Relationship Id="rId334" Type="http://schemas.openxmlformats.org/officeDocument/2006/relationships/hyperlink" Target="https://pbs.twimg.com/profile_banners/44104868/1484348516" TargetMode="External" /><Relationship Id="rId335" Type="http://schemas.openxmlformats.org/officeDocument/2006/relationships/hyperlink" Target="https://pbs.twimg.com/profile_banners/29947296/1489125817" TargetMode="External" /><Relationship Id="rId336" Type="http://schemas.openxmlformats.org/officeDocument/2006/relationships/hyperlink" Target="https://pbs.twimg.com/profile_banners/203002866/1435229656" TargetMode="External" /><Relationship Id="rId337" Type="http://schemas.openxmlformats.org/officeDocument/2006/relationships/hyperlink" Target="https://pbs.twimg.com/profile_banners/795638669931642881/1560503010" TargetMode="External" /><Relationship Id="rId338" Type="http://schemas.openxmlformats.org/officeDocument/2006/relationships/hyperlink" Target="https://pbs.twimg.com/profile_banners/816637918563487744/1484055395" TargetMode="External" /><Relationship Id="rId339" Type="http://schemas.openxmlformats.org/officeDocument/2006/relationships/hyperlink" Target="https://pbs.twimg.com/profile_banners/1911063608/1541763366" TargetMode="External" /><Relationship Id="rId340" Type="http://schemas.openxmlformats.org/officeDocument/2006/relationships/hyperlink" Target="https://pbs.twimg.com/profile_banners/3378992014/1437141027" TargetMode="External" /><Relationship Id="rId341" Type="http://schemas.openxmlformats.org/officeDocument/2006/relationships/hyperlink" Target="https://pbs.twimg.com/profile_banners/2723664758/1549636831" TargetMode="External" /><Relationship Id="rId342" Type="http://schemas.openxmlformats.org/officeDocument/2006/relationships/hyperlink" Target="https://pbs.twimg.com/profile_banners/3422048337/1562924650" TargetMode="External" /><Relationship Id="rId343" Type="http://schemas.openxmlformats.org/officeDocument/2006/relationships/hyperlink" Target="https://pbs.twimg.com/profile_banners/131074139/1565293926" TargetMode="External" /><Relationship Id="rId344" Type="http://schemas.openxmlformats.org/officeDocument/2006/relationships/hyperlink" Target="https://pbs.twimg.com/profile_banners/3026284011/1495283573" TargetMode="External" /><Relationship Id="rId345" Type="http://schemas.openxmlformats.org/officeDocument/2006/relationships/hyperlink" Target="https://pbs.twimg.com/profile_banners/51156376/1500748169" TargetMode="External" /><Relationship Id="rId346" Type="http://schemas.openxmlformats.org/officeDocument/2006/relationships/hyperlink" Target="https://pbs.twimg.com/profile_banners/875156299/1514573237" TargetMode="External" /><Relationship Id="rId347" Type="http://schemas.openxmlformats.org/officeDocument/2006/relationships/hyperlink" Target="https://pbs.twimg.com/profile_banners/2511873890/1456382569" TargetMode="External" /><Relationship Id="rId348" Type="http://schemas.openxmlformats.org/officeDocument/2006/relationships/hyperlink" Target="https://pbs.twimg.com/profile_banners/793758979516014596/1566151700" TargetMode="External" /><Relationship Id="rId349" Type="http://schemas.openxmlformats.org/officeDocument/2006/relationships/hyperlink" Target="https://pbs.twimg.com/profile_banners/969203534515359744/1546852639" TargetMode="External" /><Relationship Id="rId350" Type="http://schemas.openxmlformats.org/officeDocument/2006/relationships/hyperlink" Target="https://pbs.twimg.com/profile_banners/1082687846/1562704760" TargetMode="External" /><Relationship Id="rId351" Type="http://schemas.openxmlformats.org/officeDocument/2006/relationships/hyperlink" Target="https://pbs.twimg.com/profile_banners/348393508/1556910989" TargetMode="External" /><Relationship Id="rId352" Type="http://schemas.openxmlformats.org/officeDocument/2006/relationships/hyperlink" Target="https://pbs.twimg.com/profile_banners/1098040444687142912/1565874278" TargetMode="External" /><Relationship Id="rId353" Type="http://schemas.openxmlformats.org/officeDocument/2006/relationships/hyperlink" Target="https://pbs.twimg.com/profile_banners/561536064/1523567825" TargetMode="External" /><Relationship Id="rId354" Type="http://schemas.openxmlformats.org/officeDocument/2006/relationships/hyperlink" Target="https://pbs.twimg.com/profile_banners/48650755/1556042413" TargetMode="External" /><Relationship Id="rId355" Type="http://schemas.openxmlformats.org/officeDocument/2006/relationships/hyperlink" Target="https://pbs.twimg.com/profile_banners/162654472/1538310864" TargetMode="External" /><Relationship Id="rId356" Type="http://schemas.openxmlformats.org/officeDocument/2006/relationships/hyperlink" Target="https://pbs.twimg.com/profile_banners/163808650/1556632585" TargetMode="External" /><Relationship Id="rId357" Type="http://schemas.openxmlformats.org/officeDocument/2006/relationships/hyperlink" Target="https://pbs.twimg.com/profile_banners/3292606791/1540999998" TargetMode="External" /><Relationship Id="rId358" Type="http://schemas.openxmlformats.org/officeDocument/2006/relationships/hyperlink" Target="https://pbs.twimg.com/profile_banners/3748246575/1555603738" TargetMode="External" /><Relationship Id="rId359" Type="http://schemas.openxmlformats.org/officeDocument/2006/relationships/hyperlink" Target="https://pbs.twimg.com/profile_banners/772643502333145088/1523364108" TargetMode="External" /><Relationship Id="rId360" Type="http://schemas.openxmlformats.org/officeDocument/2006/relationships/hyperlink" Target="https://pbs.twimg.com/profile_banners/3191754102/1565280653" TargetMode="External" /><Relationship Id="rId361" Type="http://schemas.openxmlformats.org/officeDocument/2006/relationships/hyperlink" Target="https://pbs.twimg.com/profile_banners/1079614518261477376/1559802902" TargetMode="External" /><Relationship Id="rId362" Type="http://schemas.openxmlformats.org/officeDocument/2006/relationships/hyperlink" Target="https://pbs.twimg.com/profile_banners/21281763/1398720129" TargetMode="External" /><Relationship Id="rId363" Type="http://schemas.openxmlformats.org/officeDocument/2006/relationships/hyperlink" Target="https://pbs.twimg.com/profile_banners/101545378/1456170897" TargetMode="External" /><Relationship Id="rId364" Type="http://schemas.openxmlformats.org/officeDocument/2006/relationships/hyperlink" Target="https://pbs.twimg.com/profile_banners/19370557/1553121755" TargetMode="External" /><Relationship Id="rId365" Type="http://schemas.openxmlformats.org/officeDocument/2006/relationships/hyperlink" Target="https://pbs.twimg.com/profile_banners/20973388/1446461681" TargetMode="External" /><Relationship Id="rId366" Type="http://schemas.openxmlformats.org/officeDocument/2006/relationships/hyperlink" Target="https://pbs.twimg.com/profile_banners/110648922/1555496733" TargetMode="External" /><Relationship Id="rId367" Type="http://schemas.openxmlformats.org/officeDocument/2006/relationships/hyperlink" Target="https://pbs.twimg.com/profile_banners/173829764/1562912761" TargetMode="External" /><Relationship Id="rId368" Type="http://schemas.openxmlformats.org/officeDocument/2006/relationships/hyperlink" Target="https://pbs.twimg.com/profile_banners/1097428548464402433/1551560037" TargetMode="External" /><Relationship Id="rId369" Type="http://schemas.openxmlformats.org/officeDocument/2006/relationships/hyperlink" Target="https://pbs.twimg.com/profile_banners/1075719496550309888/1546594422" TargetMode="External" /><Relationship Id="rId370" Type="http://schemas.openxmlformats.org/officeDocument/2006/relationships/hyperlink" Target="https://pbs.twimg.com/profile_banners/242168525/1377605652" TargetMode="External" /><Relationship Id="rId371" Type="http://schemas.openxmlformats.org/officeDocument/2006/relationships/hyperlink" Target="https://pbs.twimg.com/profile_banners/1042664946167959552/1551416192" TargetMode="External" /><Relationship Id="rId372" Type="http://schemas.openxmlformats.org/officeDocument/2006/relationships/hyperlink" Target="https://pbs.twimg.com/profile_banners/1137825687056932865/1560347726" TargetMode="External" /><Relationship Id="rId373" Type="http://schemas.openxmlformats.org/officeDocument/2006/relationships/hyperlink" Target="https://pbs.twimg.com/profile_banners/24520892/1561969872" TargetMode="External" /><Relationship Id="rId374" Type="http://schemas.openxmlformats.org/officeDocument/2006/relationships/hyperlink" Target="https://pbs.twimg.com/profile_banners/1000675416359698432/1561809697" TargetMode="External" /><Relationship Id="rId375" Type="http://schemas.openxmlformats.org/officeDocument/2006/relationships/hyperlink" Target="https://pbs.twimg.com/profile_banners/3064052920/1492002906" TargetMode="External" /><Relationship Id="rId376" Type="http://schemas.openxmlformats.org/officeDocument/2006/relationships/hyperlink" Target="https://pbs.twimg.com/profile_banners/20616710/1544875251" TargetMode="External" /><Relationship Id="rId377" Type="http://schemas.openxmlformats.org/officeDocument/2006/relationships/hyperlink" Target="https://pbs.twimg.com/profile_banners/271986064/1565601673" TargetMode="External" /><Relationship Id="rId378" Type="http://schemas.openxmlformats.org/officeDocument/2006/relationships/hyperlink" Target="https://pbs.twimg.com/profile_banners/742724283831582722/1544108703" TargetMode="External" /><Relationship Id="rId379" Type="http://schemas.openxmlformats.org/officeDocument/2006/relationships/hyperlink" Target="https://pbs.twimg.com/profile_banners/1027819813949906944/1563124112" TargetMode="External" /><Relationship Id="rId380" Type="http://schemas.openxmlformats.org/officeDocument/2006/relationships/hyperlink" Target="https://pbs.twimg.com/profile_banners/18676177/1566223487" TargetMode="External" /><Relationship Id="rId381" Type="http://schemas.openxmlformats.org/officeDocument/2006/relationships/hyperlink" Target="https://pbs.twimg.com/profile_banners/879596712955756544/1498565395" TargetMode="External" /><Relationship Id="rId382" Type="http://schemas.openxmlformats.org/officeDocument/2006/relationships/hyperlink" Target="https://pbs.twimg.com/profile_banners/3171624919/1470746838" TargetMode="External" /><Relationship Id="rId383" Type="http://schemas.openxmlformats.org/officeDocument/2006/relationships/hyperlink" Target="https://pbs.twimg.com/profile_banners/12585092/1563485351" TargetMode="External" /><Relationship Id="rId384" Type="http://schemas.openxmlformats.org/officeDocument/2006/relationships/hyperlink" Target="https://pbs.twimg.com/profile_banners/1926030332/1497972081" TargetMode="External" /><Relationship Id="rId385" Type="http://schemas.openxmlformats.org/officeDocument/2006/relationships/hyperlink" Target="https://pbs.twimg.com/profile_banners/29858729/1565960306" TargetMode="External" /><Relationship Id="rId386" Type="http://schemas.openxmlformats.org/officeDocument/2006/relationships/hyperlink" Target="https://pbs.twimg.com/profile_banners/322697372/1562068307" TargetMode="External" /><Relationship Id="rId387" Type="http://schemas.openxmlformats.org/officeDocument/2006/relationships/hyperlink" Target="https://pbs.twimg.com/profile_banners/740283451983548416/1500377515" TargetMode="External" /><Relationship Id="rId388" Type="http://schemas.openxmlformats.org/officeDocument/2006/relationships/hyperlink" Target="https://pbs.twimg.com/profile_banners/340234449/1562837011" TargetMode="External" /><Relationship Id="rId389" Type="http://schemas.openxmlformats.org/officeDocument/2006/relationships/hyperlink" Target="https://pbs.twimg.com/profile_banners/28596803/1557747679" TargetMode="External" /><Relationship Id="rId390" Type="http://schemas.openxmlformats.org/officeDocument/2006/relationships/hyperlink" Target="https://pbs.twimg.com/profile_banners/224168895/1556021570" TargetMode="External" /><Relationship Id="rId391" Type="http://schemas.openxmlformats.org/officeDocument/2006/relationships/hyperlink" Target="https://pbs.twimg.com/profile_banners/335837996/1525113478" TargetMode="External" /><Relationship Id="rId392" Type="http://schemas.openxmlformats.org/officeDocument/2006/relationships/hyperlink" Target="https://pbs.twimg.com/profile_banners/2423289337/1499714525" TargetMode="External" /><Relationship Id="rId393" Type="http://schemas.openxmlformats.org/officeDocument/2006/relationships/hyperlink" Target="https://pbs.twimg.com/profile_banners/3683359935/1538576767" TargetMode="External" /><Relationship Id="rId394" Type="http://schemas.openxmlformats.org/officeDocument/2006/relationships/hyperlink" Target="https://pbs.twimg.com/profile_banners/1425265488/1532686912" TargetMode="External" /><Relationship Id="rId395" Type="http://schemas.openxmlformats.org/officeDocument/2006/relationships/hyperlink" Target="https://pbs.twimg.com/profile_banners/395373161/1370871127" TargetMode="External" /><Relationship Id="rId396" Type="http://schemas.openxmlformats.org/officeDocument/2006/relationships/hyperlink" Target="https://pbs.twimg.com/profile_banners/1003460629/1509352121" TargetMode="External" /><Relationship Id="rId397" Type="http://schemas.openxmlformats.org/officeDocument/2006/relationships/hyperlink" Target="https://pbs.twimg.com/profile_banners/2160675565/1561993765" TargetMode="External" /><Relationship Id="rId398" Type="http://schemas.openxmlformats.org/officeDocument/2006/relationships/hyperlink" Target="https://pbs.twimg.com/profile_banners/189649948/1426725954" TargetMode="External" /><Relationship Id="rId399" Type="http://schemas.openxmlformats.org/officeDocument/2006/relationships/hyperlink" Target="https://pbs.twimg.com/profile_banners/25189841/1486008853" TargetMode="External" /><Relationship Id="rId400" Type="http://schemas.openxmlformats.org/officeDocument/2006/relationships/hyperlink" Target="https://pbs.twimg.com/profile_banners/425893710/1413743196" TargetMode="External" /><Relationship Id="rId401" Type="http://schemas.openxmlformats.org/officeDocument/2006/relationships/hyperlink" Target="https://pbs.twimg.com/profile_banners/20045134/1522054796" TargetMode="External" /><Relationship Id="rId402" Type="http://schemas.openxmlformats.org/officeDocument/2006/relationships/hyperlink" Target="https://pbs.twimg.com/profile_banners/492056381/1489577695" TargetMode="External" /><Relationship Id="rId403" Type="http://schemas.openxmlformats.org/officeDocument/2006/relationships/hyperlink" Target="https://pbs.twimg.com/profile_banners/758678085176795136/1469718424" TargetMode="External" /><Relationship Id="rId404" Type="http://schemas.openxmlformats.org/officeDocument/2006/relationships/hyperlink" Target="https://pbs.twimg.com/profile_banners/116813523/1414913695" TargetMode="External" /><Relationship Id="rId405" Type="http://schemas.openxmlformats.org/officeDocument/2006/relationships/hyperlink" Target="https://pbs.twimg.com/profile_banners/36646877/1523801899" TargetMode="External" /><Relationship Id="rId406" Type="http://schemas.openxmlformats.org/officeDocument/2006/relationships/hyperlink" Target="https://pbs.twimg.com/profile_banners/92753720/1530136924" TargetMode="External" /><Relationship Id="rId407" Type="http://schemas.openxmlformats.org/officeDocument/2006/relationships/hyperlink" Target="https://pbs.twimg.com/profile_banners/17385685/1518795774" TargetMode="External" /><Relationship Id="rId408" Type="http://schemas.openxmlformats.org/officeDocument/2006/relationships/hyperlink" Target="https://pbs.twimg.com/profile_banners/2397627990/1506057337" TargetMode="External" /><Relationship Id="rId409" Type="http://schemas.openxmlformats.org/officeDocument/2006/relationships/hyperlink" Target="https://pbs.twimg.com/profile_banners/256437280/1520930320" TargetMode="External" /><Relationship Id="rId410" Type="http://schemas.openxmlformats.org/officeDocument/2006/relationships/hyperlink" Target="https://pbs.twimg.com/profile_banners/2266094611/1548682494" TargetMode="External" /><Relationship Id="rId411" Type="http://schemas.openxmlformats.org/officeDocument/2006/relationships/hyperlink" Target="https://pbs.twimg.com/profile_banners/15581273/1552569130" TargetMode="External" /><Relationship Id="rId412" Type="http://schemas.openxmlformats.org/officeDocument/2006/relationships/hyperlink" Target="https://pbs.twimg.com/profile_banners/2850579251/1429171794" TargetMode="External" /><Relationship Id="rId413" Type="http://schemas.openxmlformats.org/officeDocument/2006/relationships/hyperlink" Target="https://pbs.twimg.com/profile_banners/1879029254/1518554856" TargetMode="External" /><Relationship Id="rId414" Type="http://schemas.openxmlformats.org/officeDocument/2006/relationships/hyperlink" Target="https://pbs.twimg.com/profile_banners/431512597/1475591503" TargetMode="External" /><Relationship Id="rId415" Type="http://schemas.openxmlformats.org/officeDocument/2006/relationships/hyperlink" Target="https://pbs.twimg.com/profile_banners/603020600/1564855385" TargetMode="External" /><Relationship Id="rId416" Type="http://schemas.openxmlformats.org/officeDocument/2006/relationships/hyperlink" Target="https://pbs.twimg.com/profile_banners/1922910416/1548178560" TargetMode="External" /><Relationship Id="rId417" Type="http://schemas.openxmlformats.org/officeDocument/2006/relationships/hyperlink" Target="https://pbs.twimg.com/profile_banners/126275088/1536290851" TargetMode="External" /><Relationship Id="rId418" Type="http://schemas.openxmlformats.org/officeDocument/2006/relationships/hyperlink" Target="https://pbs.twimg.com/profile_banners/743067736453074944/1532279903" TargetMode="External" /><Relationship Id="rId419" Type="http://schemas.openxmlformats.org/officeDocument/2006/relationships/hyperlink" Target="https://pbs.twimg.com/profile_banners/2474661493/1495671294" TargetMode="External" /><Relationship Id="rId420" Type="http://schemas.openxmlformats.org/officeDocument/2006/relationships/hyperlink" Target="https://pbs.twimg.com/profile_banners/270935050/1539877270" TargetMode="External" /><Relationship Id="rId421" Type="http://schemas.openxmlformats.org/officeDocument/2006/relationships/hyperlink" Target="https://pbs.twimg.com/profile_banners/566972092/1560899529" TargetMode="External" /><Relationship Id="rId422" Type="http://schemas.openxmlformats.org/officeDocument/2006/relationships/hyperlink" Target="https://pbs.twimg.com/profile_banners/23789628/1558482492" TargetMode="External" /><Relationship Id="rId423" Type="http://schemas.openxmlformats.org/officeDocument/2006/relationships/hyperlink" Target="https://pbs.twimg.com/profile_banners/4923977745/1534091664" TargetMode="External" /><Relationship Id="rId424" Type="http://schemas.openxmlformats.org/officeDocument/2006/relationships/hyperlink" Target="https://pbs.twimg.com/profile_banners/706948744730820608/1519799210" TargetMode="External" /><Relationship Id="rId425" Type="http://schemas.openxmlformats.org/officeDocument/2006/relationships/hyperlink" Target="https://pbs.twimg.com/profile_banners/3387419920/1449861430" TargetMode="External" /><Relationship Id="rId426" Type="http://schemas.openxmlformats.org/officeDocument/2006/relationships/hyperlink" Target="https://pbs.twimg.com/profile_banners/222583346/1560204354" TargetMode="External" /><Relationship Id="rId427" Type="http://schemas.openxmlformats.org/officeDocument/2006/relationships/hyperlink" Target="https://pbs.twimg.com/profile_banners/1106318830874312705/1564090765" TargetMode="External" /><Relationship Id="rId428" Type="http://schemas.openxmlformats.org/officeDocument/2006/relationships/hyperlink" Target="https://pbs.twimg.com/profile_banners/2397680156/1560781401" TargetMode="External" /><Relationship Id="rId429" Type="http://schemas.openxmlformats.org/officeDocument/2006/relationships/hyperlink" Target="https://pbs.twimg.com/profile_banners/965574689321095168/1524478755" TargetMode="External" /><Relationship Id="rId430" Type="http://schemas.openxmlformats.org/officeDocument/2006/relationships/hyperlink" Target="https://pbs.twimg.com/profile_banners/461275188/1478854916" TargetMode="External" /><Relationship Id="rId431" Type="http://schemas.openxmlformats.org/officeDocument/2006/relationships/hyperlink" Target="https://pbs.twimg.com/profile_banners/3380282686/1564124954" TargetMode="External" /><Relationship Id="rId432" Type="http://schemas.openxmlformats.org/officeDocument/2006/relationships/hyperlink" Target="https://pbs.twimg.com/profile_banners/207739658/1564571969" TargetMode="External" /><Relationship Id="rId433" Type="http://schemas.openxmlformats.org/officeDocument/2006/relationships/hyperlink" Target="https://pbs.twimg.com/profile_banners/706825897/1564647021" TargetMode="External" /><Relationship Id="rId434" Type="http://schemas.openxmlformats.org/officeDocument/2006/relationships/hyperlink" Target="https://pbs.twimg.com/profile_banners/490729044/1558464136" TargetMode="External" /><Relationship Id="rId435" Type="http://schemas.openxmlformats.org/officeDocument/2006/relationships/hyperlink" Target="https://pbs.twimg.com/profile_banners/538058680/1462880991" TargetMode="External" /><Relationship Id="rId436" Type="http://schemas.openxmlformats.org/officeDocument/2006/relationships/hyperlink" Target="https://pbs.twimg.com/profile_banners/1538327216/1526139595" TargetMode="External" /><Relationship Id="rId437" Type="http://schemas.openxmlformats.org/officeDocument/2006/relationships/hyperlink" Target="https://pbs.twimg.com/profile_banners/751009819/1547132362" TargetMode="External" /><Relationship Id="rId438" Type="http://schemas.openxmlformats.org/officeDocument/2006/relationships/hyperlink" Target="https://pbs.twimg.com/profile_banners/4237324042/1465499987" TargetMode="External" /><Relationship Id="rId439" Type="http://schemas.openxmlformats.org/officeDocument/2006/relationships/hyperlink" Target="https://pbs.twimg.com/profile_banners/25062011/1464008853" TargetMode="External" /><Relationship Id="rId440" Type="http://schemas.openxmlformats.org/officeDocument/2006/relationships/hyperlink" Target="https://pbs.twimg.com/profile_banners/2174736300/1486553413" TargetMode="External" /><Relationship Id="rId441" Type="http://schemas.openxmlformats.org/officeDocument/2006/relationships/hyperlink" Target="https://pbs.twimg.com/profile_banners/37963496/1549966957" TargetMode="External" /><Relationship Id="rId442" Type="http://schemas.openxmlformats.org/officeDocument/2006/relationships/hyperlink" Target="https://pbs.twimg.com/profile_banners/1598763572/1563735787" TargetMode="External" /><Relationship Id="rId443" Type="http://schemas.openxmlformats.org/officeDocument/2006/relationships/hyperlink" Target="https://pbs.twimg.com/profile_banners/4175759465/1500442536" TargetMode="External" /><Relationship Id="rId444" Type="http://schemas.openxmlformats.org/officeDocument/2006/relationships/hyperlink" Target="https://pbs.twimg.com/profile_banners/191849753/1398606409" TargetMode="External" /><Relationship Id="rId445" Type="http://schemas.openxmlformats.org/officeDocument/2006/relationships/hyperlink" Target="https://pbs.twimg.com/profile_banners/730967995/1493134578" TargetMode="External" /><Relationship Id="rId446" Type="http://schemas.openxmlformats.org/officeDocument/2006/relationships/hyperlink" Target="https://pbs.twimg.com/profile_banners/511689481/1356107482" TargetMode="External" /><Relationship Id="rId447" Type="http://schemas.openxmlformats.org/officeDocument/2006/relationships/hyperlink" Target="https://pbs.twimg.com/profile_banners/239371773/1515274902" TargetMode="External" /><Relationship Id="rId448" Type="http://schemas.openxmlformats.org/officeDocument/2006/relationships/hyperlink" Target="https://pbs.twimg.com/profile_banners/1006810586/1485436934" TargetMode="External" /><Relationship Id="rId449" Type="http://schemas.openxmlformats.org/officeDocument/2006/relationships/hyperlink" Target="https://pbs.twimg.com/profile_banners/363888971/1383688355" TargetMode="External" /><Relationship Id="rId450" Type="http://schemas.openxmlformats.org/officeDocument/2006/relationships/hyperlink" Target="https://pbs.twimg.com/profile_banners/1083139436605366272/1552608499" TargetMode="External" /><Relationship Id="rId451" Type="http://schemas.openxmlformats.org/officeDocument/2006/relationships/hyperlink" Target="https://pbs.twimg.com/profile_banners/21878146/1562713777" TargetMode="External" /><Relationship Id="rId452" Type="http://schemas.openxmlformats.org/officeDocument/2006/relationships/hyperlink" Target="https://pbs.twimg.com/profile_banners/19343925/1562484900" TargetMode="External" /><Relationship Id="rId453" Type="http://schemas.openxmlformats.org/officeDocument/2006/relationships/hyperlink" Target="https://pbs.twimg.com/profile_banners/310746442/1409175599" TargetMode="External" /><Relationship Id="rId454" Type="http://schemas.openxmlformats.org/officeDocument/2006/relationships/hyperlink" Target="https://pbs.twimg.com/profile_banners/1112801858286993409/1563906189" TargetMode="External" /><Relationship Id="rId455" Type="http://schemas.openxmlformats.org/officeDocument/2006/relationships/hyperlink" Target="https://pbs.twimg.com/profile_banners/120933710/1535021145" TargetMode="External" /><Relationship Id="rId456" Type="http://schemas.openxmlformats.org/officeDocument/2006/relationships/hyperlink" Target="https://pbs.twimg.com/profile_banners/3062542110/1554730703" TargetMode="External" /><Relationship Id="rId457" Type="http://schemas.openxmlformats.org/officeDocument/2006/relationships/hyperlink" Target="https://pbs.twimg.com/profile_banners/781235054919946240/1564535979"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4/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8/bg.gif" TargetMode="External" /><Relationship Id="rId475" Type="http://schemas.openxmlformats.org/officeDocument/2006/relationships/hyperlink" Target="http://abs.twimg.com/images/themes/theme15/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3/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4/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1/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8/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5/bg.gif" TargetMode="External" /><Relationship Id="rId501" Type="http://schemas.openxmlformats.org/officeDocument/2006/relationships/hyperlink" Target="http://abs.twimg.com/images/themes/theme3/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2/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7/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4/bg.gif" TargetMode="External" /><Relationship Id="rId516" Type="http://schemas.openxmlformats.org/officeDocument/2006/relationships/hyperlink" Target="http://abs.twimg.com/images/themes/theme17/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9/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4/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3/bg.gif" TargetMode="External" /><Relationship Id="rId542" Type="http://schemas.openxmlformats.org/officeDocument/2006/relationships/hyperlink" Target="http://abs.twimg.com/images/themes/theme9/bg.gif" TargetMode="External" /><Relationship Id="rId543" Type="http://schemas.openxmlformats.org/officeDocument/2006/relationships/hyperlink" Target="http://abs.twimg.com/images/themes/theme6/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4/bg.gif"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5/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8/bg.gif"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2/bg.gif" TargetMode="External" /><Relationship Id="rId556" Type="http://schemas.openxmlformats.org/officeDocument/2006/relationships/hyperlink" Target="http://abs.twimg.com/images/themes/theme18/bg.gif"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0/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4/bg.gif"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0/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4/bg.gif" TargetMode="External" /><Relationship Id="rId574" Type="http://schemas.openxmlformats.org/officeDocument/2006/relationships/hyperlink" Target="http://abs.twimg.com/images/themes/theme3/bg.gif" TargetMode="External" /><Relationship Id="rId575" Type="http://schemas.openxmlformats.org/officeDocument/2006/relationships/hyperlink" Target="http://abs.twimg.com/images/themes/theme14/bg.gif" TargetMode="External" /><Relationship Id="rId576" Type="http://schemas.openxmlformats.org/officeDocument/2006/relationships/hyperlink" Target="http://abs.twimg.com/images/themes/theme14/bg.gif" TargetMode="External" /><Relationship Id="rId577" Type="http://schemas.openxmlformats.org/officeDocument/2006/relationships/hyperlink" Target="http://abs.twimg.com/images/themes/theme7/bg.gif" TargetMode="External" /><Relationship Id="rId578" Type="http://schemas.openxmlformats.org/officeDocument/2006/relationships/hyperlink" Target="http://abs.twimg.com/images/themes/theme18/bg.gif"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5/bg.gif" TargetMode="External" /><Relationship Id="rId588" Type="http://schemas.openxmlformats.org/officeDocument/2006/relationships/hyperlink" Target="http://abs.twimg.com/images/themes/theme13/bg.gif"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5/bg.png" TargetMode="External" /><Relationship Id="rId593" Type="http://schemas.openxmlformats.org/officeDocument/2006/relationships/hyperlink" Target="http://abs.twimg.com/images/themes/theme15/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4/bg.gif"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4/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9/bg.gif" TargetMode="External" /><Relationship Id="rId615" Type="http://schemas.openxmlformats.org/officeDocument/2006/relationships/hyperlink" Target="http://abs.twimg.com/images/themes/theme10/bg.gif" TargetMode="External" /><Relationship Id="rId616" Type="http://schemas.openxmlformats.org/officeDocument/2006/relationships/hyperlink" Target="http://abs.twimg.com/images/themes/theme15/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0/bg.gif" TargetMode="External" /><Relationship Id="rId622" Type="http://schemas.openxmlformats.org/officeDocument/2006/relationships/hyperlink" Target="http://abs.twimg.com/images/themes/theme6/bg.gif" TargetMode="External" /><Relationship Id="rId623" Type="http://schemas.openxmlformats.org/officeDocument/2006/relationships/hyperlink" Target="http://abs.twimg.com/images/themes/theme10/bg.gif"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5/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4/bg.gif"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3/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4/bg.gif"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6/bg.gif"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7/bg.gif"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7/bg.gif"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4/bg.gif"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8/bg.gif" TargetMode="External" /><Relationship Id="rId681" Type="http://schemas.openxmlformats.org/officeDocument/2006/relationships/hyperlink" Target="http://abs.twimg.com/images/themes/theme15/bg.png" TargetMode="External" /><Relationship Id="rId682" Type="http://schemas.openxmlformats.org/officeDocument/2006/relationships/hyperlink" Target="http://abs.twimg.com/images/themes/theme1/bg.png" TargetMode="External" /><Relationship Id="rId683" Type="http://schemas.openxmlformats.org/officeDocument/2006/relationships/hyperlink" Target="http://abs.twimg.com/images/themes/theme1/bg.png" TargetMode="External" /><Relationship Id="rId684" Type="http://schemas.openxmlformats.org/officeDocument/2006/relationships/hyperlink" Target="http://abs.twimg.com/images/themes/theme10/bg.gif"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7/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bg.png"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9/bg.gif" TargetMode="External" /><Relationship Id="rId698" Type="http://schemas.openxmlformats.org/officeDocument/2006/relationships/hyperlink" Target="http://abs.twimg.com/images/themes/theme14/bg.gif" TargetMode="External" /><Relationship Id="rId699" Type="http://schemas.openxmlformats.org/officeDocument/2006/relationships/hyperlink" Target="http://abs.twimg.com/images/themes/theme1/bg.png" TargetMode="External" /><Relationship Id="rId700" Type="http://schemas.openxmlformats.org/officeDocument/2006/relationships/hyperlink" Target="http://abs.twimg.com/images/themes/theme14/bg.gif"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bg.png"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1/bg.png"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bg.png" TargetMode="External" /><Relationship Id="rId707" Type="http://schemas.openxmlformats.org/officeDocument/2006/relationships/hyperlink" Target="http://abs.twimg.com/images/themes/theme9/bg.gif"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9/bg.gif" TargetMode="External" /><Relationship Id="rId719" Type="http://schemas.openxmlformats.org/officeDocument/2006/relationships/hyperlink" Target="http://pbs.twimg.com/profile_background_images/500093723774967809/Dy6cP6d5.png"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6/bg.gif" TargetMode="External" /><Relationship Id="rId723" Type="http://schemas.openxmlformats.org/officeDocument/2006/relationships/hyperlink" Target="http://abs.twimg.com/images/themes/theme15/bg.png" TargetMode="External" /><Relationship Id="rId724" Type="http://schemas.openxmlformats.org/officeDocument/2006/relationships/hyperlink" Target="http://abs.twimg.com/images/themes/theme1/bg.png" TargetMode="External" /><Relationship Id="rId725" Type="http://schemas.openxmlformats.org/officeDocument/2006/relationships/hyperlink" Target="http://abs.twimg.com/images/themes/theme4/bg.gif"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pbs.twimg.com/profile_images/1091496447529213952/uf76HTVb_normal.jpg" TargetMode="External" /><Relationship Id="rId730" Type="http://schemas.openxmlformats.org/officeDocument/2006/relationships/hyperlink" Target="http://pbs.twimg.com/profile_images/919166282699644931/b2YNCa29_normal.jpg" TargetMode="External" /><Relationship Id="rId731" Type="http://schemas.openxmlformats.org/officeDocument/2006/relationships/hyperlink" Target="http://pbs.twimg.com/profile_images/1137592916937830400/sEdccLrN_normal.jpg" TargetMode="External" /><Relationship Id="rId732" Type="http://schemas.openxmlformats.org/officeDocument/2006/relationships/hyperlink" Target="http://pbs.twimg.com/profile_images/977636297392230400/Rhq8424i_normal.jpg" TargetMode="External" /><Relationship Id="rId733" Type="http://schemas.openxmlformats.org/officeDocument/2006/relationships/hyperlink" Target="http://pbs.twimg.com/profile_images/1034332246306697216/-uLcqSOv_normal.jpg" TargetMode="External" /><Relationship Id="rId734" Type="http://schemas.openxmlformats.org/officeDocument/2006/relationships/hyperlink" Target="http://pbs.twimg.com/profile_images/1162026031592747008/xJB-Qrou_normal.jpg" TargetMode="External" /><Relationship Id="rId735" Type="http://schemas.openxmlformats.org/officeDocument/2006/relationships/hyperlink" Target="http://pbs.twimg.com/profile_images/907927984253886464/IPfoc5Nj_normal.jpg" TargetMode="External" /><Relationship Id="rId736" Type="http://schemas.openxmlformats.org/officeDocument/2006/relationships/hyperlink" Target="http://pbs.twimg.com/profile_images/1096861743526174725/6_jSmg9D_normal.jpg" TargetMode="External" /><Relationship Id="rId737" Type="http://schemas.openxmlformats.org/officeDocument/2006/relationships/hyperlink" Target="http://pbs.twimg.com/profile_images/821858895073263617/yNNs-N3l_normal.jpg" TargetMode="External" /><Relationship Id="rId738" Type="http://schemas.openxmlformats.org/officeDocument/2006/relationships/hyperlink" Target="http://pbs.twimg.com/profile_images/695992356672241664/VTlMrbbW_normal.png" TargetMode="External" /><Relationship Id="rId739" Type="http://schemas.openxmlformats.org/officeDocument/2006/relationships/hyperlink" Target="http://pbs.twimg.com/profile_images/710049013966487552/xyQ5j5sJ_normal.jpg" TargetMode="External" /><Relationship Id="rId740" Type="http://schemas.openxmlformats.org/officeDocument/2006/relationships/hyperlink" Target="http://pbs.twimg.com/profile_images/1163447800518103040/58QcY-R1_normal.jpg" TargetMode="External" /><Relationship Id="rId741" Type="http://schemas.openxmlformats.org/officeDocument/2006/relationships/hyperlink" Target="http://pbs.twimg.com/profile_images/809039033045254144/66c6aFUg_normal.jpg" TargetMode="External" /><Relationship Id="rId742" Type="http://schemas.openxmlformats.org/officeDocument/2006/relationships/hyperlink" Target="http://pbs.twimg.com/profile_images/733658106043981825/uJCejYd__normal.jpg" TargetMode="External" /><Relationship Id="rId743" Type="http://schemas.openxmlformats.org/officeDocument/2006/relationships/hyperlink" Target="http://pbs.twimg.com/profile_images/1514120070/QM_logo_for_social_media_normal.JPG" TargetMode="External" /><Relationship Id="rId744" Type="http://schemas.openxmlformats.org/officeDocument/2006/relationships/hyperlink" Target="http://pbs.twimg.com/profile_images/1893748873/CrownLogo_normal.jpg" TargetMode="External" /><Relationship Id="rId745" Type="http://schemas.openxmlformats.org/officeDocument/2006/relationships/hyperlink" Target="http://pbs.twimg.com/profile_images/885764331631243265/D6Ng1RuS_normal.jpg" TargetMode="External" /><Relationship Id="rId746" Type="http://schemas.openxmlformats.org/officeDocument/2006/relationships/hyperlink" Target="http://pbs.twimg.com/profile_images/1063435487451467777/zicDG6bf_normal.jpg" TargetMode="External" /><Relationship Id="rId747" Type="http://schemas.openxmlformats.org/officeDocument/2006/relationships/hyperlink" Target="http://pbs.twimg.com/profile_images/464348596729442305/9-vb9iqc_normal.jpeg" TargetMode="External" /><Relationship Id="rId748" Type="http://schemas.openxmlformats.org/officeDocument/2006/relationships/hyperlink" Target="http://pbs.twimg.com/profile_images/543078806202748928/ueW-0fqQ_normal.png" TargetMode="External" /><Relationship Id="rId749" Type="http://schemas.openxmlformats.org/officeDocument/2006/relationships/hyperlink" Target="http://pbs.twimg.com/profile_images/1483076168/Parsley-Liz-2010-296-580x435_normal.jpg" TargetMode="External" /><Relationship Id="rId750" Type="http://schemas.openxmlformats.org/officeDocument/2006/relationships/hyperlink" Target="http://pbs.twimg.com/profile_images/925684852199968768/DYlZF-ol_normal.jpg" TargetMode="External" /><Relationship Id="rId751" Type="http://schemas.openxmlformats.org/officeDocument/2006/relationships/hyperlink" Target="http://pbs.twimg.com/profile_images/574629247572144128/hGz-A4vB_normal.jpeg" TargetMode="External" /><Relationship Id="rId752" Type="http://schemas.openxmlformats.org/officeDocument/2006/relationships/hyperlink" Target="http://pbs.twimg.com/profile_images/436081880312471552/edPhioxc_normal.jpeg" TargetMode="External" /><Relationship Id="rId753" Type="http://schemas.openxmlformats.org/officeDocument/2006/relationships/hyperlink" Target="http://pbs.twimg.com/profile_images/759417800591106049/46CpUYVY_normal.jpg" TargetMode="External" /><Relationship Id="rId754" Type="http://schemas.openxmlformats.org/officeDocument/2006/relationships/hyperlink" Target="http://pbs.twimg.com/profile_images/1101120129239261184/2kQjhhPD_normal.png" TargetMode="External" /><Relationship Id="rId755" Type="http://schemas.openxmlformats.org/officeDocument/2006/relationships/hyperlink" Target="http://pbs.twimg.com/profile_images/1157033141061804032/XPvqx0CR_normal.jpg" TargetMode="External" /><Relationship Id="rId756" Type="http://schemas.openxmlformats.org/officeDocument/2006/relationships/hyperlink" Target="http://pbs.twimg.com/profile_images/1748985727/icon_normal.png" TargetMode="External" /><Relationship Id="rId757" Type="http://schemas.openxmlformats.org/officeDocument/2006/relationships/hyperlink" Target="http://pbs.twimg.com/profile_images/1057588300163309569/dqS5yL2f_normal.jpg" TargetMode="External" /><Relationship Id="rId758" Type="http://schemas.openxmlformats.org/officeDocument/2006/relationships/hyperlink" Target="http://pbs.twimg.com/profile_images/1152524355521470464/KPeC-OZH_normal.jpg" TargetMode="External" /><Relationship Id="rId759" Type="http://schemas.openxmlformats.org/officeDocument/2006/relationships/hyperlink" Target="http://pbs.twimg.com/profile_images/951572832265392130/lLviPO-s_normal.jpg" TargetMode="External" /><Relationship Id="rId760" Type="http://schemas.openxmlformats.org/officeDocument/2006/relationships/hyperlink" Target="http://pbs.twimg.com/profile_images/1158632615135629312/1FqtJFPB_normal.jpg" TargetMode="External" /><Relationship Id="rId761" Type="http://schemas.openxmlformats.org/officeDocument/2006/relationships/hyperlink" Target="http://pbs.twimg.com/profile_images/962679440185659392/NjePyPup_normal.jpg" TargetMode="External" /><Relationship Id="rId762" Type="http://schemas.openxmlformats.org/officeDocument/2006/relationships/hyperlink" Target="http://pbs.twimg.com/profile_images/1158624446040686592/PTuKeDlJ_normal.jpg" TargetMode="External" /><Relationship Id="rId763" Type="http://schemas.openxmlformats.org/officeDocument/2006/relationships/hyperlink" Target="http://pbs.twimg.com/profile_images/1109762449463480320/E_77MQNg_normal.png" TargetMode="External" /><Relationship Id="rId764" Type="http://schemas.openxmlformats.org/officeDocument/2006/relationships/hyperlink" Target="http://pbs.twimg.com/profile_images/985434625832030208/HMVKvVBZ_normal.jpg" TargetMode="External" /><Relationship Id="rId765" Type="http://schemas.openxmlformats.org/officeDocument/2006/relationships/hyperlink" Target="http://pbs.twimg.com/profile_images/1159880868648890370/9FFdvW-__normal.jpg" TargetMode="External" /><Relationship Id="rId766" Type="http://schemas.openxmlformats.org/officeDocument/2006/relationships/hyperlink" Target="http://pbs.twimg.com/profile_images/1096106570444951554/LJBQN8Az_normal.jpg" TargetMode="External" /><Relationship Id="rId767" Type="http://schemas.openxmlformats.org/officeDocument/2006/relationships/hyperlink" Target="http://pbs.twimg.com/profile_images/1068922775681884160/504sKo7n_normal.jpg" TargetMode="External" /><Relationship Id="rId768" Type="http://schemas.openxmlformats.org/officeDocument/2006/relationships/hyperlink" Target="http://pbs.twimg.com/profile_images/3437503375/aad534719456a44f55a04b35bb15ea67_normal.jpeg" TargetMode="External" /><Relationship Id="rId769" Type="http://schemas.openxmlformats.org/officeDocument/2006/relationships/hyperlink" Target="http://pbs.twimg.com/profile_images/1102683461997944833/79BTWQtE_normal.png" TargetMode="External" /><Relationship Id="rId770" Type="http://schemas.openxmlformats.org/officeDocument/2006/relationships/hyperlink" Target="http://pbs.twimg.com/profile_images/1018542843504103424/ap3rJlxV_normal.jpg" TargetMode="External" /><Relationship Id="rId771" Type="http://schemas.openxmlformats.org/officeDocument/2006/relationships/hyperlink" Target="http://pbs.twimg.com/profile_images/838766542468829184/BUSPSPJV_normal.jpg" TargetMode="External" /><Relationship Id="rId772" Type="http://schemas.openxmlformats.org/officeDocument/2006/relationships/hyperlink" Target="http://pbs.twimg.com/profile_images/996346887048499200/3YkUS1WQ_normal.jpg" TargetMode="External" /><Relationship Id="rId773" Type="http://schemas.openxmlformats.org/officeDocument/2006/relationships/hyperlink" Target="http://pbs.twimg.com/profile_images/1061998307650756608/5zA5Hz18_normal.jpg" TargetMode="External" /><Relationship Id="rId774" Type="http://schemas.openxmlformats.org/officeDocument/2006/relationships/hyperlink" Target="http://pbs.twimg.com/profile_images/1118604274764845057/q18erTfz_normal.jpg" TargetMode="External" /><Relationship Id="rId775" Type="http://schemas.openxmlformats.org/officeDocument/2006/relationships/hyperlink" Target="http://pbs.twimg.com/profile_images/793412355849945088/JagjYJ0l_normal.jpg" TargetMode="External" /><Relationship Id="rId776" Type="http://schemas.openxmlformats.org/officeDocument/2006/relationships/hyperlink" Target="http://pbs.twimg.com/profile_images/692846069701447681/W4268PMG_normal.jpg" TargetMode="External" /><Relationship Id="rId777" Type="http://schemas.openxmlformats.org/officeDocument/2006/relationships/hyperlink" Target="http://pbs.twimg.com/profile_images/1156109294355517440/vTIZl75e_normal.jpg" TargetMode="External" /><Relationship Id="rId778" Type="http://schemas.openxmlformats.org/officeDocument/2006/relationships/hyperlink" Target="http://pbs.twimg.com/profile_images/545158063317979136/iwFPYmAH_normal.png" TargetMode="External" /><Relationship Id="rId779" Type="http://schemas.openxmlformats.org/officeDocument/2006/relationships/hyperlink" Target="http://pbs.twimg.com/profile_images/727856505714782208/vTezbnT9_normal.jpg" TargetMode="External" /><Relationship Id="rId780" Type="http://schemas.openxmlformats.org/officeDocument/2006/relationships/hyperlink" Target="http://pbs.twimg.com/profile_images/1092092033332903938/Ohw571-T_normal.jpg" TargetMode="External" /><Relationship Id="rId781" Type="http://schemas.openxmlformats.org/officeDocument/2006/relationships/hyperlink" Target="http://pbs.twimg.com/profile_images/1027191713528512512/i8h6g7Uy_normal.jpg" TargetMode="External" /><Relationship Id="rId782" Type="http://schemas.openxmlformats.org/officeDocument/2006/relationships/hyperlink" Target="http://pbs.twimg.com/profile_images/1034050543818297344/6w_gf2Fu_normal.jpg" TargetMode="External" /><Relationship Id="rId783" Type="http://schemas.openxmlformats.org/officeDocument/2006/relationships/hyperlink" Target="http://pbs.twimg.com/profile_images/531767971157250048/wT_FNBUY_normal.jpeg" TargetMode="External" /><Relationship Id="rId784" Type="http://schemas.openxmlformats.org/officeDocument/2006/relationships/hyperlink" Target="http://pbs.twimg.com/profile_images/1067361784741261312/-8tBjbWR_normal.jpg" TargetMode="External" /><Relationship Id="rId785" Type="http://schemas.openxmlformats.org/officeDocument/2006/relationships/hyperlink" Target="http://pbs.twimg.com/profile_images/868603527701987329/CrTHH8sB_normal.jpg" TargetMode="External" /><Relationship Id="rId786" Type="http://schemas.openxmlformats.org/officeDocument/2006/relationships/hyperlink" Target="http://pbs.twimg.com/profile_images/1154124878024458240/jvxgPCmU_normal.jpg" TargetMode="External" /><Relationship Id="rId787" Type="http://schemas.openxmlformats.org/officeDocument/2006/relationships/hyperlink" Target="http://pbs.twimg.com/profile_images/1149025544291389441/b418qn1X_normal.jpg" TargetMode="External" /><Relationship Id="rId788" Type="http://schemas.openxmlformats.org/officeDocument/2006/relationships/hyperlink" Target="http://pbs.twimg.com/profile_images/1122234181386420232/D4fn1vbo_normal.jpg" TargetMode="External" /><Relationship Id="rId789" Type="http://schemas.openxmlformats.org/officeDocument/2006/relationships/hyperlink" Target="http://pbs.twimg.com/profile_images/1139922058450632704/EPIDlzLs_normal.png" TargetMode="External" /><Relationship Id="rId790" Type="http://schemas.openxmlformats.org/officeDocument/2006/relationships/hyperlink" Target="http://pbs.twimg.com/profile_images/993959766606172160/SI0Pl_M9_normal.jpg" TargetMode="External" /><Relationship Id="rId791" Type="http://schemas.openxmlformats.org/officeDocument/2006/relationships/hyperlink" Target="http://pbs.twimg.com/profile_images/1087203156277280768/FgmihCxK_normal.jpg" TargetMode="External" /><Relationship Id="rId792" Type="http://schemas.openxmlformats.org/officeDocument/2006/relationships/hyperlink" Target="http://pbs.twimg.com/profile_images/1039132095334043648/9NazgPPq_normal.jpg" TargetMode="External" /><Relationship Id="rId793" Type="http://schemas.openxmlformats.org/officeDocument/2006/relationships/hyperlink" Target="http://pbs.twimg.com/profile_images/1145754178029064192/dcADZQ9D_normal.jpg" TargetMode="External" /><Relationship Id="rId794" Type="http://schemas.openxmlformats.org/officeDocument/2006/relationships/hyperlink" Target="http://pbs.twimg.com/profile_images/497767347797512193/__cei3cK_normal.jpeg" TargetMode="External" /><Relationship Id="rId795" Type="http://schemas.openxmlformats.org/officeDocument/2006/relationships/hyperlink" Target="http://pbs.twimg.com/profile_images/972445503655960576/pdfwLCqf_normal.jpg" TargetMode="External" /><Relationship Id="rId796" Type="http://schemas.openxmlformats.org/officeDocument/2006/relationships/hyperlink" Target="http://pbs.twimg.com/profile_images/1138005517132079104/WgpnmV7I_normal.png" TargetMode="External" /><Relationship Id="rId797" Type="http://schemas.openxmlformats.org/officeDocument/2006/relationships/hyperlink" Target="http://pbs.twimg.com/profile_images/1143777081639280641/2WKhcdOS_normal.jpg" TargetMode="External" /><Relationship Id="rId798" Type="http://schemas.openxmlformats.org/officeDocument/2006/relationships/hyperlink" Target="http://pbs.twimg.com/profile_images/1153950352770764800/dh441ICk_normal.jpg" TargetMode="External" /><Relationship Id="rId799" Type="http://schemas.openxmlformats.org/officeDocument/2006/relationships/hyperlink" Target="http://pbs.twimg.com/profile_images/2753549445/9b3e98ac682442cccbe2e7af03509962_normal.jpeg" TargetMode="External" /><Relationship Id="rId800" Type="http://schemas.openxmlformats.org/officeDocument/2006/relationships/hyperlink" Target="http://pbs.twimg.com/profile_images/1151800029918707712/UjLHb2f6_normal.jpg" TargetMode="External" /><Relationship Id="rId801" Type="http://schemas.openxmlformats.org/officeDocument/2006/relationships/hyperlink" Target="http://pbs.twimg.com/profile_images/988816927320694784/QWT87n5y_normal.jpg" TargetMode="External" /><Relationship Id="rId802" Type="http://schemas.openxmlformats.org/officeDocument/2006/relationships/hyperlink" Target="http://pbs.twimg.com/profile_images/854568553143554049/Bp-60kmH_normal.jpg" TargetMode="External" /><Relationship Id="rId803" Type="http://schemas.openxmlformats.org/officeDocument/2006/relationships/hyperlink" Target="http://pbs.twimg.com/profile_images/1156113536940220418/hEs4A_UZ_normal.jpg" TargetMode="External" /><Relationship Id="rId804" Type="http://schemas.openxmlformats.org/officeDocument/2006/relationships/hyperlink" Target="http://pbs.twimg.com/profile_images/1159811165503012864/moXuCFKT_normal.jpg" TargetMode="External" /><Relationship Id="rId805" Type="http://schemas.openxmlformats.org/officeDocument/2006/relationships/hyperlink" Target="http://pbs.twimg.com/profile_images/492660377637752833/IpU8exBw_normal.jpeg" TargetMode="External" /><Relationship Id="rId806" Type="http://schemas.openxmlformats.org/officeDocument/2006/relationships/hyperlink" Target="http://pbs.twimg.com/profile_images/950323455236304899/AwbXMaNt_normal.jpg" TargetMode="External" /><Relationship Id="rId807" Type="http://schemas.openxmlformats.org/officeDocument/2006/relationships/hyperlink" Target="http://pbs.twimg.com/profile_images/1150838150736097287/lt8VDRJ-_normal.jpg" TargetMode="External" /><Relationship Id="rId808" Type="http://schemas.openxmlformats.org/officeDocument/2006/relationships/hyperlink" Target="http://pbs.twimg.com/profile_images/1145975316709552128/AHVM0FzC_normal.jpg" TargetMode="External" /><Relationship Id="rId809" Type="http://schemas.openxmlformats.org/officeDocument/2006/relationships/hyperlink" Target="http://pbs.twimg.com/profile_images/944746698718547968/ytKCJ256_normal.jpg" TargetMode="External" /><Relationship Id="rId810" Type="http://schemas.openxmlformats.org/officeDocument/2006/relationships/hyperlink" Target="http://pbs.twimg.com/profile_images/1132745421493813248/tkNXZYYI_normal.jpg" TargetMode="External" /><Relationship Id="rId811" Type="http://schemas.openxmlformats.org/officeDocument/2006/relationships/hyperlink" Target="http://pbs.twimg.com/profile_images/1158974333345259521/ztWlPY6p_normal.jpg" TargetMode="External" /><Relationship Id="rId812" Type="http://schemas.openxmlformats.org/officeDocument/2006/relationships/hyperlink" Target="http://pbs.twimg.com/profile_images/635855810887749636/hBeXEbeu_normal.jpg" TargetMode="External" /><Relationship Id="rId813" Type="http://schemas.openxmlformats.org/officeDocument/2006/relationships/hyperlink" Target="http://pbs.twimg.com/profile_images/1076929467099029506/xvccPLkt_normal.jpg" TargetMode="External" /><Relationship Id="rId814" Type="http://schemas.openxmlformats.org/officeDocument/2006/relationships/hyperlink" Target="http://pbs.twimg.com/profile_images/832003909648539650/HMmHABwO_normal.jpg" TargetMode="External" /><Relationship Id="rId815" Type="http://schemas.openxmlformats.org/officeDocument/2006/relationships/hyperlink" Target="http://pbs.twimg.com/profile_images/1156334911826980865/rbIyvyL__normal.jpg" TargetMode="External" /><Relationship Id="rId816" Type="http://schemas.openxmlformats.org/officeDocument/2006/relationships/hyperlink" Target="http://pbs.twimg.com/profile_images/1071606507848880129/RS4Row2w_normal.jpg" TargetMode="External" /><Relationship Id="rId817" Type="http://schemas.openxmlformats.org/officeDocument/2006/relationships/hyperlink" Target="http://pbs.twimg.com/profile_images/1149221105720123392/nP2qARd4_normal.jpg" TargetMode="External" /><Relationship Id="rId818" Type="http://schemas.openxmlformats.org/officeDocument/2006/relationships/hyperlink" Target="http://pbs.twimg.com/profile_images/847304243816026112/_MiH1OP-_normal.jpg" TargetMode="External" /><Relationship Id="rId819" Type="http://schemas.openxmlformats.org/officeDocument/2006/relationships/hyperlink" Target="http://pbs.twimg.com/profile_images/1082347830792966145/WrsAGiKR_normal.jpg" TargetMode="External" /><Relationship Id="rId820" Type="http://schemas.openxmlformats.org/officeDocument/2006/relationships/hyperlink" Target="http://pbs.twimg.com/profile_images/614623838840578048/U9i3anAE_normal.jpg" TargetMode="External" /><Relationship Id="rId821" Type="http://schemas.openxmlformats.org/officeDocument/2006/relationships/hyperlink" Target="http://pbs.twimg.com/profile_images/3288795333/a32ac09374831221fe3a454a24b9c233_normal.jpeg" TargetMode="External" /><Relationship Id="rId822" Type="http://schemas.openxmlformats.org/officeDocument/2006/relationships/hyperlink" Target="http://pbs.twimg.com/profile_images/899570183202889729/UJ9OJ0_7_normal.jpg" TargetMode="External" /><Relationship Id="rId823" Type="http://schemas.openxmlformats.org/officeDocument/2006/relationships/hyperlink" Target="http://pbs.twimg.com/profile_images/1145719580188430336/TezBGxR7_normal.jpg" TargetMode="External" /><Relationship Id="rId824" Type="http://schemas.openxmlformats.org/officeDocument/2006/relationships/hyperlink" Target="http://pbs.twimg.com/profile_images/1562983855/logo_normal.png" TargetMode="External" /><Relationship Id="rId825" Type="http://schemas.openxmlformats.org/officeDocument/2006/relationships/hyperlink" Target="http://pbs.twimg.com/profile_images/1068115008486289408/e1SidTgm_normal.jpg" TargetMode="External" /><Relationship Id="rId826" Type="http://schemas.openxmlformats.org/officeDocument/2006/relationships/hyperlink" Target="http://pbs.twimg.com/profile_images/1020010412555681792/VIbkiNdJ_normal.jpg" TargetMode="External" /><Relationship Id="rId827" Type="http://schemas.openxmlformats.org/officeDocument/2006/relationships/hyperlink" Target="http://pbs.twimg.com/profile_images/644688630527594496/FU5fyCkj_normal.jpg" TargetMode="External" /><Relationship Id="rId828" Type="http://schemas.openxmlformats.org/officeDocument/2006/relationships/hyperlink" Target="http://pbs.twimg.com/profile_images/1156560944413020167/ixZXtyNo_normal.jpg" TargetMode="External" /><Relationship Id="rId829" Type="http://schemas.openxmlformats.org/officeDocument/2006/relationships/hyperlink" Target="http://pbs.twimg.com/profile_images/701710882015809536/4cmCjDFG_normal.png" TargetMode="External" /><Relationship Id="rId830" Type="http://schemas.openxmlformats.org/officeDocument/2006/relationships/hyperlink" Target="http://pbs.twimg.com/profile_images/1110399230605090816/DYNGhxFj_normal.jpg" TargetMode="External" /><Relationship Id="rId831" Type="http://schemas.openxmlformats.org/officeDocument/2006/relationships/hyperlink" Target="http://pbs.twimg.com/profile_images/1842799500/IMG_78642_normal.JPG" TargetMode="External" /><Relationship Id="rId832" Type="http://schemas.openxmlformats.org/officeDocument/2006/relationships/hyperlink" Target="http://pbs.twimg.com/profile_images/906934922392117248/QkmHyTW5_normal.jpg" TargetMode="External" /><Relationship Id="rId833" Type="http://schemas.openxmlformats.org/officeDocument/2006/relationships/hyperlink" Target="http://pbs.twimg.com/profile_images/1138265286405120000/gMf5Ug74_normal.jpg" TargetMode="External" /><Relationship Id="rId834" Type="http://schemas.openxmlformats.org/officeDocument/2006/relationships/hyperlink" Target="http://pbs.twimg.com/profile_images/1155119597080592386/WbZkFALQ_normal.jpg" TargetMode="External" /><Relationship Id="rId835" Type="http://schemas.openxmlformats.org/officeDocument/2006/relationships/hyperlink" Target="http://pbs.twimg.com/profile_images/1140143300516536320/70iO6IdG_normal.jpg" TargetMode="External" /><Relationship Id="rId836" Type="http://schemas.openxmlformats.org/officeDocument/2006/relationships/hyperlink" Target="http://pbs.twimg.com/profile_images/968377478493495297/NSFCKncw_normal.jpg" TargetMode="External" /><Relationship Id="rId837" Type="http://schemas.openxmlformats.org/officeDocument/2006/relationships/hyperlink" Target="http://pbs.twimg.com/profile_images/1135783126372823040/93ReZotL_normal.jpg" TargetMode="External" /><Relationship Id="rId838" Type="http://schemas.openxmlformats.org/officeDocument/2006/relationships/hyperlink" Target="http://pbs.twimg.com/profile_images/1120617412859170816/dqJ8Nlu8_normal.jpg" TargetMode="External" /><Relationship Id="rId839" Type="http://schemas.openxmlformats.org/officeDocument/2006/relationships/hyperlink" Target="http://pbs.twimg.com/profile_images/1137622328580304896/q3uCEwYd_normal.jpg" TargetMode="External" /><Relationship Id="rId840" Type="http://schemas.openxmlformats.org/officeDocument/2006/relationships/hyperlink" Target="http://pbs.twimg.com/profile_images/565014224716304384/K-ZhJmCx_normal.jpeg" TargetMode="External" /><Relationship Id="rId841" Type="http://schemas.openxmlformats.org/officeDocument/2006/relationships/hyperlink" Target="http://pbs.twimg.com/profile_images/1058764803408191488/HIkEph9T_normal.jpg" TargetMode="External" /><Relationship Id="rId842" Type="http://schemas.openxmlformats.org/officeDocument/2006/relationships/hyperlink" Target="http://pbs.twimg.com/profile_images/968875546338668545/F0jdJ4HK_normal.jpg" TargetMode="External" /><Relationship Id="rId843" Type="http://schemas.openxmlformats.org/officeDocument/2006/relationships/hyperlink" Target="http://pbs.twimg.com/profile_images/922202723096973313/Q_GKo8Fc_normal.jpg" TargetMode="External" /><Relationship Id="rId844" Type="http://schemas.openxmlformats.org/officeDocument/2006/relationships/hyperlink" Target="http://pbs.twimg.com/profile_images/896056294246952972/BEWpvdiE_normal.jpg" TargetMode="External" /><Relationship Id="rId845" Type="http://schemas.openxmlformats.org/officeDocument/2006/relationships/hyperlink" Target="http://pbs.twimg.com/profile_images/1141297974/edit3_normal.png" TargetMode="External" /><Relationship Id="rId846" Type="http://schemas.openxmlformats.org/officeDocument/2006/relationships/hyperlink" Target="http://pbs.twimg.com/profile_images/1160551454077149184/-jZWHgk4_normal.jpg" TargetMode="External" /><Relationship Id="rId847" Type="http://schemas.openxmlformats.org/officeDocument/2006/relationships/hyperlink" Target="http://pbs.twimg.com/profile_images/1158773633000411136/zgXSjHwC_normal.jpg" TargetMode="External" /><Relationship Id="rId848" Type="http://schemas.openxmlformats.org/officeDocument/2006/relationships/hyperlink" Target="http://pbs.twimg.com/profile_images/1161487178733629442/3WwVAlt1_normal.png" TargetMode="External" /><Relationship Id="rId849" Type="http://schemas.openxmlformats.org/officeDocument/2006/relationships/hyperlink" Target="http://pbs.twimg.com/profile_images/1149274686502522882/NURBo-Lm_normal.jpg" TargetMode="External" /><Relationship Id="rId850" Type="http://schemas.openxmlformats.org/officeDocument/2006/relationships/hyperlink" Target="http://pbs.twimg.com/profile_images/1157372128280350720/SjmgmIBL_normal.jpg" TargetMode="External" /><Relationship Id="rId851" Type="http://schemas.openxmlformats.org/officeDocument/2006/relationships/hyperlink" Target="http://pbs.twimg.com/profile_images/1069530300076646400/nbDsImtP_normal.jpg" TargetMode="External" /><Relationship Id="rId852" Type="http://schemas.openxmlformats.org/officeDocument/2006/relationships/hyperlink" Target="http://pbs.twimg.com/profile_images/1142397865974784000/LISh2km-_normal.jpg" TargetMode="External" /><Relationship Id="rId853" Type="http://schemas.openxmlformats.org/officeDocument/2006/relationships/hyperlink" Target="http://pbs.twimg.com/profile_images/1160912285079969793/gu1gYqMx_normal.jpg" TargetMode="External" /><Relationship Id="rId854" Type="http://schemas.openxmlformats.org/officeDocument/2006/relationships/hyperlink" Target="http://pbs.twimg.com/profile_images/1107730016383782917/Z7qGQTzX_normal.jpg" TargetMode="External" /><Relationship Id="rId855" Type="http://schemas.openxmlformats.org/officeDocument/2006/relationships/hyperlink" Target="http://pbs.twimg.com/profile_images/1103011104580620289/1UELhc2p_normal.jpg" TargetMode="External" /><Relationship Id="rId856" Type="http://schemas.openxmlformats.org/officeDocument/2006/relationships/hyperlink" Target="http://pbs.twimg.com/profile_images/902776098219536387/xHVr-vO__normal.jpg" TargetMode="External" /><Relationship Id="rId857" Type="http://schemas.openxmlformats.org/officeDocument/2006/relationships/hyperlink" Target="http://pbs.twimg.com/profile_images/1061760616279478274/uN7ytuYc_normal.jpg" TargetMode="External" /><Relationship Id="rId858" Type="http://schemas.openxmlformats.org/officeDocument/2006/relationships/hyperlink" Target="http://pbs.twimg.com/profile_images/1115787861314260993/IicEDb6d_normal.jpg" TargetMode="External" /><Relationship Id="rId859" Type="http://schemas.openxmlformats.org/officeDocument/2006/relationships/hyperlink" Target="http://pbs.twimg.com/profile_images/1138587550266691584/G2etRfGi_normal.jpg" TargetMode="External" /><Relationship Id="rId860" Type="http://schemas.openxmlformats.org/officeDocument/2006/relationships/hyperlink" Target="http://pbs.twimg.com/profile_images/1142488404157960193/qQ1EB3ay_normal.png" TargetMode="External" /><Relationship Id="rId861" Type="http://schemas.openxmlformats.org/officeDocument/2006/relationships/hyperlink" Target="http://pbs.twimg.com/profile_images/918135279730479104/15ns2DOI_normal.jpg" TargetMode="External" /><Relationship Id="rId862" Type="http://schemas.openxmlformats.org/officeDocument/2006/relationships/hyperlink" Target="http://pbs.twimg.com/profile_images/901421035689476097/h6oBcVD9_normal.jpg" TargetMode="External" /><Relationship Id="rId863" Type="http://schemas.openxmlformats.org/officeDocument/2006/relationships/hyperlink" Target="http://pbs.twimg.com/profile_images/1161018471003693061/BkolsrQu_normal.jpg" TargetMode="External" /><Relationship Id="rId864" Type="http://schemas.openxmlformats.org/officeDocument/2006/relationships/hyperlink" Target="http://pbs.twimg.com/profile_images/1110249090720432128/Z5auYFw8_normal.jpg" TargetMode="External" /><Relationship Id="rId865" Type="http://schemas.openxmlformats.org/officeDocument/2006/relationships/hyperlink" Target="http://pbs.twimg.com/profile_images/1121885866551414784/ixLmKrMU_normal.png" TargetMode="External" /><Relationship Id="rId866" Type="http://schemas.openxmlformats.org/officeDocument/2006/relationships/hyperlink" Target="http://pbs.twimg.com/profile_images/854986890575065089/WujkAUca_normal.jpg" TargetMode="External" /><Relationship Id="rId867" Type="http://schemas.openxmlformats.org/officeDocument/2006/relationships/hyperlink" Target="http://pbs.twimg.com/profile_images/839496059562897408/BkjwGoms_normal.jpg" TargetMode="External" /><Relationship Id="rId868" Type="http://schemas.openxmlformats.org/officeDocument/2006/relationships/hyperlink" Target="http://pbs.twimg.com/profile_images/1061461072656257024/p-9UwUuq_normal.jpg" TargetMode="External" /><Relationship Id="rId869" Type="http://schemas.openxmlformats.org/officeDocument/2006/relationships/hyperlink" Target="http://pbs.twimg.com/profile_images/1061324805646024705/0g1sIbno_normal.jpg" TargetMode="External" /><Relationship Id="rId870" Type="http://schemas.openxmlformats.org/officeDocument/2006/relationships/hyperlink" Target="http://pbs.twimg.com/profile_images/994226176037044224/u8ooTnep_normal.jpg" TargetMode="External" /><Relationship Id="rId871" Type="http://schemas.openxmlformats.org/officeDocument/2006/relationships/hyperlink" Target="http://pbs.twimg.com/profile_images/1107769603449606144/0nArbCPN_normal.jpg" TargetMode="External" /><Relationship Id="rId872" Type="http://schemas.openxmlformats.org/officeDocument/2006/relationships/hyperlink" Target="http://pbs.twimg.com/profile_images/832162245756985344/Pqq6T52F_normal.jpg" TargetMode="External" /><Relationship Id="rId873" Type="http://schemas.openxmlformats.org/officeDocument/2006/relationships/hyperlink" Target="http://pbs.twimg.com/profile_images/913836790561349632/tVdvJIeA_normal.jpg" TargetMode="External" /><Relationship Id="rId874" Type="http://schemas.openxmlformats.org/officeDocument/2006/relationships/hyperlink" Target="http://pbs.twimg.com/profile_images/1080789983974301696/y0C2Q8bh_normal.jpg" TargetMode="External" /><Relationship Id="rId875" Type="http://schemas.openxmlformats.org/officeDocument/2006/relationships/hyperlink" Target="http://pbs.twimg.com/profile_images/730928898423324672/I46X_F_8_normal.jpg" TargetMode="External" /><Relationship Id="rId876" Type="http://schemas.openxmlformats.org/officeDocument/2006/relationships/hyperlink" Target="http://pbs.twimg.com/profile_images/1118215197574008832/NtD2OK7N_normal.png" TargetMode="External" /><Relationship Id="rId877" Type="http://schemas.openxmlformats.org/officeDocument/2006/relationships/hyperlink" Target="http://pbs.twimg.com/profile_images/486969585330307072/i3_1GJT4_normal.jpeg" TargetMode="External" /><Relationship Id="rId878" Type="http://schemas.openxmlformats.org/officeDocument/2006/relationships/hyperlink" Target="http://pbs.twimg.com/profile_images/582883895521218560/blZb_-iI_normal.jpg" TargetMode="External" /><Relationship Id="rId879" Type="http://schemas.openxmlformats.org/officeDocument/2006/relationships/hyperlink" Target="http://pbs.twimg.com/profile_images/1002472549773709312/B_17xohH_normal.jpg" TargetMode="External" /><Relationship Id="rId880" Type="http://schemas.openxmlformats.org/officeDocument/2006/relationships/hyperlink" Target="http://pbs.twimg.com/profile_images/1149007644918784001/b5PBpHkK_normal.jpg" TargetMode="External" /><Relationship Id="rId881" Type="http://schemas.openxmlformats.org/officeDocument/2006/relationships/hyperlink" Target="http://pbs.twimg.com/profile_images/875659251397517317/9wtmbewi_normal.jpg" TargetMode="External" /><Relationship Id="rId882" Type="http://schemas.openxmlformats.org/officeDocument/2006/relationships/hyperlink" Target="http://pbs.twimg.com/profile_images/875476478988886016/_l61qZdR_normal.jpg" TargetMode="External" /><Relationship Id="rId883" Type="http://schemas.openxmlformats.org/officeDocument/2006/relationships/hyperlink" Target="http://pbs.twimg.com/profile_images/1146321506902990849/lSWXgLaZ_normal.png" TargetMode="External" /><Relationship Id="rId884" Type="http://schemas.openxmlformats.org/officeDocument/2006/relationships/hyperlink" Target="http://pbs.twimg.com/profile_images/2182246600/Swinburn_Boyd3_normal.jpg" TargetMode="External" /><Relationship Id="rId885" Type="http://schemas.openxmlformats.org/officeDocument/2006/relationships/hyperlink" Target="http://pbs.twimg.com/profile_images/751920078560501760/aU_1May__normal.jpg" TargetMode="External" /><Relationship Id="rId886" Type="http://schemas.openxmlformats.org/officeDocument/2006/relationships/hyperlink" Target="http://pbs.twimg.com/profile_images/633236200845930496/Re5TPRcQ_normal.jpg" TargetMode="External" /><Relationship Id="rId887" Type="http://schemas.openxmlformats.org/officeDocument/2006/relationships/hyperlink" Target="http://pbs.twimg.com/profile_images/985137178/JW_online_bigger1_normal.jpg" TargetMode="External" /><Relationship Id="rId888" Type="http://schemas.openxmlformats.org/officeDocument/2006/relationships/hyperlink" Target="http://pbs.twimg.com/profile_images/988262236299788288/8RSTZPjZ_normal.jpg" TargetMode="External" /><Relationship Id="rId889" Type="http://schemas.openxmlformats.org/officeDocument/2006/relationships/hyperlink" Target="http://pbs.twimg.com/profile_images/879361767914262528/HdRauDM-_normal.jpg" TargetMode="External" /><Relationship Id="rId890" Type="http://schemas.openxmlformats.org/officeDocument/2006/relationships/hyperlink" Target="http://pbs.twimg.com/profile_images/629112608013070336/oz8g9UAS_normal.png" TargetMode="External" /><Relationship Id="rId891" Type="http://schemas.openxmlformats.org/officeDocument/2006/relationships/hyperlink" Target="http://pbs.twimg.com/profile_images/820043024197709829/Is8bHBes_normal.jpg" TargetMode="External" /><Relationship Id="rId892" Type="http://schemas.openxmlformats.org/officeDocument/2006/relationships/hyperlink" Target="http://pbs.twimg.com/profile_images/875548651799445508/3k4a-xNg_normal.jpg" TargetMode="External" /><Relationship Id="rId893" Type="http://schemas.openxmlformats.org/officeDocument/2006/relationships/hyperlink" Target="http://pbs.twimg.com/profile_images/714806182897123328/xnxZ-wQZ_normal.jpg" TargetMode="External" /><Relationship Id="rId894" Type="http://schemas.openxmlformats.org/officeDocument/2006/relationships/hyperlink" Target="http://pbs.twimg.com/profile_images/897396824486682624/oGTQQolq_normal.jpg" TargetMode="External" /><Relationship Id="rId895" Type="http://schemas.openxmlformats.org/officeDocument/2006/relationships/hyperlink" Target="http://pbs.twimg.com/profile_images/1139456637280931840/t1QldfsF_normal.png" TargetMode="External" /><Relationship Id="rId896" Type="http://schemas.openxmlformats.org/officeDocument/2006/relationships/hyperlink" Target="http://pbs.twimg.com/profile_images/876775374591545344/i_dAL_HJ_normal.jpg" TargetMode="External" /><Relationship Id="rId897" Type="http://schemas.openxmlformats.org/officeDocument/2006/relationships/hyperlink" Target="http://pbs.twimg.com/profile_images/1082217758895624192/QZQ_M-VB_normal.jpg" TargetMode="External" /><Relationship Id="rId898" Type="http://schemas.openxmlformats.org/officeDocument/2006/relationships/hyperlink" Target="http://pbs.twimg.com/profile_images/971778808566243330/N4_EeAV6_normal.jpg" TargetMode="External" /><Relationship Id="rId899" Type="http://schemas.openxmlformats.org/officeDocument/2006/relationships/hyperlink" Target="http://pbs.twimg.com/profile_images/848498657238425601/wIKPxg1p_normal.jpg" TargetMode="External" /><Relationship Id="rId900" Type="http://schemas.openxmlformats.org/officeDocument/2006/relationships/hyperlink" Target="http://pbs.twimg.com/profile_images/642300644213321728/ws0DpA0c_normal.jpg" TargetMode="External" /><Relationship Id="rId901" Type="http://schemas.openxmlformats.org/officeDocument/2006/relationships/hyperlink" Target="http://pbs.twimg.com/profile_images/1116027200996667392/ICS99YO4_normal.jpg" TargetMode="External" /><Relationship Id="rId902" Type="http://schemas.openxmlformats.org/officeDocument/2006/relationships/hyperlink" Target="http://pbs.twimg.com/profile_images/865901096392425472/F6N3KVx2_normal.jpg" TargetMode="External" /><Relationship Id="rId903" Type="http://schemas.openxmlformats.org/officeDocument/2006/relationships/hyperlink" Target="http://pbs.twimg.com/profile_images/888828350780899328/Uli8vSvi_normal.jpg" TargetMode="External" /><Relationship Id="rId904" Type="http://schemas.openxmlformats.org/officeDocument/2006/relationships/hyperlink" Target="http://pbs.twimg.com/profile_images/828259650873282562/oi83VIL3_normal.jpg" TargetMode="External" /><Relationship Id="rId905" Type="http://schemas.openxmlformats.org/officeDocument/2006/relationships/hyperlink" Target="http://pbs.twimg.com/profile_images/1066026025061093376/8duGWgws_normal.jpg" TargetMode="External" /><Relationship Id="rId906" Type="http://schemas.openxmlformats.org/officeDocument/2006/relationships/hyperlink" Target="http://pbs.twimg.com/profile_images/702724195852152832/z7yWD1ox_normal.jpg" TargetMode="External" /><Relationship Id="rId907" Type="http://schemas.openxmlformats.org/officeDocument/2006/relationships/hyperlink" Target="http://pbs.twimg.com/profile_images/1163150649757843456/hC8yiF6m_normal.jpg" TargetMode="External" /><Relationship Id="rId908" Type="http://schemas.openxmlformats.org/officeDocument/2006/relationships/hyperlink" Target="http://pbs.twimg.com/profile_images/1082202726598131712/QxtSIE4j_normal.jpg" TargetMode="External" /><Relationship Id="rId909" Type="http://schemas.openxmlformats.org/officeDocument/2006/relationships/hyperlink" Target="http://pbs.twimg.com/profile_images/1161914856540397568/K9kCQ2bm_normal.jpg" TargetMode="External" /><Relationship Id="rId910" Type="http://schemas.openxmlformats.org/officeDocument/2006/relationships/hyperlink" Target="http://pbs.twimg.com/profile_images/1142187471431786497/Oc5dFp9F_normal.jpg" TargetMode="External" /><Relationship Id="rId911" Type="http://schemas.openxmlformats.org/officeDocument/2006/relationships/hyperlink" Target="http://pbs.twimg.com/profile_images/1123133731961749504/QTJq_vne_normal.jpg" TargetMode="External" /><Relationship Id="rId912" Type="http://schemas.openxmlformats.org/officeDocument/2006/relationships/hyperlink" Target="http://pbs.twimg.com/profile_images/1125823511979864064/-EnTVxgB_normal.jpg" TargetMode="External" /><Relationship Id="rId913" Type="http://schemas.openxmlformats.org/officeDocument/2006/relationships/hyperlink" Target="http://pbs.twimg.com/profile_images/1161708651691819009/Um_Qxfwc_normal.jpg" TargetMode="External" /><Relationship Id="rId914" Type="http://schemas.openxmlformats.org/officeDocument/2006/relationships/hyperlink" Target="http://pbs.twimg.com/profile_images/683338500490571776/uAeQptim_normal.jpg" TargetMode="External" /><Relationship Id="rId915" Type="http://schemas.openxmlformats.org/officeDocument/2006/relationships/hyperlink" Target="http://pbs.twimg.com/profile_images/493698931025403906/BENrWear_normal.jpeg" TargetMode="External" /><Relationship Id="rId916" Type="http://schemas.openxmlformats.org/officeDocument/2006/relationships/hyperlink" Target="http://pbs.twimg.com/profile_images/893781684/Picture_006_normal.jpg" TargetMode="External" /><Relationship Id="rId917" Type="http://schemas.openxmlformats.org/officeDocument/2006/relationships/hyperlink" Target="http://pbs.twimg.com/profile_images/1064498551474929664/kh6skZCT_normal.jpg" TargetMode="External" /><Relationship Id="rId918" Type="http://schemas.openxmlformats.org/officeDocument/2006/relationships/hyperlink" Target="http://pbs.twimg.com/profile_images/1103623999366545408/l8eQhuIb_normal.png" TargetMode="External" /><Relationship Id="rId919" Type="http://schemas.openxmlformats.org/officeDocument/2006/relationships/hyperlink" Target="http://pbs.twimg.com/profile_images/963001131566804992/lJRL-raI_normal.jpg" TargetMode="External" /><Relationship Id="rId920" Type="http://schemas.openxmlformats.org/officeDocument/2006/relationships/hyperlink" Target="http://pbs.twimg.com/profile_images/601303448877797376/lNwRTax5_normal.jpg" TargetMode="External" /><Relationship Id="rId921" Type="http://schemas.openxmlformats.org/officeDocument/2006/relationships/hyperlink" Target="http://pbs.twimg.com/profile_images/798165632512573442/JNgoX5uY_normal.jpg" TargetMode="External" /><Relationship Id="rId922" Type="http://schemas.openxmlformats.org/officeDocument/2006/relationships/hyperlink" Target="http://pbs.twimg.com/profile_images/772644806711398401/TUVxZLXg_normal.jpg" TargetMode="External" /><Relationship Id="rId923" Type="http://schemas.openxmlformats.org/officeDocument/2006/relationships/hyperlink" Target="http://pbs.twimg.com/profile_images/1159491808742666242/TQtMfhje_normal.jpg" TargetMode="External" /><Relationship Id="rId924" Type="http://schemas.openxmlformats.org/officeDocument/2006/relationships/hyperlink" Target="http://pbs.twimg.com/profile_images/1162164797317664769/WTlsoaQi_normal.jpg" TargetMode="External" /><Relationship Id="rId925" Type="http://schemas.openxmlformats.org/officeDocument/2006/relationships/hyperlink" Target="http://pbs.twimg.com/profile_images/479539441229254656/aV6YXUZS_normal.jpeg" TargetMode="External" /><Relationship Id="rId926" Type="http://schemas.openxmlformats.org/officeDocument/2006/relationships/hyperlink" Target="http://pbs.twimg.com/profile_images/984163110176088065/EpM1Rs7C_normal.jpg" TargetMode="External" /><Relationship Id="rId927" Type="http://schemas.openxmlformats.org/officeDocument/2006/relationships/hyperlink" Target="http://pbs.twimg.com/profile_images/1157229006045011968/fCnXm_Ov_normal.jpg" TargetMode="External" /><Relationship Id="rId928" Type="http://schemas.openxmlformats.org/officeDocument/2006/relationships/hyperlink" Target="http://pbs.twimg.com/profile_images/1148581682829758464/1o47gh3n_normal.png" TargetMode="External" /><Relationship Id="rId929" Type="http://schemas.openxmlformats.org/officeDocument/2006/relationships/hyperlink" Target="http://pbs.twimg.com/profile_images/1727493704/CHR_7834_normal.jpg" TargetMode="External" /><Relationship Id="rId930" Type="http://schemas.openxmlformats.org/officeDocument/2006/relationships/hyperlink" Target="http://pbs.twimg.com/profile_images/859361455493320704/dpg3g0It_normal.jpg" TargetMode="External" /><Relationship Id="rId931" Type="http://schemas.openxmlformats.org/officeDocument/2006/relationships/hyperlink" Target="http://pbs.twimg.com/profile_images/570860086298300416/u5Jou2Dy_normal.png" TargetMode="External" /><Relationship Id="rId932" Type="http://schemas.openxmlformats.org/officeDocument/2006/relationships/hyperlink" Target="http://pbs.twimg.com/profile_images/1101948654653448194/Xa4RWirz_normal.png" TargetMode="External" /><Relationship Id="rId933" Type="http://schemas.openxmlformats.org/officeDocument/2006/relationships/hyperlink" Target="http://pbs.twimg.com/profile_images/453944059430588416/OznK5nht_normal.jpeg" TargetMode="External" /><Relationship Id="rId934" Type="http://schemas.openxmlformats.org/officeDocument/2006/relationships/hyperlink" Target="http://pbs.twimg.com/profile_images/1113450893926699011/saE3AzQq_normal.jpg" TargetMode="External" /><Relationship Id="rId935" Type="http://schemas.openxmlformats.org/officeDocument/2006/relationships/hyperlink" Target="http://pbs.twimg.com/profile_images/1161259369650184193/ltoRfwdM_normal.jpg" TargetMode="External" /><Relationship Id="rId936" Type="http://schemas.openxmlformats.org/officeDocument/2006/relationships/hyperlink" Target="http://pbs.twimg.com/profile_images/1117727681389314048/xcDZScuw_normal.jpg" TargetMode="External" /><Relationship Id="rId937" Type="http://schemas.openxmlformats.org/officeDocument/2006/relationships/hyperlink" Target="http://pbs.twimg.com/profile_images/2947306390/ef6d74012a67beca988f943df3fda879_normal.jpeg" TargetMode="External" /><Relationship Id="rId938" Type="http://schemas.openxmlformats.org/officeDocument/2006/relationships/hyperlink" Target="http://pbs.twimg.com/profile_images/1101340346091487232/kB520h32_normal.png" TargetMode="External" /><Relationship Id="rId939" Type="http://schemas.openxmlformats.org/officeDocument/2006/relationships/hyperlink" Target="http://pbs.twimg.com/profile_images/1158483600435793921/yq21NlSF_normal.jpg" TargetMode="External" /><Relationship Id="rId940" Type="http://schemas.openxmlformats.org/officeDocument/2006/relationships/hyperlink" Target="http://pbs.twimg.com/profile_images/1143984689360883718/jsyOvBXF_normal.jpg" TargetMode="External" /><Relationship Id="rId941" Type="http://schemas.openxmlformats.org/officeDocument/2006/relationships/hyperlink" Target="http://pbs.twimg.com/profile_images/936651479225643010/_XHX5Z7N_normal.jpg" TargetMode="External" /><Relationship Id="rId942" Type="http://schemas.openxmlformats.org/officeDocument/2006/relationships/hyperlink" Target="http://pbs.twimg.com/profile_images/1151939390949777408/CgToyHtZ_normal.jpg" TargetMode="External" /><Relationship Id="rId943" Type="http://schemas.openxmlformats.org/officeDocument/2006/relationships/hyperlink" Target="http://pbs.twimg.com/profile_images/566250312076251136/__9DlatC_normal.jpeg" TargetMode="External" /><Relationship Id="rId944" Type="http://schemas.openxmlformats.org/officeDocument/2006/relationships/hyperlink" Target="http://pbs.twimg.com/profile_images/1153957036029333504/OttZpIwI_normal.jpg" TargetMode="External" /><Relationship Id="rId945" Type="http://schemas.openxmlformats.org/officeDocument/2006/relationships/hyperlink" Target="http://pbs.twimg.com/profile_images/691242030882766848/2wlx8A0C_normal.jpg" TargetMode="External" /><Relationship Id="rId946" Type="http://schemas.openxmlformats.org/officeDocument/2006/relationships/hyperlink" Target="http://pbs.twimg.com/profile_images/1145596946247233537/9gFWSyIu_normal.png" TargetMode="External" /><Relationship Id="rId947" Type="http://schemas.openxmlformats.org/officeDocument/2006/relationships/hyperlink" Target="http://pbs.twimg.com/profile_images/742725383418728449/qhShxX6Q_normal.jpg" TargetMode="External" /><Relationship Id="rId948" Type="http://schemas.openxmlformats.org/officeDocument/2006/relationships/hyperlink" Target="http://pbs.twimg.com/profile_images/1027820810449432577/sRJD9H3m_normal.jpg" TargetMode="External" /><Relationship Id="rId949" Type="http://schemas.openxmlformats.org/officeDocument/2006/relationships/hyperlink" Target="http://pbs.twimg.com/profile_images/805542907264569344/lbxU_ALH_normal.jpg" TargetMode="External" /><Relationship Id="rId950" Type="http://schemas.openxmlformats.org/officeDocument/2006/relationships/hyperlink" Target="http://pbs.twimg.com/profile_images/1163451743306485762/-tRvB0wD_normal.jpg" TargetMode="External" /><Relationship Id="rId951" Type="http://schemas.openxmlformats.org/officeDocument/2006/relationships/hyperlink" Target="http://pbs.twimg.com/profile_images/378800000780676446/f237307ef56d594aa0e943fe03216391_normal.jpeg" TargetMode="External" /><Relationship Id="rId952" Type="http://schemas.openxmlformats.org/officeDocument/2006/relationships/hyperlink" Target="http://pbs.twimg.com/profile_images/879672940949667840/QcP3ju7o_normal.jpg" TargetMode="External" /><Relationship Id="rId953" Type="http://schemas.openxmlformats.org/officeDocument/2006/relationships/hyperlink" Target="http://pbs.twimg.com/profile_images/1128991228710703104/HQnfvlCi_normal.jpg" TargetMode="External" /><Relationship Id="rId954" Type="http://schemas.openxmlformats.org/officeDocument/2006/relationships/hyperlink" Target="http://pbs.twimg.com/profile_images/422741932092030976/TCmZSXlT_normal.jpeg" TargetMode="External" /><Relationship Id="rId955" Type="http://schemas.openxmlformats.org/officeDocument/2006/relationships/hyperlink" Target="http://pbs.twimg.com/profile_images/1137673175074988035/a0gprLR1_normal.png" TargetMode="External" /><Relationship Id="rId956" Type="http://schemas.openxmlformats.org/officeDocument/2006/relationships/hyperlink" Target="http://pbs.twimg.com/profile_images/875709092618264576/d6YoVaGO_normal.jpg" TargetMode="External" /><Relationship Id="rId957" Type="http://schemas.openxmlformats.org/officeDocument/2006/relationships/hyperlink" Target="http://pbs.twimg.com/profile_images/982982217310892033/30nQkd6Q_normal.jpg" TargetMode="External" /><Relationship Id="rId958" Type="http://schemas.openxmlformats.org/officeDocument/2006/relationships/hyperlink" Target="http://pbs.twimg.com/profile_images/816984308934176768/2DQ3pDSc_normal.jpg" TargetMode="External" /><Relationship Id="rId959" Type="http://schemas.openxmlformats.org/officeDocument/2006/relationships/hyperlink" Target="http://pbs.twimg.com/profile_images/887260370007719936/I60TP32L_normal.jpg" TargetMode="External" /><Relationship Id="rId960" Type="http://schemas.openxmlformats.org/officeDocument/2006/relationships/hyperlink" Target="http://pbs.twimg.com/profile_images/875384577979822080/iCI-Rjbl_normal.jpg" TargetMode="External" /><Relationship Id="rId961" Type="http://schemas.openxmlformats.org/officeDocument/2006/relationships/hyperlink" Target="http://pbs.twimg.com/profile_images/1058662962125328384/mRztxpLo_normal.jpg" TargetMode="External" /><Relationship Id="rId962" Type="http://schemas.openxmlformats.org/officeDocument/2006/relationships/hyperlink" Target="http://pbs.twimg.com/profile_images/1136556763212406786/4XARDC0h_normal.jpg" TargetMode="External" /><Relationship Id="rId963" Type="http://schemas.openxmlformats.org/officeDocument/2006/relationships/hyperlink" Target="http://pbs.twimg.com/profile_images/924397567915450369/bwYkQmXd_normal.jpg" TargetMode="External" /><Relationship Id="rId964" Type="http://schemas.openxmlformats.org/officeDocument/2006/relationships/hyperlink" Target="http://pbs.twimg.com/profile_images/991034745273413632/QW_TNAvQ_normal.jpg" TargetMode="External" /><Relationship Id="rId965" Type="http://schemas.openxmlformats.org/officeDocument/2006/relationships/hyperlink" Target="http://pbs.twimg.com/profile_images/855474206078717953/DtSDIlDV_normal.jpg" TargetMode="External" /><Relationship Id="rId966" Type="http://schemas.openxmlformats.org/officeDocument/2006/relationships/hyperlink" Target="http://pbs.twimg.com/profile_images/1074977137730510849/OGFUOGl7_normal.jpg" TargetMode="External" /><Relationship Id="rId967" Type="http://schemas.openxmlformats.org/officeDocument/2006/relationships/hyperlink" Target="http://pbs.twimg.com/profile_images/959405016674074625/QE5HkCHo_normal.jpg" TargetMode="External" /><Relationship Id="rId968" Type="http://schemas.openxmlformats.org/officeDocument/2006/relationships/hyperlink" Target="http://pbs.twimg.com/profile_images/3684356661/2a76dd69628d4b888290ac734190c7be_normal.jpeg" TargetMode="External" /><Relationship Id="rId969" Type="http://schemas.openxmlformats.org/officeDocument/2006/relationships/hyperlink" Target="http://pbs.twimg.com/profile_images/589963762506969089/FM57G4Li_normal.png" TargetMode="External" /><Relationship Id="rId970" Type="http://schemas.openxmlformats.org/officeDocument/2006/relationships/hyperlink" Target="http://pbs.twimg.com/profile_images/1135002154387685376/dvWKIsu8_normal.png" TargetMode="External" /><Relationship Id="rId971" Type="http://schemas.openxmlformats.org/officeDocument/2006/relationships/hyperlink" Target="http://pbs.twimg.com/profile_images/588942038692995072/Jso4u2Ms_normal.jpg" TargetMode="External" /><Relationship Id="rId972" Type="http://schemas.openxmlformats.org/officeDocument/2006/relationships/hyperlink" Target="http://pbs.twimg.com/profile_images/993312802654765057/E-GFQ2Ne_normal.jpg" TargetMode="External" /><Relationship Id="rId973" Type="http://schemas.openxmlformats.org/officeDocument/2006/relationships/hyperlink" Target="http://pbs.twimg.com/profile_images/578358356760403968/YAUx46ON_normal.jpeg" TargetMode="External" /><Relationship Id="rId974" Type="http://schemas.openxmlformats.org/officeDocument/2006/relationships/hyperlink" Target="http://pbs.twimg.com/profile_images/520982680813318144/oQ2vlOKO_normal.jpeg" TargetMode="External" /><Relationship Id="rId975" Type="http://schemas.openxmlformats.org/officeDocument/2006/relationships/hyperlink" Target="http://pbs.twimg.com/profile_images/613666189080801280/CUYwqj-J_normal.jpg" TargetMode="External" /><Relationship Id="rId976" Type="http://schemas.openxmlformats.org/officeDocument/2006/relationships/hyperlink" Target="http://pbs.twimg.com/profile_images/482792689599918080/a9XtMWzU_normal.jpeg" TargetMode="External" /><Relationship Id="rId977" Type="http://schemas.openxmlformats.org/officeDocument/2006/relationships/hyperlink" Target="http://pbs.twimg.com/profile_images/864451989651963905/5dpbY8IO_normal.jpg" TargetMode="External" /><Relationship Id="rId978" Type="http://schemas.openxmlformats.org/officeDocument/2006/relationships/hyperlink" Target="http://pbs.twimg.com/profile_images/932520031921074176/ceTH2MRg_normal.jpg" TargetMode="External" /><Relationship Id="rId979" Type="http://schemas.openxmlformats.org/officeDocument/2006/relationships/hyperlink" Target="http://pbs.twimg.com/profile_images/758680622642659328/IdxYoMHv_normal.jpg" TargetMode="External" /><Relationship Id="rId980" Type="http://schemas.openxmlformats.org/officeDocument/2006/relationships/hyperlink" Target="http://pbs.twimg.com/profile_images/1156116129854689281/qYculk4b_normal.jpg" TargetMode="External" /><Relationship Id="rId981" Type="http://schemas.openxmlformats.org/officeDocument/2006/relationships/hyperlink" Target="http://pbs.twimg.com/profile_images/983013525516939265/0ihZ0fww_normal.jpg" TargetMode="External" /><Relationship Id="rId982" Type="http://schemas.openxmlformats.org/officeDocument/2006/relationships/hyperlink" Target="http://pbs.twimg.com/profile_images/1059451361656532992/UoHSnzAs_normal.jpg" TargetMode="External" /><Relationship Id="rId983" Type="http://schemas.openxmlformats.org/officeDocument/2006/relationships/hyperlink" Target="http://pbs.twimg.com/profile_images/964525102514802689/uJ1A_gJ2_normal.jpg" TargetMode="External" /><Relationship Id="rId984" Type="http://schemas.openxmlformats.org/officeDocument/2006/relationships/hyperlink" Target="http://pbs.twimg.com/profile_images/911094745245429760/UZ64Dau__normal.jpg" TargetMode="External" /><Relationship Id="rId985" Type="http://schemas.openxmlformats.org/officeDocument/2006/relationships/hyperlink" Target="http://pbs.twimg.com/profile_images/973480352168710144/njKh1ee4_normal.jpg" TargetMode="External" /><Relationship Id="rId986" Type="http://schemas.openxmlformats.org/officeDocument/2006/relationships/hyperlink" Target="http://pbs.twimg.com/profile_images/1089879449406005249/vRqvneWD_normal.jpg" TargetMode="External" /><Relationship Id="rId987" Type="http://schemas.openxmlformats.org/officeDocument/2006/relationships/hyperlink" Target="http://pbs.twimg.com/profile_images/1106181214317305857/eOtQ7t5A_normal.jpg" TargetMode="External" /><Relationship Id="rId988" Type="http://schemas.openxmlformats.org/officeDocument/2006/relationships/hyperlink" Target="http://pbs.twimg.com/profile_images/828216383175528448/tjnipi57_normal.jpg" TargetMode="External" /><Relationship Id="rId989" Type="http://schemas.openxmlformats.org/officeDocument/2006/relationships/hyperlink" Target="http://pbs.twimg.com/profile_images/737341648200474624/OBsGnEkw_normal.jpg" TargetMode="External" /><Relationship Id="rId990" Type="http://schemas.openxmlformats.org/officeDocument/2006/relationships/hyperlink" Target="http://pbs.twimg.com/profile_images/2918194631/9be6c9fdd22a099c2e529d69aafa8546_normal.jpeg" TargetMode="External" /><Relationship Id="rId991" Type="http://schemas.openxmlformats.org/officeDocument/2006/relationships/hyperlink" Target="http://pbs.twimg.com/profile_images/1108845156579622915/5yT934_F_normal.png" TargetMode="External" /><Relationship Id="rId992" Type="http://schemas.openxmlformats.org/officeDocument/2006/relationships/hyperlink" Target="http://pbs.twimg.com/profile_images/1140241911594278912/2aV2oxH7_normal.jpg" TargetMode="External" /><Relationship Id="rId993" Type="http://schemas.openxmlformats.org/officeDocument/2006/relationships/hyperlink" Target="http://pbs.twimg.com/profile_images/973242024701911040/xRfxH6HL_normal.jpg" TargetMode="External" /><Relationship Id="rId994" Type="http://schemas.openxmlformats.org/officeDocument/2006/relationships/hyperlink" Target="http://pbs.twimg.com/profile_images/1107557341065605120/EtbrMVMT_normal.jpg" TargetMode="External" /><Relationship Id="rId995" Type="http://schemas.openxmlformats.org/officeDocument/2006/relationships/hyperlink" Target="http://pbs.twimg.com/profile_images/945634335918641152/e6NivzCA_normal.jpg" TargetMode="External" /><Relationship Id="rId996" Type="http://schemas.openxmlformats.org/officeDocument/2006/relationships/hyperlink" Target="http://pbs.twimg.com/profile_images/672429819/DSC00575_normal.JPG" TargetMode="External" /><Relationship Id="rId997" Type="http://schemas.openxmlformats.org/officeDocument/2006/relationships/hyperlink" Target="http://pbs.twimg.com/profile_images/1095124537383968768/q6b9_NjS_normal.jpg" TargetMode="External" /><Relationship Id="rId998" Type="http://schemas.openxmlformats.org/officeDocument/2006/relationships/hyperlink" Target="http://pbs.twimg.com/profile_images/963065704449740800/4OraqXBe_normal.jpg" TargetMode="External" /><Relationship Id="rId999" Type="http://schemas.openxmlformats.org/officeDocument/2006/relationships/hyperlink" Target="http://pbs.twimg.com/profile_images/2177908229/HBP-SurveyMonkey_normal.gif" TargetMode="External" /><Relationship Id="rId1000" Type="http://schemas.openxmlformats.org/officeDocument/2006/relationships/hyperlink" Target="http://pbs.twimg.com/profile_images/742023356191408128/xfdSUjGk_normal.jpg" TargetMode="External" /><Relationship Id="rId1001" Type="http://schemas.openxmlformats.org/officeDocument/2006/relationships/hyperlink" Target="http://pbs.twimg.com/profile_images/1095830471135514624/sBmEZmtJ_normal.jpg" TargetMode="External" /><Relationship Id="rId1002" Type="http://schemas.openxmlformats.org/officeDocument/2006/relationships/hyperlink" Target="http://pbs.twimg.com/profile_images/1028680753239023617/w_8LQ6pu_normal.jpg" TargetMode="External" /><Relationship Id="rId1003" Type="http://schemas.openxmlformats.org/officeDocument/2006/relationships/hyperlink" Target="http://pbs.twimg.com/profile_images/1052443684699033601/1mGr2MhJ_normal.jpg" TargetMode="External" /><Relationship Id="rId1004" Type="http://schemas.openxmlformats.org/officeDocument/2006/relationships/hyperlink" Target="http://pbs.twimg.com/profile_images/624223371933265921/Mt_Kiy5Z_normal.jpg" TargetMode="External" /><Relationship Id="rId1005" Type="http://schemas.openxmlformats.org/officeDocument/2006/relationships/hyperlink" Target="http://pbs.twimg.com/profile_images/599981169657118720/pfwTFizb_normal.jpg" TargetMode="External" /><Relationship Id="rId1006" Type="http://schemas.openxmlformats.org/officeDocument/2006/relationships/hyperlink" Target="http://pbs.twimg.com/profile_images/1100870500425682944/P7Ohv-6o_normal.jpg" TargetMode="External" /><Relationship Id="rId1007" Type="http://schemas.openxmlformats.org/officeDocument/2006/relationships/hyperlink" Target="http://pbs.twimg.com/profile_images/1160151741679230976/RVurGz69_normal.jpg" TargetMode="External" /><Relationship Id="rId1008" Type="http://schemas.openxmlformats.org/officeDocument/2006/relationships/hyperlink" Target="http://pbs.twimg.com/profile_images/1119711368612130816/2VGXY0RK_normal.jpg" TargetMode="External" /><Relationship Id="rId1009" Type="http://schemas.openxmlformats.org/officeDocument/2006/relationships/hyperlink" Target="http://pbs.twimg.com/profile_images/1161678083574947840/EvXzsSyw_normal.jpg" TargetMode="External" /><Relationship Id="rId1010" Type="http://schemas.openxmlformats.org/officeDocument/2006/relationships/hyperlink" Target="http://pbs.twimg.com/profile_images/1132602843557441537/Kk0mW_8C_normal.jpg" TargetMode="External" /><Relationship Id="rId1011" Type="http://schemas.openxmlformats.org/officeDocument/2006/relationships/hyperlink" Target="http://pbs.twimg.com/profile_images/1086195619180564480/JmjbmRgU_normal.jpg" TargetMode="External" /><Relationship Id="rId1012" Type="http://schemas.openxmlformats.org/officeDocument/2006/relationships/hyperlink" Target="http://pbs.twimg.com/profile_images/1126280202093572100/jaKo3Use_normal.jpg" TargetMode="External" /><Relationship Id="rId1013" Type="http://schemas.openxmlformats.org/officeDocument/2006/relationships/hyperlink" Target="http://pbs.twimg.com/profile_images/500346237129072640/zdw-FXYl_normal.jpeg" TargetMode="External" /><Relationship Id="rId1014" Type="http://schemas.openxmlformats.org/officeDocument/2006/relationships/hyperlink" Target="http://pbs.twimg.com/profile_images/1116284659007139840/RgPwFWx8_normal.png" TargetMode="External" /><Relationship Id="rId1015" Type="http://schemas.openxmlformats.org/officeDocument/2006/relationships/hyperlink" Target="http://pbs.twimg.com/profile_images/785207304253763586/P99xvrgG_normal.jpg" TargetMode="External" /><Relationship Id="rId1016" Type="http://schemas.openxmlformats.org/officeDocument/2006/relationships/hyperlink" Target="http://pbs.twimg.com/profile_images/865141192194891777/jreOf59z_normal.jpg" TargetMode="External" /><Relationship Id="rId1017" Type="http://schemas.openxmlformats.org/officeDocument/2006/relationships/hyperlink" Target="http://pbs.twimg.com/profile_images/594906675913596929/g_gOYzBo_normal.jpg" TargetMode="External" /><Relationship Id="rId1018" Type="http://schemas.openxmlformats.org/officeDocument/2006/relationships/hyperlink" Target="http://pbs.twimg.com/profile_images/1142866807902089216/hpV-lBLz_normal.jpg" TargetMode="External" /><Relationship Id="rId1019" Type="http://schemas.openxmlformats.org/officeDocument/2006/relationships/hyperlink" Target="http://pbs.twimg.com/profile_images/1141264191363452928/1QXZ424j_normal.png" TargetMode="External" /><Relationship Id="rId1020" Type="http://schemas.openxmlformats.org/officeDocument/2006/relationships/hyperlink" Target="http://pbs.twimg.com/profile_images/3152459703/73fdb36f8003ae239e4c79cfa792f782_normal.png" TargetMode="External" /><Relationship Id="rId1021" Type="http://schemas.openxmlformats.org/officeDocument/2006/relationships/hyperlink" Target="http://pbs.twimg.com/profile_images/425583242222129152/lwvHk1np_normal.jpeg" TargetMode="External" /><Relationship Id="rId1022" Type="http://schemas.openxmlformats.org/officeDocument/2006/relationships/hyperlink" Target="http://pbs.twimg.com/profile_images/1149354698610266112/SOgX-r82_normal.png" TargetMode="External" /><Relationship Id="rId1023" Type="http://schemas.openxmlformats.org/officeDocument/2006/relationships/hyperlink" Target="http://pbs.twimg.com/profile_images/1132428940855906308/nkdpJJys_normal.jpg" TargetMode="External" /><Relationship Id="rId1024" Type="http://schemas.openxmlformats.org/officeDocument/2006/relationships/hyperlink" Target="http://pbs.twimg.com/profile_images/979978970090283008/LXoteNo2_normal.jpg" TargetMode="External" /><Relationship Id="rId1025" Type="http://schemas.openxmlformats.org/officeDocument/2006/relationships/hyperlink" Target="http://pbs.twimg.com/profile_images/591203243469844480/naEOaEoq_normal.jpg" TargetMode="External" /><Relationship Id="rId1026" Type="http://schemas.openxmlformats.org/officeDocument/2006/relationships/hyperlink" Target="http://pbs.twimg.com/profile_images/899373833764839426/ccHkoXYV_normal.jpg" TargetMode="External" /><Relationship Id="rId1027" Type="http://schemas.openxmlformats.org/officeDocument/2006/relationships/hyperlink" Target="http://pbs.twimg.com/profile_images/615953611785412608/R5iajW9W_normal.jpg" TargetMode="External" /><Relationship Id="rId1028" Type="http://schemas.openxmlformats.org/officeDocument/2006/relationships/hyperlink" Target="http://pbs.twimg.com/profile_images/1115249535972855808/3ycqxGfI_normal.jpg" TargetMode="External" /><Relationship Id="rId1029" Type="http://schemas.openxmlformats.org/officeDocument/2006/relationships/hyperlink" Target="http://pbs.twimg.com/profile_images/1459863780/lsc_new_logo12_rubine_red2_centrecrp_normal.jpg" TargetMode="External" /><Relationship Id="rId1030" Type="http://schemas.openxmlformats.org/officeDocument/2006/relationships/hyperlink" Target="http://pbs.twimg.com/profile_images/1866788329/keep_calm_and_read_GDPUK_normal.jpg" TargetMode="External" /><Relationship Id="rId1031" Type="http://schemas.openxmlformats.org/officeDocument/2006/relationships/hyperlink" Target="http://pbs.twimg.com/profile_images/831541827396329473/XMPnBk0x_normal.jpg" TargetMode="External" /><Relationship Id="rId1032" Type="http://schemas.openxmlformats.org/officeDocument/2006/relationships/hyperlink" Target="http://pbs.twimg.com/profile_images/807294457183948801/1m244--q_normal.jpg" TargetMode="External" /><Relationship Id="rId1033" Type="http://schemas.openxmlformats.org/officeDocument/2006/relationships/hyperlink" Target="http://pbs.twimg.com/profile_images/1519308457/Eileen_Marchant_-_April_2009_normal.jpg" TargetMode="External" /><Relationship Id="rId1034" Type="http://schemas.openxmlformats.org/officeDocument/2006/relationships/hyperlink" Target="http://pbs.twimg.com/profile_images/1105682777880453121/n4FG_bZm_normal.png" TargetMode="External" /><Relationship Id="rId1035" Type="http://schemas.openxmlformats.org/officeDocument/2006/relationships/hyperlink" Target="http://pbs.twimg.com/profile_images/717408757177667585/UlZ1RONP_normal.jpg" TargetMode="External" /><Relationship Id="rId1036" Type="http://schemas.openxmlformats.org/officeDocument/2006/relationships/hyperlink" Target="http://pbs.twimg.com/profile_images/1153899145561817089/MS3fPEfS_normal.jpg" TargetMode="External" /><Relationship Id="rId1037" Type="http://schemas.openxmlformats.org/officeDocument/2006/relationships/hyperlink" Target="http://pbs.twimg.com/profile_images/929512815026753536/cnXWC-C0_normal.jpg" TargetMode="External" /><Relationship Id="rId1038" Type="http://schemas.openxmlformats.org/officeDocument/2006/relationships/hyperlink" Target="http://pbs.twimg.com/profile_images/1155170589314879490/WcPyTrdc_normal.jpg" TargetMode="External" /><Relationship Id="rId1039" Type="http://schemas.openxmlformats.org/officeDocument/2006/relationships/hyperlink" Target="http://abs.twimg.com/sticky/default_profile_images/default_profile_normal.png" TargetMode="External" /><Relationship Id="rId1040" Type="http://schemas.openxmlformats.org/officeDocument/2006/relationships/hyperlink" Target="http://pbs.twimg.com/profile_images/987786506487115777/Kf298wei_normal.jpg" TargetMode="External" /><Relationship Id="rId1041" Type="http://schemas.openxmlformats.org/officeDocument/2006/relationships/hyperlink" Target="http://pbs.twimg.com/profile_images/1156374612613222400/BF5FKCdt_normal.jpg" TargetMode="External" /><Relationship Id="rId1042" Type="http://schemas.openxmlformats.org/officeDocument/2006/relationships/hyperlink" Target="http://pbs.twimg.com/profile_images/614553114654314498/ukHMY-WM_normal.jpg" TargetMode="External" /><Relationship Id="rId1043" Type="http://schemas.openxmlformats.org/officeDocument/2006/relationships/hyperlink" Target="https://twitter.com/anastasiasmihai" TargetMode="External" /><Relationship Id="rId1044" Type="http://schemas.openxmlformats.org/officeDocument/2006/relationships/hyperlink" Target="https://twitter.com/jodieingles27" TargetMode="External" /><Relationship Id="rId1045" Type="http://schemas.openxmlformats.org/officeDocument/2006/relationships/hyperlink" Target="https://twitter.com/csheartresearch" TargetMode="External" /><Relationship Id="rId1046" Type="http://schemas.openxmlformats.org/officeDocument/2006/relationships/hyperlink" Target="https://twitter.com/sabouretcardio" TargetMode="External" /><Relationship Id="rId1047" Type="http://schemas.openxmlformats.org/officeDocument/2006/relationships/hyperlink" Target="https://twitter.com/hragy" TargetMode="External" /><Relationship Id="rId1048" Type="http://schemas.openxmlformats.org/officeDocument/2006/relationships/hyperlink" Target="https://twitter.com/havasjust" TargetMode="External" /><Relationship Id="rId1049" Type="http://schemas.openxmlformats.org/officeDocument/2006/relationships/hyperlink" Target="https://twitter.com/klimkowa1" TargetMode="External" /><Relationship Id="rId1050" Type="http://schemas.openxmlformats.org/officeDocument/2006/relationships/hyperlink" Target="https://twitter.com/gis_gov" TargetMode="External" /><Relationship Id="rId1051" Type="http://schemas.openxmlformats.org/officeDocument/2006/relationships/hyperlink" Target="https://twitter.com/danslizmd" TargetMode="External" /><Relationship Id="rId1052" Type="http://schemas.openxmlformats.org/officeDocument/2006/relationships/hyperlink" Target="https://twitter.com/elmo_org" TargetMode="External" /><Relationship Id="rId1053" Type="http://schemas.openxmlformats.org/officeDocument/2006/relationships/hyperlink" Target="https://twitter.com/fooding1st" TargetMode="External" /><Relationship Id="rId1054" Type="http://schemas.openxmlformats.org/officeDocument/2006/relationships/hyperlink" Target="https://twitter.com/phe_uk" TargetMode="External" /><Relationship Id="rId1055" Type="http://schemas.openxmlformats.org/officeDocument/2006/relationships/hyperlink" Target="https://twitter.com/qmulnews" TargetMode="External" /><Relationship Id="rId1056" Type="http://schemas.openxmlformats.org/officeDocument/2006/relationships/hyperlink" Target="https://twitter.com/actiononsugar" TargetMode="External" /><Relationship Id="rId1057" Type="http://schemas.openxmlformats.org/officeDocument/2006/relationships/hyperlink" Target="https://twitter.com/qmul" TargetMode="External" /><Relationship Id="rId1058" Type="http://schemas.openxmlformats.org/officeDocument/2006/relationships/hyperlink" Target="https://twitter.com/qmulbartsthelon" TargetMode="External" /><Relationship Id="rId1059" Type="http://schemas.openxmlformats.org/officeDocument/2006/relationships/hyperlink" Target="https://twitter.com/jaffor10" TargetMode="External" /><Relationship Id="rId1060" Type="http://schemas.openxmlformats.org/officeDocument/2006/relationships/hyperlink" Target="https://twitter.com/actiononsalt" TargetMode="External" /><Relationship Id="rId1061" Type="http://schemas.openxmlformats.org/officeDocument/2006/relationships/hyperlink" Target="https://twitter.com/dentalhealthorg" TargetMode="External" /><Relationship Id="rId1062" Type="http://schemas.openxmlformats.org/officeDocument/2006/relationships/hyperlink" Target="https://twitter.com/foodanddrinktec" TargetMode="External" /><Relationship Id="rId1063" Type="http://schemas.openxmlformats.org/officeDocument/2006/relationships/hyperlink" Target="https://twitter.com/caramelparsley" TargetMode="External" /><Relationship Id="rId1064" Type="http://schemas.openxmlformats.org/officeDocument/2006/relationships/hyperlink" Target="https://twitter.com/theprobemag" TargetMode="External" /><Relationship Id="rId1065" Type="http://schemas.openxmlformats.org/officeDocument/2006/relationships/hyperlink" Target="https://twitter.com/jamesdrabble" TargetMode="External" /><Relationship Id="rId1066" Type="http://schemas.openxmlformats.org/officeDocument/2006/relationships/hyperlink" Target="https://twitter.com/lexalimentaria" TargetMode="External" /><Relationship Id="rId1067" Type="http://schemas.openxmlformats.org/officeDocument/2006/relationships/hyperlink" Target="https://twitter.com/mxoolong" TargetMode="External" /><Relationship Id="rId1068" Type="http://schemas.openxmlformats.org/officeDocument/2006/relationships/hyperlink" Target="https://twitter.com/sprite" TargetMode="External" /><Relationship Id="rId1069" Type="http://schemas.openxmlformats.org/officeDocument/2006/relationships/hyperlink" Target="https://twitter.com/bha___tti" TargetMode="External" /><Relationship Id="rId1070" Type="http://schemas.openxmlformats.org/officeDocument/2006/relationships/hyperlink" Target="https://twitter.com/drbelgingunay" TargetMode="External" /><Relationship Id="rId1071" Type="http://schemas.openxmlformats.org/officeDocument/2006/relationships/hyperlink" Target="https://twitter.com/smileohmmag" TargetMode="External" /><Relationship Id="rId1072" Type="http://schemas.openxmlformats.org/officeDocument/2006/relationships/hyperlink" Target="https://twitter.com/tim_mcnulty" TargetMode="External" /><Relationship Id="rId1073" Type="http://schemas.openxmlformats.org/officeDocument/2006/relationships/hyperlink" Target="https://twitter.com/cledgerwood" TargetMode="External" /><Relationship Id="rId1074" Type="http://schemas.openxmlformats.org/officeDocument/2006/relationships/hyperlink" Target="https://twitter.com/atluri31" TargetMode="External" /><Relationship Id="rId1075" Type="http://schemas.openxmlformats.org/officeDocument/2006/relationships/hyperlink" Target="https://twitter.com/zacroger1" TargetMode="External" /><Relationship Id="rId1076" Type="http://schemas.openxmlformats.org/officeDocument/2006/relationships/hyperlink" Target="https://twitter.com/realbabyytif" TargetMode="External" /><Relationship Id="rId1077" Type="http://schemas.openxmlformats.org/officeDocument/2006/relationships/hyperlink" Target="https://twitter.com/sw19_womble" TargetMode="External" /><Relationship Id="rId1078" Type="http://schemas.openxmlformats.org/officeDocument/2006/relationships/hyperlink" Target="https://twitter.com/ukonward" TargetMode="External" /><Relationship Id="rId1079" Type="http://schemas.openxmlformats.org/officeDocument/2006/relationships/hyperlink" Target="https://twitter.com/samhooper" TargetMode="External" /><Relationship Id="rId1080" Type="http://schemas.openxmlformats.org/officeDocument/2006/relationships/hyperlink" Target="https://twitter.com/liveandll" TargetMode="External" /><Relationship Id="rId1081" Type="http://schemas.openxmlformats.org/officeDocument/2006/relationships/hyperlink" Target="https://twitter.com/oldmudgie" TargetMode="External" /><Relationship Id="rId1082" Type="http://schemas.openxmlformats.org/officeDocument/2006/relationships/hyperlink" Target="https://twitter.com/mediawisemelb" TargetMode="External" /><Relationship Id="rId1083" Type="http://schemas.openxmlformats.org/officeDocument/2006/relationships/hyperlink" Target="https://twitter.com/cocacolaau_co" TargetMode="External" /><Relationship Id="rId1084" Type="http://schemas.openxmlformats.org/officeDocument/2006/relationships/hyperlink" Target="https://twitter.com/tessatricks" TargetMode="External" /><Relationship Id="rId1085" Type="http://schemas.openxmlformats.org/officeDocument/2006/relationships/hyperlink" Target="https://twitter.com/teethteam" TargetMode="External" /><Relationship Id="rId1086" Type="http://schemas.openxmlformats.org/officeDocument/2006/relationships/hyperlink" Target="https://twitter.com/foodmatterslive" TargetMode="External" /><Relationship Id="rId1087" Type="http://schemas.openxmlformats.org/officeDocument/2006/relationships/hyperlink" Target="https://twitter.com/burnout_pt" TargetMode="External" /><Relationship Id="rId1088" Type="http://schemas.openxmlformats.org/officeDocument/2006/relationships/hyperlink" Target="https://twitter.com/jimmbobs" TargetMode="External" /><Relationship Id="rId1089" Type="http://schemas.openxmlformats.org/officeDocument/2006/relationships/hyperlink" Target="https://twitter.com/bloodstockfest" TargetMode="External" /><Relationship Id="rId1090" Type="http://schemas.openxmlformats.org/officeDocument/2006/relationships/hyperlink" Target="https://twitter.com/vickyhungerford" TargetMode="External" /><Relationship Id="rId1091" Type="http://schemas.openxmlformats.org/officeDocument/2006/relationships/hyperlink" Target="https://twitter.com/bell_publishing" TargetMode="External" /><Relationship Id="rId1092" Type="http://schemas.openxmlformats.org/officeDocument/2006/relationships/hyperlink" Target="https://twitter.com/confectionprod" TargetMode="External" /><Relationship Id="rId1093" Type="http://schemas.openxmlformats.org/officeDocument/2006/relationships/hyperlink" Target="https://twitter.com/sweetsnsavoury" TargetMode="External" /><Relationship Id="rId1094" Type="http://schemas.openxmlformats.org/officeDocument/2006/relationships/hyperlink" Target="https://twitter.com/justint035" TargetMode="External" /><Relationship Id="rId1095" Type="http://schemas.openxmlformats.org/officeDocument/2006/relationships/hyperlink" Target="https://twitter.com/ifpri" TargetMode="External" /><Relationship Id="rId1096" Type="http://schemas.openxmlformats.org/officeDocument/2006/relationships/hyperlink" Target="https://twitter.com/corinnahawkes" TargetMode="External" /><Relationship Id="rId1097" Type="http://schemas.openxmlformats.org/officeDocument/2006/relationships/hyperlink" Target="https://twitter.com/childofourtime" TargetMode="External" /><Relationship Id="rId1098" Type="http://schemas.openxmlformats.org/officeDocument/2006/relationships/hyperlink" Target="https://twitter.com/worriedmum3" TargetMode="External" /><Relationship Id="rId1099" Type="http://schemas.openxmlformats.org/officeDocument/2006/relationships/hyperlink" Target="https://twitter.com/wendyj08" TargetMode="External" /><Relationship Id="rId1100" Type="http://schemas.openxmlformats.org/officeDocument/2006/relationships/hyperlink" Target="https://twitter.com/borisjohnson" TargetMode="External" /><Relationship Id="rId1101" Type="http://schemas.openxmlformats.org/officeDocument/2006/relationships/hyperlink" Target="https://twitter.com/louhaigh" TargetMode="External" /><Relationship Id="rId1102" Type="http://schemas.openxmlformats.org/officeDocument/2006/relationships/hyperlink" Target="https://twitter.com/lovatoletsitgo" TargetMode="External" /><Relationship Id="rId1103" Type="http://schemas.openxmlformats.org/officeDocument/2006/relationships/hyperlink" Target="https://twitter.com/allcorgis" TargetMode="External" /><Relationship Id="rId1104" Type="http://schemas.openxmlformats.org/officeDocument/2006/relationships/hyperlink" Target="https://twitter.com/dipbrig11" TargetMode="External" /><Relationship Id="rId1105" Type="http://schemas.openxmlformats.org/officeDocument/2006/relationships/hyperlink" Target="https://twitter.com/delta9mufc" TargetMode="External" /><Relationship Id="rId1106" Type="http://schemas.openxmlformats.org/officeDocument/2006/relationships/hyperlink" Target="https://twitter.com/ihaterocket" TargetMode="External" /><Relationship Id="rId1107" Type="http://schemas.openxmlformats.org/officeDocument/2006/relationships/hyperlink" Target="https://twitter.com/almightypod" TargetMode="External" /><Relationship Id="rId1108" Type="http://schemas.openxmlformats.org/officeDocument/2006/relationships/hyperlink" Target="https://twitter.com/drawntopixels" TargetMode="External" /><Relationship Id="rId1109" Type="http://schemas.openxmlformats.org/officeDocument/2006/relationships/hyperlink" Target="https://twitter.com/martsmarts72" TargetMode="External" /><Relationship Id="rId1110" Type="http://schemas.openxmlformats.org/officeDocument/2006/relationships/hyperlink" Target="https://twitter.com/hugorelly" TargetMode="External" /><Relationship Id="rId1111" Type="http://schemas.openxmlformats.org/officeDocument/2006/relationships/hyperlink" Target="https://twitter.com/blancogogo" TargetMode="External" /><Relationship Id="rId1112" Type="http://schemas.openxmlformats.org/officeDocument/2006/relationships/hyperlink" Target="https://twitter.com/aescwine_" TargetMode="External" /><Relationship Id="rId1113" Type="http://schemas.openxmlformats.org/officeDocument/2006/relationships/hyperlink" Target="https://twitter.com/nickthefiddler" TargetMode="External" /><Relationship Id="rId1114" Type="http://schemas.openxmlformats.org/officeDocument/2006/relationships/hyperlink" Target="https://twitter.com/edmxonds" TargetMode="External" /><Relationship Id="rId1115" Type="http://schemas.openxmlformats.org/officeDocument/2006/relationships/hyperlink" Target="https://twitter.com/tlifeuk" TargetMode="External" /><Relationship Id="rId1116" Type="http://schemas.openxmlformats.org/officeDocument/2006/relationships/hyperlink" Target="https://twitter.com/rogontheleft" TargetMode="External" /><Relationship Id="rId1117" Type="http://schemas.openxmlformats.org/officeDocument/2006/relationships/hyperlink" Target="https://twitter.com/englishmanadam" TargetMode="External" /><Relationship Id="rId1118" Type="http://schemas.openxmlformats.org/officeDocument/2006/relationships/hyperlink" Target="https://twitter.com/sue834" TargetMode="External" /><Relationship Id="rId1119" Type="http://schemas.openxmlformats.org/officeDocument/2006/relationships/hyperlink" Target="https://twitter.com/sugarbeatbook" TargetMode="External" /><Relationship Id="rId1120" Type="http://schemas.openxmlformats.org/officeDocument/2006/relationships/hyperlink" Target="https://twitter.com/xtremekoool" TargetMode="External" /><Relationship Id="rId1121" Type="http://schemas.openxmlformats.org/officeDocument/2006/relationships/hyperlink" Target="https://twitter.com/mrkgyamfi" TargetMode="External" /><Relationship Id="rId1122" Type="http://schemas.openxmlformats.org/officeDocument/2006/relationships/hyperlink" Target="https://twitter.com/jayyangelo" TargetMode="External" /><Relationship Id="rId1123" Type="http://schemas.openxmlformats.org/officeDocument/2006/relationships/hyperlink" Target="https://twitter.com/admbriggs" TargetMode="External" /><Relationship Id="rId1124" Type="http://schemas.openxmlformats.org/officeDocument/2006/relationships/hyperlink" Target="https://twitter.com/battleforbrexit" TargetMode="External" /><Relationship Id="rId1125" Type="http://schemas.openxmlformats.org/officeDocument/2006/relationships/hyperlink" Target="https://twitter.com/tamalam_" TargetMode="External" /><Relationship Id="rId1126" Type="http://schemas.openxmlformats.org/officeDocument/2006/relationships/hyperlink" Target="https://twitter.com/marcin_medink" TargetMode="External" /><Relationship Id="rId1127" Type="http://schemas.openxmlformats.org/officeDocument/2006/relationships/hyperlink" Target="https://twitter.com/krzysztoflanda" TargetMode="External" /><Relationship Id="rId1128" Type="http://schemas.openxmlformats.org/officeDocument/2006/relationships/hyperlink" Target="https://twitter.com/enjoy_diabetes" TargetMode="External" /><Relationship Id="rId1129" Type="http://schemas.openxmlformats.org/officeDocument/2006/relationships/hyperlink" Target="https://twitter.com/fizz_nz" TargetMode="External" /><Relationship Id="rId1130" Type="http://schemas.openxmlformats.org/officeDocument/2006/relationships/hyperlink" Target="https://twitter.com/rourouvakautona" TargetMode="External" /><Relationship Id="rId1131" Type="http://schemas.openxmlformats.org/officeDocument/2006/relationships/hyperlink" Target="https://twitter.com/discostew66" TargetMode="External" /><Relationship Id="rId1132" Type="http://schemas.openxmlformats.org/officeDocument/2006/relationships/hyperlink" Target="https://twitter.com/louisestephen9" TargetMode="External" /><Relationship Id="rId1133" Type="http://schemas.openxmlformats.org/officeDocument/2006/relationships/hyperlink" Target="https://twitter.com/terrahall" TargetMode="External" /><Relationship Id="rId1134" Type="http://schemas.openxmlformats.org/officeDocument/2006/relationships/hyperlink" Target="https://twitter.com/donnabullock195" TargetMode="External" /><Relationship Id="rId1135" Type="http://schemas.openxmlformats.org/officeDocument/2006/relationships/hyperlink" Target="https://twitter.com/sammertang" TargetMode="External" /><Relationship Id="rId1136" Type="http://schemas.openxmlformats.org/officeDocument/2006/relationships/hyperlink" Target="https://twitter.com/bandwaccounting" TargetMode="External" /><Relationship Id="rId1137" Type="http://schemas.openxmlformats.org/officeDocument/2006/relationships/hyperlink" Target="https://twitter.com/kevthecheff" TargetMode="External" /><Relationship Id="rId1138" Type="http://schemas.openxmlformats.org/officeDocument/2006/relationships/hyperlink" Target="https://twitter.com/healcities" TargetMode="External" /><Relationship Id="rId1139" Type="http://schemas.openxmlformats.org/officeDocument/2006/relationships/hyperlink" Target="https://twitter.com/iceland_review" TargetMode="External" /><Relationship Id="rId1140" Type="http://schemas.openxmlformats.org/officeDocument/2006/relationships/hyperlink" Target="https://twitter.com/wearepha" TargetMode="External" /><Relationship Id="rId1141" Type="http://schemas.openxmlformats.org/officeDocument/2006/relationships/hyperlink" Target="https://twitter.com/mister_hunt" TargetMode="External" /><Relationship Id="rId1142" Type="http://schemas.openxmlformats.org/officeDocument/2006/relationships/hyperlink" Target="https://twitter.com/rafiqrohizad" TargetMode="External" /><Relationship Id="rId1143" Type="http://schemas.openxmlformats.org/officeDocument/2006/relationships/hyperlink" Target="https://twitter.com/thestar_rage" TargetMode="External" /><Relationship Id="rId1144" Type="http://schemas.openxmlformats.org/officeDocument/2006/relationships/hyperlink" Target="https://twitter.com/nurhananibasri" TargetMode="External" /><Relationship Id="rId1145" Type="http://schemas.openxmlformats.org/officeDocument/2006/relationships/hyperlink" Target="https://twitter.com/natalieisasleep" TargetMode="External" /><Relationship Id="rId1146" Type="http://schemas.openxmlformats.org/officeDocument/2006/relationships/hyperlink" Target="https://twitter.com/staronline" TargetMode="External" /><Relationship Id="rId1147" Type="http://schemas.openxmlformats.org/officeDocument/2006/relationships/hyperlink" Target="https://twitter.com/yaminlawut" TargetMode="External" /><Relationship Id="rId1148" Type="http://schemas.openxmlformats.org/officeDocument/2006/relationships/hyperlink" Target="https://twitter.com/syazwinashafie" TargetMode="External" /><Relationship Id="rId1149" Type="http://schemas.openxmlformats.org/officeDocument/2006/relationships/hyperlink" Target="https://twitter.com/afifishaari" TargetMode="External" /><Relationship Id="rId1150" Type="http://schemas.openxmlformats.org/officeDocument/2006/relationships/hyperlink" Target="https://twitter.com/afabllah" TargetMode="External" /><Relationship Id="rId1151" Type="http://schemas.openxmlformats.org/officeDocument/2006/relationships/hyperlink" Target="https://twitter.com/yourfavcutegirl" TargetMode="External" /><Relationship Id="rId1152" Type="http://schemas.openxmlformats.org/officeDocument/2006/relationships/hyperlink" Target="https://twitter.com/qilaaahhhq" TargetMode="External" /><Relationship Id="rId1153" Type="http://schemas.openxmlformats.org/officeDocument/2006/relationships/hyperlink" Target="https://twitter.com/ct9204" TargetMode="External" /><Relationship Id="rId1154" Type="http://schemas.openxmlformats.org/officeDocument/2006/relationships/hyperlink" Target="https://twitter.com/syawal" TargetMode="External" /><Relationship Id="rId1155" Type="http://schemas.openxmlformats.org/officeDocument/2006/relationships/hyperlink" Target="https://twitter.com/foonfong" TargetMode="External" /><Relationship Id="rId1156" Type="http://schemas.openxmlformats.org/officeDocument/2006/relationships/hyperlink" Target="https://twitter.com/ronyeap" TargetMode="External" /><Relationship Id="rId1157" Type="http://schemas.openxmlformats.org/officeDocument/2006/relationships/hyperlink" Target="https://twitter.com/wilpertwitt" TargetMode="External" /><Relationship Id="rId1158" Type="http://schemas.openxmlformats.org/officeDocument/2006/relationships/hyperlink" Target="https://twitter.com/maritahennessy" TargetMode="External" /><Relationship Id="rId1159" Type="http://schemas.openxmlformats.org/officeDocument/2006/relationships/hyperlink" Target="https://twitter.com/nhmajidin" TargetMode="External" /><Relationship Id="rId1160" Type="http://schemas.openxmlformats.org/officeDocument/2006/relationships/hyperlink" Target="https://twitter.com/afsafawwaz" TargetMode="External" /><Relationship Id="rId1161" Type="http://schemas.openxmlformats.org/officeDocument/2006/relationships/hyperlink" Target="https://twitter.com/ain_food" TargetMode="External" /><Relationship Id="rId1162" Type="http://schemas.openxmlformats.org/officeDocument/2006/relationships/hyperlink" Target="https://twitter.com/shoppeussb" TargetMode="External" /><Relationship Id="rId1163" Type="http://schemas.openxmlformats.org/officeDocument/2006/relationships/hyperlink" Target="https://twitter.com/atiqahhudaa" TargetMode="External" /><Relationship Id="rId1164" Type="http://schemas.openxmlformats.org/officeDocument/2006/relationships/hyperlink" Target="https://twitter.com/slikkepindd" TargetMode="External" /><Relationship Id="rId1165" Type="http://schemas.openxmlformats.org/officeDocument/2006/relationships/hyperlink" Target="https://twitter.com/shyerryneis" TargetMode="External" /><Relationship Id="rId1166" Type="http://schemas.openxmlformats.org/officeDocument/2006/relationships/hyperlink" Target="https://twitter.com/prof_p_nowicka" TargetMode="External" /><Relationship Id="rId1167" Type="http://schemas.openxmlformats.org/officeDocument/2006/relationships/hyperlink" Target="https://twitter.com/rahah_ghazali" TargetMode="External" /><Relationship Id="rId1168" Type="http://schemas.openxmlformats.org/officeDocument/2006/relationships/hyperlink" Target="https://twitter.com/train2hogwarts" TargetMode="External" /><Relationship Id="rId1169" Type="http://schemas.openxmlformats.org/officeDocument/2006/relationships/hyperlink" Target="https://twitter.com/hugh6303" TargetMode="External" /><Relationship Id="rId1170" Type="http://schemas.openxmlformats.org/officeDocument/2006/relationships/hyperlink" Target="https://twitter.com/davidjobrexit" TargetMode="External" /><Relationship Id="rId1171" Type="http://schemas.openxmlformats.org/officeDocument/2006/relationships/hyperlink" Target="https://twitter.com/dvatw" TargetMode="External" /><Relationship Id="rId1172" Type="http://schemas.openxmlformats.org/officeDocument/2006/relationships/hyperlink" Target="https://twitter.com/nurjannie" TargetMode="External" /><Relationship Id="rId1173" Type="http://schemas.openxmlformats.org/officeDocument/2006/relationships/hyperlink" Target="https://twitter.com/syafiqahatta" TargetMode="External" /><Relationship Id="rId1174" Type="http://schemas.openxmlformats.org/officeDocument/2006/relationships/hyperlink" Target="https://twitter.com/kentschools_fa" TargetMode="External" /><Relationship Id="rId1175" Type="http://schemas.openxmlformats.org/officeDocument/2006/relationships/hyperlink" Target="https://twitter.com/afpe_pe" TargetMode="External" /><Relationship Id="rId1176" Type="http://schemas.openxmlformats.org/officeDocument/2006/relationships/hyperlink" Target="https://twitter.com/hullactivesch" TargetMode="External" /><Relationship Id="rId1177" Type="http://schemas.openxmlformats.org/officeDocument/2006/relationships/hyperlink" Target="https://twitter.com/suzy2504" TargetMode="External" /><Relationship Id="rId1178" Type="http://schemas.openxmlformats.org/officeDocument/2006/relationships/hyperlink" Target="https://twitter.com/borntobearboys" TargetMode="External" /><Relationship Id="rId1179" Type="http://schemas.openxmlformats.org/officeDocument/2006/relationships/hyperlink" Target="https://twitter.com/toystory" TargetMode="External" /><Relationship Id="rId1180" Type="http://schemas.openxmlformats.org/officeDocument/2006/relationships/hyperlink" Target="https://twitter.com/cineworld" TargetMode="External" /><Relationship Id="rId1181" Type="http://schemas.openxmlformats.org/officeDocument/2006/relationships/hyperlink" Target="https://twitter.com/cleanlabel" TargetMode="External" /><Relationship Id="rId1182" Type="http://schemas.openxmlformats.org/officeDocument/2006/relationships/hyperlink" Target="https://twitter.com/radekrzehak" TargetMode="External" /><Relationship Id="rId1183" Type="http://schemas.openxmlformats.org/officeDocument/2006/relationships/hyperlink" Target="https://twitter.com/dmorkus" TargetMode="External" /><Relationship Id="rId1184" Type="http://schemas.openxmlformats.org/officeDocument/2006/relationships/hyperlink" Target="https://twitter.com/wjdm07" TargetMode="External" /><Relationship Id="rId1185" Type="http://schemas.openxmlformats.org/officeDocument/2006/relationships/hyperlink" Target="https://twitter.com/mialonmelissa" TargetMode="External" /><Relationship Id="rId1186" Type="http://schemas.openxmlformats.org/officeDocument/2006/relationships/hyperlink" Target="https://twitter.com/rjpbaan" TargetMode="External" /><Relationship Id="rId1187" Type="http://schemas.openxmlformats.org/officeDocument/2006/relationships/hyperlink" Target="https://twitter.com/matthijs85" TargetMode="External" /><Relationship Id="rId1188" Type="http://schemas.openxmlformats.org/officeDocument/2006/relationships/hyperlink" Target="https://twitter.com/tijdvooreten" TargetMode="External" /><Relationship Id="rId1189" Type="http://schemas.openxmlformats.org/officeDocument/2006/relationships/hyperlink" Target="https://twitter.com/werthernieland" TargetMode="External" /><Relationship Id="rId1190" Type="http://schemas.openxmlformats.org/officeDocument/2006/relationships/hyperlink" Target="https://twitter.com/miekevanstigt" TargetMode="External" /><Relationship Id="rId1191" Type="http://schemas.openxmlformats.org/officeDocument/2006/relationships/hyperlink" Target="https://twitter.com/vachtje1" TargetMode="External" /><Relationship Id="rId1192" Type="http://schemas.openxmlformats.org/officeDocument/2006/relationships/hyperlink" Target="https://twitter.com/mvtegenspraak" TargetMode="External" /><Relationship Id="rId1193" Type="http://schemas.openxmlformats.org/officeDocument/2006/relationships/hyperlink" Target="https://twitter.com/nestle" TargetMode="External" /><Relationship Id="rId1194" Type="http://schemas.openxmlformats.org/officeDocument/2006/relationships/hyperlink" Target="https://twitter.com/cocacola" TargetMode="External" /><Relationship Id="rId1195" Type="http://schemas.openxmlformats.org/officeDocument/2006/relationships/hyperlink" Target="https://twitter.com/hbscstudy" TargetMode="External" /><Relationship Id="rId1196" Type="http://schemas.openxmlformats.org/officeDocument/2006/relationships/hyperlink" Target="https://twitter.com/who" TargetMode="External" /><Relationship Id="rId1197" Type="http://schemas.openxmlformats.org/officeDocument/2006/relationships/hyperlink" Target="https://twitter.com/who_europe" TargetMode="External" /><Relationship Id="rId1198" Type="http://schemas.openxmlformats.org/officeDocument/2006/relationships/hyperlink" Target="https://twitter.com/boydswinburn" TargetMode="External" /><Relationship Id="rId1199" Type="http://schemas.openxmlformats.org/officeDocument/2006/relationships/hyperlink" Target="https://twitter.com/kay_ren74" TargetMode="External" /><Relationship Id="rId1200" Type="http://schemas.openxmlformats.org/officeDocument/2006/relationships/hyperlink" Target="https://twitter.com/steltenpower" TargetMode="External" /><Relationship Id="rId1201" Type="http://schemas.openxmlformats.org/officeDocument/2006/relationships/hyperlink" Target="https://twitter.com/kitson" TargetMode="External" /><Relationship Id="rId1202" Type="http://schemas.openxmlformats.org/officeDocument/2006/relationships/hyperlink" Target="https://twitter.com/benioff" TargetMode="External" /><Relationship Id="rId1203" Type="http://schemas.openxmlformats.org/officeDocument/2006/relationships/hyperlink" Target="https://twitter.com/theeconomist" TargetMode="External" /><Relationship Id="rId1204" Type="http://schemas.openxmlformats.org/officeDocument/2006/relationships/hyperlink" Target="https://twitter.com/stephenlees4" TargetMode="External" /><Relationship Id="rId1205" Type="http://schemas.openxmlformats.org/officeDocument/2006/relationships/hyperlink" Target="https://twitter.com/marionwotton" TargetMode="External" /><Relationship Id="rId1206" Type="http://schemas.openxmlformats.org/officeDocument/2006/relationships/hyperlink" Target="https://twitter.com/adamliaw" TargetMode="External" /><Relationship Id="rId1207" Type="http://schemas.openxmlformats.org/officeDocument/2006/relationships/hyperlink" Target="https://twitter.com/aspiresportsuk" TargetMode="External" /><Relationship Id="rId1208" Type="http://schemas.openxmlformats.org/officeDocument/2006/relationships/hyperlink" Target="https://twitter.com/londonpehwb" TargetMode="External" /><Relationship Id="rId1209" Type="http://schemas.openxmlformats.org/officeDocument/2006/relationships/hyperlink" Target="https://twitter.com/igd_health" TargetMode="External" /><Relationship Id="rId1210" Type="http://schemas.openxmlformats.org/officeDocument/2006/relationships/hyperlink" Target="https://twitter.com/comms_igd" TargetMode="External" /><Relationship Id="rId1211" Type="http://schemas.openxmlformats.org/officeDocument/2006/relationships/hyperlink" Target="https://twitter.com/food_active" TargetMode="External" /><Relationship Id="rId1212" Type="http://schemas.openxmlformats.org/officeDocument/2006/relationships/hyperlink" Target="https://twitter.com/fds_rcs" TargetMode="External" /><Relationship Id="rId1213" Type="http://schemas.openxmlformats.org/officeDocument/2006/relationships/hyperlink" Target="https://twitter.com/gulpnow" TargetMode="External" /><Relationship Id="rId1214" Type="http://schemas.openxmlformats.org/officeDocument/2006/relationships/hyperlink" Target="https://twitter.com/h_swanseabay" TargetMode="External" /><Relationship Id="rId1215" Type="http://schemas.openxmlformats.org/officeDocument/2006/relationships/hyperlink" Target="https://twitter.com/ducktalesw00h00" TargetMode="External" /><Relationship Id="rId1216" Type="http://schemas.openxmlformats.org/officeDocument/2006/relationships/hyperlink" Target="https://twitter.com/2020dentistry3" TargetMode="External" /><Relationship Id="rId1217" Type="http://schemas.openxmlformats.org/officeDocument/2006/relationships/hyperlink" Target="https://twitter.com/thedanwilson" TargetMode="External" /><Relationship Id="rId1218" Type="http://schemas.openxmlformats.org/officeDocument/2006/relationships/hyperlink" Target="https://twitter.com/glbridge1" TargetMode="External" /><Relationship Id="rId1219" Type="http://schemas.openxmlformats.org/officeDocument/2006/relationships/hyperlink" Target="https://twitter.com/batder" TargetMode="External" /><Relationship Id="rId1220" Type="http://schemas.openxmlformats.org/officeDocument/2006/relationships/hyperlink" Target="https://twitter.com/mclarkhattingh" TargetMode="External" /><Relationship Id="rId1221" Type="http://schemas.openxmlformats.org/officeDocument/2006/relationships/hyperlink" Target="https://twitter.com/divinebiood" TargetMode="External" /><Relationship Id="rId1222" Type="http://schemas.openxmlformats.org/officeDocument/2006/relationships/hyperlink" Target="https://twitter.com/reclaimtaxuk" TargetMode="External" /><Relationship Id="rId1223" Type="http://schemas.openxmlformats.org/officeDocument/2006/relationships/hyperlink" Target="https://twitter.com/soleentg" TargetMode="External" /><Relationship Id="rId1224" Type="http://schemas.openxmlformats.org/officeDocument/2006/relationships/hyperlink" Target="https://twitter.com/alexandrah0lt" TargetMode="External" /><Relationship Id="rId1225" Type="http://schemas.openxmlformats.org/officeDocument/2006/relationships/hyperlink" Target="https://twitter.com/suliman_rafiq" TargetMode="External" /><Relationship Id="rId1226" Type="http://schemas.openxmlformats.org/officeDocument/2006/relationships/hyperlink" Target="https://twitter.com/expandedzpd" TargetMode="External" /><Relationship Id="rId1227" Type="http://schemas.openxmlformats.org/officeDocument/2006/relationships/hyperlink" Target="https://twitter.com/not_froggy" TargetMode="External" /><Relationship Id="rId1228" Type="http://schemas.openxmlformats.org/officeDocument/2006/relationships/hyperlink" Target="https://twitter.com/ianweiradi" TargetMode="External" /><Relationship Id="rId1229" Type="http://schemas.openxmlformats.org/officeDocument/2006/relationships/hyperlink" Target="https://twitter.com/millerandcarter" TargetMode="External" /><Relationship Id="rId1230" Type="http://schemas.openxmlformats.org/officeDocument/2006/relationships/hyperlink" Target="https://twitter.com/mehrajdube" TargetMode="External" /><Relationship Id="rId1231" Type="http://schemas.openxmlformats.org/officeDocument/2006/relationships/hyperlink" Target="https://twitter.com/pankaj4570" TargetMode="External" /><Relationship Id="rId1232" Type="http://schemas.openxmlformats.org/officeDocument/2006/relationships/hyperlink" Target="https://twitter.com/knowledgebasel" TargetMode="External" /><Relationship Id="rId1233" Type="http://schemas.openxmlformats.org/officeDocument/2006/relationships/hyperlink" Target="https://twitter.com/uwconline" TargetMode="External" /><Relationship Id="rId1234" Type="http://schemas.openxmlformats.org/officeDocument/2006/relationships/hyperlink" Target="https://twitter.com/foodsecurity_za" TargetMode="External" /><Relationship Id="rId1235" Type="http://schemas.openxmlformats.org/officeDocument/2006/relationships/hyperlink" Target="https://twitter.com/calcivis" TargetMode="External" /><Relationship Id="rId1236" Type="http://schemas.openxmlformats.org/officeDocument/2006/relationships/hyperlink" Target="https://twitter.com/outsmart_sugar" TargetMode="External" /><Relationship Id="rId1237" Type="http://schemas.openxmlformats.org/officeDocument/2006/relationships/hyperlink" Target="https://twitter.com/irdeeen" TargetMode="External" /><Relationship Id="rId1238" Type="http://schemas.openxmlformats.org/officeDocument/2006/relationships/hyperlink" Target="https://twitter.com/husinwh_" TargetMode="External" /><Relationship Id="rId1239" Type="http://schemas.openxmlformats.org/officeDocument/2006/relationships/hyperlink" Target="https://twitter.com/fredericesq" TargetMode="External" /><Relationship Id="rId1240" Type="http://schemas.openxmlformats.org/officeDocument/2006/relationships/hyperlink" Target="https://twitter.com/logamakwela" TargetMode="External" /><Relationship Id="rId1241" Type="http://schemas.openxmlformats.org/officeDocument/2006/relationships/hyperlink" Target="https://twitter.com/toffeegirl" TargetMode="External" /><Relationship Id="rId1242" Type="http://schemas.openxmlformats.org/officeDocument/2006/relationships/hyperlink" Target="https://twitter.com/lbc" TargetMode="External" /><Relationship Id="rId1243" Type="http://schemas.openxmlformats.org/officeDocument/2006/relationships/hyperlink" Target="https://twitter.com/steveallenshow" TargetMode="External" /><Relationship Id="rId1244" Type="http://schemas.openxmlformats.org/officeDocument/2006/relationships/hyperlink" Target="https://twitter.com/abdutoit" TargetMode="External" /><Relationship Id="rId1245" Type="http://schemas.openxmlformats.org/officeDocument/2006/relationships/hyperlink" Target="https://twitter.com/healthenews" TargetMode="External" /><Relationship Id="rId1246" Type="http://schemas.openxmlformats.org/officeDocument/2006/relationships/hyperlink" Target="https://twitter.com/healthtian" TargetMode="External" /><Relationship Id="rId1247" Type="http://schemas.openxmlformats.org/officeDocument/2006/relationships/hyperlink" Target="https://twitter.com/ianyee" TargetMode="External" /><Relationship Id="rId1248" Type="http://schemas.openxmlformats.org/officeDocument/2006/relationships/hyperlink" Target="https://twitter.com/sugarsmartncl" TargetMode="External" /><Relationship Id="rId1249" Type="http://schemas.openxmlformats.org/officeDocument/2006/relationships/hyperlink" Target="https://twitter.com/nayerraapd" TargetMode="External" /><Relationship Id="rId1250" Type="http://schemas.openxmlformats.org/officeDocument/2006/relationships/hyperlink" Target="https://twitter.com/daniellegalle15" TargetMode="External" /><Relationship Id="rId1251" Type="http://schemas.openxmlformats.org/officeDocument/2006/relationships/hyperlink" Target="https://twitter.com/w_wat" TargetMode="External" /><Relationship Id="rId1252" Type="http://schemas.openxmlformats.org/officeDocument/2006/relationships/hyperlink" Target="https://twitter.com/dphru_sa" TargetMode="External" /><Relationship Id="rId1253" Type="http://schemas.openxmlformats.org/officeDocument/2006/relationships/hyperlink" Target="https://twitter.com/esmesstuff" TargetMode="External" /><Relationship Id="rId1254" Type="http://schemas.openxmlformats.org/officeDocument/2006/relationships/hyperlink" Target="https://twitter.com/r_osirideain" TargetMode="External" /><Relationship Id="rId1255" Type="http://schemas.openxmlformats.org/officeDocument/2006/relationships/hyperlink" Target="https://twitter.com/irnbru" TargetMode="External" /><Relationship Id="rId1256" Type="http://schemas.openxmlformats.org/officeDocument/2006/relationships/hyperlink" Target="https://twitter.com/mcindewartam" TargetMode="External" /><Relationship Id="rId1257" Type="http://schemas.openxmlformats.org/officeDocument/2006/relationships/hyperlink" Target="https://twitter.com/kpennpenn" TargetMode="External" /><Relationship Id="rId1258" Type="http://schemas.openxmlformats.org/officeDocument/2006/relationships/hyperlink" Target="https://twitter.com/cruk_policy" TargetMode="External" /><Relationship Id="rId1259" Type="http://schemas.openxmlformats.org/officeDocument/2006/relationships/hyperlink" Target="https://twitter.com/davesargent" TargetMode="External" /><Relationship Id="rId1260" Type="http://schemas.openxmlformats.org/officeDocument/2006/relationships/hyperlink" Target="https://twitter.com/tesco" TargetMode="External" /><Relationship Id="rId1261" Type="http://schemas.openxmlformats.org/officeDocument/2006/relationships/hyperlink" Target="https://twitter.com/oha_updates" TargetMode="External" /><Relationship Id="rId1262" Type="http://schemas.openxmlformats.org/officeDocument/2006/relationships/hyperlink" Target="https://twitter.com/jphysical" TargetMode="External" /><Relationship Id="rId1263" Type="http://schemas.openxmlformats.org/officeDocument/2006/relationships/hyperlink" Target="https://twitter.com/cati_king" TargetMode="External" /><Relationship Id="rId1264" Type="http://schemas.openxmlformats.org/officeDocument/2006/relationships/hyperlink" Target="https://twitter.com/jamieoliver" TargetMode="External" /><Relationship Id="rId1265" Type="http://schemas.openxmlformats.org/officeDocument/2006/relationships/hyperlink" Target="https://twitter.com/debsjkay" TargetMode="External" /><Relationship Id="rId1266" Type="http://schemas.openxmlformats.org/officeDocument/2006/relationships/hyperlink" Target="https://twitter.com/aussugartax" TargetMode="External" /><Relationship Id="rId1267" Type="http://schemas.openxmlformats.org/officeDocument/2006/relationships/hyperlink" Target="https://twitter.com/matt_hopcraft" TargetMode="External" /><Relationship Id="rId1268" Type="http://schemas.openxmlformats.org/officeDocument/2006/relationships/hyperlink" Target="https://twitter.com/marymaryregan" TargetMode="External" /><Relationship Id="rId1269" Type="http://schemas.openxmlformats.org/officeDocument/2006/relationships/hyperlink" Target="https://twitter.com/197winstonsmith" TargetMode="External" /><Relationship Id="rId1270" Type="http://schemas.openxmlformats.org/officeDocument/2006/relationships/hyperlink" Target="https://twitter.com/nestlegermany" TargetMode="External" /><Relationship Id="rId1271" Type="http://schemas.openxmlformats.org/officeDocument/2006/relationships/hyperlink" Target="https://twitter.com/juliakloeckner" TargetMode="External" /><Relationship Id="rId1272" Type="http://schemas.openxmlformats.org/officeDocument/2006/relationships/hyperlink" Target="https://twitter.com/bmel" TargetMode="External" /><Relationship Id="rId1273" Type="http://schemas.openxmlformats.org/officeDocument/2006/relationships/hyperlink" Target="https://twitter.com/sheikh_anvakh" TargetMode="External" /><Relationship Id="rId1274" Type="http://schemas.openxmlformats.org/officeDocument/2006/relationships/hyperlink" Target="https://twitter.com/lidlgb" TargetMode="External" /><Relationship Id="rId1275" Type="http://schemas.openxmlformats.org/officeDocument/2006/relationships/hyperlink" Target="https://twitter.com/aldiuk" TargetMode="External" /><Relationship Id="rId1276" Type="http://schemas.openxmlformats.org/officeDocument/2006/relationships/hyperlink" Target="https://twitter.com/morrisons" TargetMode="External" /><Relationship Id="rId1277" Type="http://schemas.openxmlformats.org/officeDocument/2006/relationships/hyperlink" Target="https://twitter.com/parentchain" TargetMode="External" /><Relationship Id="rId1278" Type="http://schemas.openxmlformats.org/officeDocument/2006/relationships/hyperlink" Target="https://twitter.com/audreybbonbon" TargetMode="External" /><Relationship Id="rId1279" Type="http://schemas.openxmlformats.org/officeDocument/2006/relationships/hyperlink" Target="https://twitter.com/robertlustigmd" TargetMode="External" /><Relationship Id="rId1280" Type="http://schemas.openxmlformats.org/officeDocument/2006/relationships/hyperlink" Target="https://twitter.com/rezomusik" TargetMode="External" /><Relationship Id="rId1281" Type="http://schemas.openxmlformats.org/officeDocument/2006/relationships/hyperlink" Target="https://twitter.com/renatekuenast" TargetMode="External" /><Relationship Id="rId1282" Type="http://schemas.openxmlformats.org/officeDocument/2006/relationships/hyperlink" Target="https://twitter.com/baumfran" TargetMode="External" /><Relationship Id="rId1283" Type="http://schemas.openxmlformats.org/officeDocument/2006/relationships/hyperlink" Target="https://twitter.com/mattfis14854590" TargetMode="External" /><Relationship Id="rId1284" Type="http://schemas.openxmlformats.org/officeDocument/2006/relationships/hyperlink" Target="https://twitter.com/drjuliaanaf1" TargetMode="External" /><Relationship Id="rId1285" Type="http://schemas.openxmlformats.org/officeDocument/2006/relationships/hyperlink" Target="https://twitter.com/simoncapewell99" TargetMode="External" /><Relationship Id="rId1286" Type="http://schemas.openxmlformats.org/officeDocument/2006/relationships/hyperlink" Target="https://twitter.com/marionnestle" TargetMode="External" /><Relationship Id="rId1287" Type="http://schemas.openxmlformats.org/officeDocument/2006/relationships/hyperlink" Target="https://twitter.com/iphc2" TargetMode="External" /><Relationship Id="rId1288" Type="http://schemas.openxmlformats.org/officeDocument/2006/relationships/hyperlink" Target="https://twitter.com/unni_gopinathan" TargetMode="External" /><Relationship Id="rId1289" Type="http://schemas.openxmlformats.org/officeDocument/2006/relationships/hyperlink" Target="https://twitter.com/philbakernz" TargetMode="External" /><Relationship Id="rId1290" Type="http://schemas.openxmlformats.org/officeDocument/2006/relationships/hyperlink" Target="https://twitter.com/kentbuse" TargetMode="External" /><Relationship Id="rId1291" Type="http://schemas.openxmlformats.org/officeDocument/2006/relationships/hyperlink" Target="https://twitter.com/wur" TargetMode="External" /><Relationship Id="rId1292" Type="http://schemas.openxmlformats.org/officeDocument/2006/relationships/hyperlink" Target="https://twitter.com/jeroencandel" TargetMode="External" /><Relationship Id="rId1293" Type="http://schemas.openxmlformats.org/officeDocument/2006/relationships/hyperlink" Target="https://twitter.com/thelancetph" TargetMode="External" /><Relationship Id="rId1294" Type="http://schemas.openxmlformats.org/officeDocument/2006/relationships/hyperlink" Target="https://twitter.com/wwaterlander" TargetMode="External" /><Relationship Id="rId1295" Type="http://schemas.openxmlformats.org/officeDocument/2006/relationships/hyperlink" Target="https://twitter.com/jaapseidell" TargetMode="External" /><Relationship Id="rId1296" Type="http://schemas.openxmlformats.org/officeDocument/2006/relationships/hyperlink" Target="https://twitter.com/bentiggelaar_bt" TargetMode="External" /><Relationship Id="rId1297" Type="http://schemas.openxmlformats.org/officeDocument/2006/relationships/hyperlink" Target="https://twitter.com/yonifreedhoff" TargetMode="External" /><Relationship Id="rId1298" Type="http://schemas.openxmlformats.org/officeDocument/2006/relationships/hyperlink" Target="https://twitter.com/_informas" TargetMode="External" /><Relationship Id="rId1299" Type="http://schemas.openxmlformats.org/officeDocument/2006/relationships/hyperlink" Target="https://twitter.com/joggnl" TargetMode="External" /><Relationship Id="rId1300" Type="http://schemas.openxmlformats.org/officeDocument/2006/relationships/hyperlink" Target="https://twitter.com/aigezondheid" TargetMode="External" /><Relationship Id="rId1301" Type="http://schemas.openxmlformats.org/officeDocument/2006/relationships/hyperlink" Target="https://twitter.com/minvws" TargetMode="External" /><Relationship Id="rId1302" Type="http://schemas.openxmlformats.org/officeDocument/2006/relationships/hyperlink" Target="https://twitter.com/gurpinderlalli" TargetMode="External" /><Relationship Id="rId1303" Type="http://schemas.openxmlformats.org/officeDocument/2006/relationships/hyperlink" Target="https://twitter.com/db41073" TargetMode="External" /><Relationship Id="rId1304" Type="http://schemas.openxmlformats.org/officeDocument/2006/relationships/hyperlink" Target="https://twitter.com/thesteils" TargetMode="External" /><Relationship Id="rId1305" Type="http://schemas.openxmlformats.org/officeDocument/2006/relationships/hyperlink" Target="https://twitter.com/haymansafc" TargetMode="External" /><Relationship Id="rId1306" Type="http://schemas.openxmlformats.org/officeDocument/2006/relationships/hyperlink" Target="https://twitter.com/14obrien14" TargetMode="External" /><Relationship Id="rId1307" Type="http://schemas.openxmlformats.org/officeDocument/2006/relationships/hyperlink" Target="https://twitter.com/leonknight_" TargetMode="External" /><Relationship Id="rId1308" Type="http://schemas.openxmlformats.org/officeDocument/2006/relationships/hyperlink" Target="https://twitter.com/abhigarg_" TargetMode="External" /><Relationship Id="rId1309" Type="http://schemas.openxmlformats.org/officeDocument/2006/relationships/hyperlink" Target="https://twitter.com/silcastelletti" TargetMode="External" /><Relationship Id="rId1310" Type="http://schemas.openxmlformats.org/officeDocument/2006/relationships/hyperlink" Target="https://twitter.com/silcastel" TargetMode="External" /><Relationship Id="rId1311" Type="http://schemas.openxmlformats.org/officeDocument/2006/relationships/hyperlink" Target="https://twitter.com/fzmarques" TargetMode="External" /><Relationship Id="rId1312" Type="http://schemas.openxmlformats.org/officeDocument/2006/relationships/hyperlink" Target="https://twitter.com/ishbp" TargetMode="External" /><Relationship Id="rId1313" Type="http://schemas.openxmlformats.org/officeDocument/2006/relationships/hyperlink" Target="https://twitter.com/hbprca" TargetMode="External" /><Relationship Id="rId1314" Type="http://schemas.openxmlformats.org/officeDocument/2006/relationships/hyperlink" Target="https://twitter.com/kewatson" TargetMode="External" /><Relationship Id="rId1315" Type="http://schemas.openxmlformats.org/officeDocument/2006/relationships/hyperlink" Target="https://twitter.com/hswapnil" TargetMode="External" /><Relationship Id="rId1316" Type="http://schemas.openxmlformats.org/officeDocument/2006/relationships/hyperlink" Target="https://twitter.com/brandimwynne" TargetMode="External" /><Relationship Id="rId1317" Type="http://schemas.openxmlformats.org/officeDocument/2006/relationships/hyperlink" Target="https://twitter.com/alta_schutte" TargetMode="External" /><Relationship Id="rId1318" Type="http://schemas.openxmlformats.org/officeDocument/2006/relationships/hyperlink" Target="https://twitter.com/sfhta" TargetMode="External" /><Relationship Id="rId1319" Type="http://schemas.openxmlformats.org/officeDocument/2006/relationships/hyperlink" Target="https://twitter.com/atulpathak31" TargetMode="External" /><Relationship Id="rId1320" Type="http://schemas.openxmlformats.org/officeDocument/2006/relationships/hyperlink" Target="https://twitter.com/bogdienache" TargetMode="External" /><Relationship Id="rId1321" Type="http://schemas.openxmlformats.org/officeDocument/2006/relationships/hyperlink" Target="https://twitter.com/imhere_m8" TargetMode="External" /><Relationship Id="rId1322" Type="http://schemas.openxmlformats.org/officeDocument/2006/relationships/hyperlink" Target="https://twitter.com/isleofwrite" TargetMode="External" /><Relationship Id="rId1323" Type="http://schemas.openxmlformats.org/officeDocument/2006/relationships/hyperlink" Target="https://twitter.com/thesacredisle" TargetMode="External" /><Relationship Id="rId1324" Type="http://schemas.openxmlformats.org/officeDocument/2006/relationships/hyperlink" Target="https://twitter.com/sboscott" TargetMode="External" /><Relationship Id="rId1325" Type="http://schemas.openxmlformats.org/officeDocument/2006/relationships/hyperlink" Target="https://twitter.com/talkradio" TargetMode="External" /><Relationship Id="rId1326" Type="http://schemas.openxmlformats.org/officeDocument/2006/relationships/hyperlink" Target="https://twitter.com/iromg" TargetMode="External" /><Relationship Id="rId1327" Type="http://schemas.openxmlformats.org/officeDocument/2006/relationships/hyperlink" Target="https://twitter.com/adhila101" TargetMode="External" /><Relationship Id="rId1328" Type="http://schemas.openxmlformats.org/officeDocument/2006/relationships/hyperlink" Target="https://twitter.com/section27news" TargetMode="External" /><Relationship Id="rId1329" Type="http://schemas.openxmlformats.org/officeDocument/2006/relationships/hyperlink" Target="https://twitter.com/holly_gabe" TargetMode="External" /><Relationship Id="rId1330" Type="http://schemas.openxmlformats.org/officeDocument/2006/relationships/hyperlink" Target="https://twitter.com/sputniknewsuk" TargetMode="External" /><Relationship Id="rId1331" Type="http://schemas.openxmlformats.org/officeDocument/2006/relationships/hyperlink" Target="https://twitter.com/agnesayton" TargetMode="External" /><Relationship Id="rId1332" Type="http://schemas.openxmlformats.org/officeDocument/2006/relationships/hyperlink" Target="https://twitter.com/etain6" TargetMode="External" /><Relationship Id="rId1333" Type="http://schemas.openxmlformats.org/officeDocument/2006/relationships/hyperlink" Target="https://twitter.com/sabinebonneck" TargetMode="External" /><Relationship Id="rId1334" Type="http://schemas.openxmlformats.org/officeDocument/2006/relationships/hyperlink" Target="https://twitter.com/aerztezeitung" TargetMode="External" /><Relationship Id="rId1335" Type="http://schemas.openxmlformats.org/officeDocument/2006/relationships/hyperlink" Target="https://twitter.com/greedspam" TargetMode="External" /><Relationship Id="rId1336" Type="http://schemas.openxmlformats.org/officeDocument/2006/relationships/hyperlink" Target="https://twitter.com/dhscgovuk" TargetMode="External" /><Relationship Id="rId1337" Type="http://schemas.openxmlformats.org/officeDocument/2006/relationships/hyperlink" Target="https://twitter.com/stevenedginton" TargetMode="External" /><Relationship Id="rId1338" Type="http://schemas.openxmlformats.org/officeDocument/2006/relationships/hyperlink" Target="https://twitter.com/gidmk" TargetMode="External" /><Relationship Id="rId1339" Type="http://schemas.openxmlformats.org/officeDocument/2006/relationships/hyperlink" Target="https://twitter.com/rcperri" TargetMode="External" /><Relationship Id="rId1340" Type="http://schemas.openxmlformats.org/officeDocument/2006/relationships/hyperlink" Target="https://twitter.com/helenclarknz" TargetMode="External" /><Relationship Id="rId1341" Type="http://schemas.openxmlformats.org/officeDocument/2006/relationships/hyperlink" Target="https://twitter.com/eastgatebiotech" TargetMode="External" /><Relationship Id="rId1342" Type="http://schemas.openxmlformats.org/officeDocument/2006/relationships/hyperlink" Target="https://twitter.com/plvrmap" TargetMode="External" /><Relationship Id="rId1343" Type="http://schemas.openxmlformats.org/officeDocument/2006/relationships/hyperlink" Target="https://twitter.com/lndnsmileclinic" TargetMode="External" /><Relationship Id="rId1344" Type="http://schemas.openxmlformats.org/officeDocument/2006/relationships/hyperlink" Target="https://twitter.com/gdpukcom" TargetMode="External" /><Relationship Id="rId1345" Type="http://schemas.openxmlformats.org/officeDocument/2006/relationships/hyperlink" Target="https://twitter.com/scotthardinguk" TargetMode="External" /><Relationship Id="rId1346" Type="http://schemas.openxmlformats.org/officeDocument/2006/relationships/hyperlink" Target="https://twitter.com/supermalt" TargetMode="External" /><Relationship Id="rId1347" Type="http://schemas.openxmlformats.org/officeDocument/2006/relationships/hyperlink" Target="https://twitter.com/eileen_marchant" TargetMode="External" /><Relationship Id="rId1348" Type="http://schemas.openxmlformats.org/officeDocument/2006/relationships/hyperlink" Target="https://twitter.com/griffithnursing" TargetMode="External" /><Relationship Id="rId1349" Type="http://schemas.openxmlformats.org/officeDocument/2006/relationships/hyperlink" Target="https://twitter.com/danamccauley" TargetMode="External" /><Relationship Id="rId1350" Type="http://schemas.openxmlformats.org/officeDocument/2006/relationships/hyperlink" Target="https://twitter.com/keatingpatrick" TargetMode="External" /><Relationship Id="rId1351" Type="http://schemas.openxmlformats.org/officeDocument/2006/relationships/hyperlink" Target="https://twitter.com/otto_english" TargetMode="External" /><Relationship Id="rId1352" Type="http://schemas.openxmlformats.org/officeDocument/2006/relationships/hyperlink" Target="https://twitter.com/alanpwhite2" TargetMode="External" /><Relationship Id="rId1353" Type="http://schemas.openxmlformats.org/officeDocument/2006/relationships/hyperlink" Target="https://twitter.com/krifra" TargetMode="External" /><Relationship Id="rId1354" Type="http://schemas.openxmlformats.org/officeDocument/2006/relationships/hyperlink" Target="https://twitter.com/sophuwc" TargetMode="External" /><Relationship Id="rId1355" Type="http://schemas.openxmlformats.org/officeDocument/2006/relationships/hyperlink" Target="https://twitter.com/pmpmagtoday" TargetMode="External" /><Relationship Id="rId1356" Type="http://schemas.openxmlformats.org/officeDocument/2006/relationships/hyperlink" Target="https://twitter.com/drefleming7" TargetMode="External" /><Relationship Id="rId1357" Type="http://schemas.openxmlformats.org/officeDocument/2006/relationships/comments" Target="../comments2.xml" /><Relationship Id="rId1358" Type="http://schemas.openxmlformats.org/officeDocument/2006/relationships/vmlDrawing" Target="../drawings/vmlDrawing2.vml" /><Relationship Id="rId1359" Type="http://schemas.openxmlformats.org/officeDocument/2006/relationships/table" Target="../tables/table2.xml" /><Relationship Id="rId13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igd.com/research/brexit-and-economics/article/t/how-the-sugar-tax-is-changing-behaviour/i/22186" TargetMode="External" /><Relationship Id="rId2" Type="http://schemas.openxmlformats.org/officeDocument/2006/relationships/hyperlink" Target="https://www.icelandreview.com/politics/in-focus-proposed-sugar-tax/" TargetMode="External" /><Relationship Id="rId3" Type="http://schemas.openxmlformats.org/officeDocument/2006/relationships/hyperlink" Target="https://news.sky.com/story/call-for-calorie-tax-on-processed-food-after-success-of-sugar-levy-11779137" TargetMode="External" /><Relationship Id="rId4" Type="http://schemas.openxmlformats.org/officeDocument/2006/relationships/hyperlink" Target="https://twitter.com/i/web/status/1163962095727198208" TargetMode="External" /><Relationship Id="rId5" Type="http://schemas.openxmlformats.org/officeDocument/2006/relationships/hyperlink" Target="https://vip.politicsmeanspolitics.com/2019/07/03/daydream-belizers-brexit-big-sugar-and-the-bad-boys-from-belize/" TargetMode="External" /><Relationship Id="rId6" Type="http://schemas.openxmlformats.org/officeDocument/2006/relationships/hyperlink" Target="https://twitter.com/banas51/status/1163696101855092736" TargetMode="External" /><Relationship Id="rId7" Type="http://schemas.openxmlformats.org/officeDocument/2006/relationships/hyperlink" Target="https://www.smh.com.au/politics/federal/government-orders-review-to-weigh-up-added-sugar-labels-20190819-p52ilx.html" TargetMode="External" /><Relationship Id="rId8" Type="http://schemas.openxmlformats.org/officeDocument/2006/relationships/hyperlink" Target="https://www.gdpuk.com/news/latest-news/3328-the-highs-and-lows-of-sugar-content-revealed" TargetMode="External" /><Relationship Id="rId9" Type="http://schemas.openxmlformats.org/officeDocument/2006/relationships/hyperlink" Target="http://www.nzherald.co.nz/index.cfm?objectid=12254108&amp;ref=twitter" TargetMode="External" /><Relationship Id="rId10" Type="http://schemas.openxmlformats.org/officeDocument/2006/relationships/hyperlink" Target="https://www.aerztezeitung.de/politik_gesellschaft/praevention/article/994086/kritik-nach-erklaerung-regierung-sieht-keine-wissenschaftliche-begruendbarkeit-zuckersteuer.html" TargetMode="External" /><Relationship Id="rId11" Type="http://schemas.openxmlformats.org/officeDocument/2006/relationships/hyperlink" Target="https://www.coca-colacompany.com/stories/meet-our-partners-epode-international-network" TargetMode="External" /><Relationship Id="rId12" Type="http://schemas.openxmlformats.org/officeDocument/2006/relationships/hyperlink" Target="https://twitter.com/i/web/status/1161690090919403520" TargetMode="External" /><Relationship Id="rId13" Type="http://schemas.openxmlformats.org/officeDocument/2006/relationships/hyperlink" Target="https://twitter.com/i/web/status/1161724792879419392" TargetMode="External" /><Relationship Id="rId14" Type="http://schemas.openxmlformats.org/officeDocument/2006/relationships/hyperlink" Target="https://twitter.com/i/web/status/1161753679545942023" TargetMode="External" /><Relationship Id="rId15" Type="http://schemas.openxmlformats.org/officeDocument/2006/relationships/hyperlink" Target="https://twitter.com/bmel/status/1162734977584230400" TargetMode="External" /><Relationship Id="rId16" Type="http://schemas.openxmlformats.org/officeDocument/2006/relationships/hyperlink" Target="https://twitter.com/i/web/status/1161705520501334017" TargetMode="External" /><Relationship Id="rId17" Type="http://schemas.openxmlformats.org/officeDocument/2006/relationships/hyperlink" Target="https://twitter.com/tijdvooreten/status/1161748709778083841" TargetMode="External" /><Relationship Id="rId18" Type="http://schemas.openxmlformats.org/officeDocument/2006/relationships/hyperlink" Target="https://twitter.com/i/web/status/1161927798434480128" TargetMode="External" /><Relationship Id="rId19" Type="http://schemas.openxmlformats.org/officeDocument/2006/relationships/hyperlink" Target="https://twitter.com/i/web/status/1161940090714824705" TargetMode="External" /><Relationship Id="rId20" Type="http://schemas.openxmlformats.org/officeDocument/2006/relationships/hyperlink" Target="https://twitter.com/i/web/status/1161748709778083841" TargetMode="External" /><Relationship Id="rId21" Type="http://schemas.openxmlformats.org/officeDocument/2006/relationships/hyperlink" Target="https://news.sky.com/story/call-for-calorie-tax-on-processed-food-after-success-of-sugar-levy-11779137" TargetMode="External" /><Relationship Id="rId22" Type="http://schemas.openxmlformats.org/officeDocument/2006/relationships/hyperlink" Target="https://www.huffingtonpost.co.uk/entry/calorie-levy-campaigners_uk_5d4993bee4b0244052e1a560" TargetMode="External" /><Relationship Id="rId23" Type="http://schemas.openxmlformats.org/officeDocument/2006/relationships/hyperlink" Target="https://www.eveningexpress.co.uk/news/uk/call-for-calorie-tax-on-food-firms-after-success-of-sugar-levy/amp/?utm_source=twitter&amp;__twitter_impression=true" TargetMode="External" /><Relationship Id="rId24" Type="http://schemas.openxmlformats.org/officeDocument/2006/relationships/hyperlink" Target="https://www.independent.co.uk/news/uk/politics/calorie-tax-campaign-health-food-levy-sugar-soft-drinks-a9044521.html" TargetMode="External" /><Relationship Id="rId25" Type="http://schemas.openxmlformats.org/officeDocument/2006/relationships/hyperlink" Target="https://www.instagram.com/p/B03kt9jFd6l/" TargetMode="External" /><Relationship Id="rId26" Type="http://schemas.openxmlformats.org/officeDocument/2006/relationships/hyperlink" Target="https://twitter.com/TheEconomist/status/1159139054857965568" TargetMode="External" /><Relationship Id="rId27" Type="http://schemas.openxmlformats.org/officeDocument/2006/relationships/hyperlink" Target="https://www.youtube.com/watch?v=cfl26x1XCwY" TargetMode="External" /><Relationship Id="rId28" Type="http://schemas.openxmlformats.org/officeDocument/2006/relationships/hyperlink" Target="https://twitter.com/theeconomist/status/1159291624528207873" TargetMode="External" /><Relationship Id="rId29" Type="http://schemas.openxmlformats.org/officeDocument/2006/relationships/hyperlink" Target="https://news.sky.com/story/call-for-calorie-tax-on-processed-food-after-success-of-sugar-levy-11779137?utm_source=Greenhouse+Morning+News&amp;utm_campaign=925a7e4c19-Greenhouse_Morning_News_GMN__8th_August_2019&amp;utm_medium=email&amp;utm_term=0_e40c447c1a-925a7e4c19-123998953" TargetMode="External" /><Relationship Id="rId30" Type="http://schemas.openxmlformats.org/officeDocument/2006/relationships/hyperlink" Target="https://www.foodmatterslive.com/visit/2019-schedule/2019-sessions-details-reformulation-and-portion-size-approaches-to-meeting-calorie-and-sugar-reduction-targets" TargetMode="External" /><Relationship Id="rId31" Type="http://schemas.openxmlformats.org/officeDocument/2006/relationships/hyperlink" Target="https://twitter.com/i/web/status/1161452167045115904" TargetMode="External" /><Relationship Id="rId32" Type="http://schemas.openxmlformats.org/officeDocument/2006/relationships/hyperlink" Target="https://twitter.com/i/web/status/1161457996624359425" TargetMode="External" /><Relationship Id="rId33" Type="http://schemas.openxmlformats.org/officeDocument/2006/relationships/hyperlink" Target="https://twitter.com/i/web/status/1161245860488892422" TargetMode="External" /><Relationship Id="rId34" Type="http://schemas.openxmlformats.org/officeDocument/2006/relationships/hyperlink" Target="https://www.sciencedirect.com/science/article/pii/S0167527316331515" TargetMode="External" /><Relationship Id="rId35" Type="http://schemas.openxmlformats.org/officeDocument/2006/relationships/hyperlink" Target="https://twitter.com/i/web/status/1147097793204490241" TargetMode="External" /><Relationship Id="rId36" Type="http://schemas.openxmlformats.org/officeDocument/2006/relationships/hyperlink" Target="https://www.bbc.co.uk/news/uk-politics-48847952" TargetMode="External" /><Relationship Id="rId37" Type="http://schemas.openxmlformats.org/officeDocument/2006/relationships/hyperlink" Target="https://soundcloud.com/radiosputnik/obesity-we-believe-liability-here-is-with-the-food-industry-expert" TargetMode="External" /><Relationship Id="rId38" Type="http://schemas.openxmlformats.org/officeDocument/2006/relationships/hyperlink" Target="https://www.dailymail.co.uk/health/article-7328077/Campaigners-call-CALORIE-TAX-processed-foods.html" TargetMode="External" /><Relationship Id="rId39" Type="http://schemas.openxmlformats.org/officeDocument/2006/relationships/hyperlink" Target="https://www.qmul.ac.uk/media/news/2019/smd/call-for-levy-on-manufacturers-to-reduce-excessive-calories-in-unhealthy-food-.html" TargetMode="External" /><Relationship Id="rId40" Type="http://schemas.openxmlformats.org/officeDocument/2006/relationships/hyperlink" Target="https://www.foodanddrinktechnology.com/news/29006/campaigners-call-for-calorie-levy-on-unhealthy-foods/" TargetMode="External" /><Relationship Id="rId41" Type="http://schemas.openxmlformats.org/officeDocument/2006/relationships/hyperlink" Target="https://twitter.com/i/web/status/1161916658031702016" TargetMode="External" /><Relationship Id="rId42" Type="http://schemas.openxmlformats.org/officeDocument/2006/relationships/hyperlink" Target="https://twitter.com/i/web/status/1161916007415525376" TargetMode="External" /><Relationship Id="rId43" Type="http://schemas.openxmlformats.org/officeDocument/2006/relationships/hyperlink" Target="https://www.igd.com/research/brexit-and-economics/article/t/how-the-sugar-tax-is-changing-behaviour/i/22186" TargetMode="External" /><Relationship Id="rId44" Type="http://schemas.openxmlformats.org/officeDocument/2006/relationships/hyperlink" Target="https://twitter.com/i/web/status/1161902893240373248" TargetMode="External" /><Relationship Id="rId45" Type="http://schemas.openxmlformats.org/officeDocument/2006/relationships/table" Target="../tables/table11.xm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3771</v>
      </c>
      <c r="BB2" s="13" t="s">
        <v>3836</v>
      </c>
      <c r="BC2" s="13" t="s">
        <v>3837</v>
      </c>
      <c r="BD2" s="119" t="s">
        <v>4893</v>
      </c>
      <c r="BE2" s="119" t="s">
        <v>4894</v>
      </c>
      <c r="BF2" s="119" t="s">
        <v>4895</v>
      </c>
      <c r="BG2" s="119" t="s">
        <v>4896</v>
      </c>
      <c r="BH2" s="119" t="s">
        <v>4897</v>
      </c>
      <c r="BI2" s="119" t="s">
        <v>4898</v>
      </c>
      <c r="BJ2" s="119" t="s">
        <v>4899</v>
      </c>
      <c r="BK2" s="119" t="s">
        <v>4900</v>
      </c>
      <c r="BL2" s="119" t="s">
        <v>4901</v>
      </c>
    </row>
    <row r="3" spans="1:64" ht="15" customHeight="1">
      <c r="A3" s="64" t="s">
        <v>212</v>
      </c>
      <c r="B3" s="64" t="s">
        <v>420</v>
      </c>
      <c r="C3" s="65" t="s">
        <v>4978</v>
      </c>
      <c r="D3" s="66">
        <v>3</v>
      </c>
      <c r="E3" s="67" t="s">
        <v>132</v>
      </c>
      <c r="F3" s="68">
        <v>35</v>
      </c>
      <c r="G3" s="65"/>
      <c r="H3" s="69"/>
      <c r="I3" s="70"/>
      <c r="J3" s="70"/>
      <c r="K3" s="34" t="s">
        <v>65</v>
      </c>
      <c r="L3" s="71">
        <v>3</v>
      </c>
      <c r="M3" s="71"/>
      <c r="N3" s="72"/>
      <c r="O3" s="78" t="s">
        <v>526</v>
      </c>
      <c r="P3" s="80">
        <v>43681.96108796296</v>
      </c>
      <c r="Q3" s="78" t="s">
        <v>528</v>
      </c>
      <c r="R3" s="83" t="s">
        <v>684</v>
      </c>
      <c r="S3" s="78" t="s">
        <v>772</v>
      </c>
      <c r="T3" s="78" t="s">
        <v>800</v>
      </c>
      <c r="U3" s="78"/>
      <c r="V3" s="83" t="s">
        <v>882</v>
      </c>
      <c r="W3" s="80">
        <v>43681.96108796296</v>
      </c>
      <c r="X3" s="83" t="s">
        <v>1067</v>
      </c>
      <c r="Y3" s="78"/>
      <c r="Z3" s="78"/>
      <c r="AA3" s="85" t="s">
        <v>1311</v>
      </c>
      <c r="AB3" s="85" t="s">
        <v>1555</v>
      </c>
      <c r="AC3" s="78" t="b">
        <v>0</v>
      </c>
      <c r="AD3" s="78">
        <v>2</v>
      </c>
      <c r="AE3" s="85" t="s">
        <v>1586</v>
      </c>
      <c r="AF3" s="78" t="b">
        <v>0</v>
      </c>
      <c r="AG3" s="78" t="s">
        <v>1621</v>
      </c>
      <c r="AH3" s="78"/>
      <c r="AI3" s="85" t="s">
        <v>1587</v>
      </c>
      <c r="AJ3" s="78" t="b">
        <v>0</v>
      </c>
      <c r="AK3" s="78">
        <v>1</v>
      </c>
      <c r="AL3" s="85" t="s">
        <v>1587</v>
      </c>
      <c r="AM3" s="78" t="s">
        <v>1643</v>
      </c>
      <c r="AN3" s="78" t="b">
        <v>0</v>
      </c>
      <c r="AO3" s="85" t="s">
        <v>1555</v>
      </c>
      <c r="AP3" s="78" t="s">
        <v>1655</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421</v>
      </c>
      <c r="C4" s="65" t="s">
        <v>4978</v>
      </c>
      <c r="D4" s="66">
        <v>3</v>
      </c>
      <c r="E4" s="67" t="s">
        <v>132</v>
      </c>
      <c r="F4" s="68">
        <v>35</v>
      </c>
      <c r="G4" s="65"/>
      <c r="H4" s="69"/>
      <c r="I4" s="70"/>
      <c r="J4" s="70"/>
      <c r="K4" s="34" t="s">
        <v>65</v>
      </c>
      <c r="L4" s="77">
        <v>4</v>
      </c>
      <c r="M4" s="77"/>
      <c r="N4" s="72"/>
      <c r="O4" s="79" t="s">
        <v>526</v>
      </c>
      <c r="P4" s="81">
        <v>43681.96108796296</v>
      </c>
      <c r="Q4" s="79" t="s">
        <v>528</v>
      </c>
      <c r="R4" s="84" t="s">
        <v>684</v>
      </c>
      <c r="S4" s="79" t="s">
        <v>772</v>
      </c>
      <c r="T4" s="79" t="s">
        <v>800</v>
      </c>
      <c r="U4" s="79"/>
      <c r="V4" s="84" t="s">
        <v>882</v>
      </c>
      <c r="W4" s="81">
        <v>43681.96108796296</v>
      </c>
      <c r="X4" s="84" t="s">
        <v>1067</v>
      </c>
      <c r="Y4" s="79"/>
      <c r="Z4" s="79"/>
      <c r="AA4" s="82" t="s">
        <v>1311</v>
      </c>
      <c r="AB4" s="82" t="s">
        <v>1555</v>
      </c>
      <c r="AC4" s="79" t="b">
        <v>0</v>
      </c>
      <c r="AD4" s="79">
        <v>2</v>
      </c>
      <c r="AE4" s="82" t="s">
        <v>1586</v>
      </c>
      <c r="AF4" s="79" t="b">
        <v>0</v>
      </c>
      <c r="AG4" s="79" t="s">
        <v>1621</v>
      </c>
      <c r="AH4" s="79"/>
      <c r="AI4" s="82" t="s">
        <v>1587</v>
      </c>
      <c r="AJ4" s="79" t="b">
        <v>0</v>
      </c>
      <c r="AK4" s="79">
        <v>1</v>
      </c>
      <c r="AL4" s="82" t="s">
        <v>1587</v>
      </c>
      <c r="AM4" s="79" t="s">
        <v>1643</v>
      </c>
      <c r="AN4" s="79" t="b">
        <v>0</v>
      </c>
      <c r="AO4" s="82" t="s">
        <v>1555</v>
      </c>
      <c r="AP4" s="79" t="s">
        <v>1655</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422</v>
      </c>
      <c r="C5" s="65" t="s">
        <v>4978</v>
      </c>
      <c r="D5" s="66">
        <v>3</v>
      </c>
      <c r="E5" s="67" t="s">
        <v>132</v>
      </c>
      <c r="F5" s="68">
        <v>35</v>
      </c>
      <c r="G5" s="65"/>
      <c r="H5" s="69"/>
      <c r="I5" s="70"/>
      <c r="J5" s="70"/>
      <c r="K5" s="34" t="s">
        <v>65</v>
      </c>
      <c r="L5" s="77">
        <v>5</v>
      </c>
      <c r="M5" s="77"/>
      <c r="N5" s="72"/>
      <c r="O5" s="79" t="s">
        <v>526</v>
      </c>
      <c r="P5" s="81">
        <v>43681.96108796296</v>
      </c>
      <c r="Q5" s="79" t="s">
        <v>528</v>
      </c>
      <c r="R5" s="84" t="s">
        <v>684</v>
      </c>
      <c r="S5" s="79" t="s">
        <v>772</v>
      </c>
      <c r="T5" s="79" t="s">
        <v>800</v>
      </c>
      <c r="U5" s="79"/>
      <c r="V5" s="84" t="s">
        <v>882</v>
      </c>
      <c r="W5" s="81">
        <v>43681.96108796296</v>
      </c>
      <c r="X5" s="84" t="s">
        <v>1067</v>
      </c>
      <c r="Y5" s="79"/>
      <c r="Z5" s="79"/>
      <c r="AA5" s="82" t="s">
        <v>1311</v>
      </c>
      <c r="AB5" s="82" t="s">
        <v>1555</v>
      </c>
      <c r="AC5" s="79" t="b">
        <v>0</v>
      </c>
      <c r="AD5" s="79">
        <v>2</v>
      </c>
      <c r="AE5" s="82" t="s">
        <v>1586</v>
      </c>
      <c r="AF5" s="79" t="b">
        <v>0</v>
      </c>
      <c r="AG5" s="79" t="s">
        <v>1621</v>
      </c>
      <c r="AH5" s="79"/>
      <c r="AI5" s="82" t="s">
        <v>1587</v>
      </c>
      <c r="AJ5" s="79" t="b">
        <v>0</v>
      </c>
      <c r="AK5" s="79">
        <v>1</v>
      </c>
      <c r="AL5" s="82" t="s">
        <v>1587</v>
      </c>
      <c r="AM5" s="79" t="s">
        <v>1643</v>
      </c>
      <c r="AN5" s="79" t="b">
        <v>0</v>
      </c>
      <c r="AO5" s="82" t="s">
        <v>1555</v>
      </c>
      <c r="AP5" s="79" t="s">
        <v>1655</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212</v>
      </c>
      <c r="B6" s="64" t="s">
        <v>423</v>
      </c>
      <c r="C6" s="65" t="s">
        <v>4978</v>
      </c>
      <c r="D6" s="66">
        <v>3</v>
      </c>
      <c r="E6" s="67" t="s">
        <v>132</v>
      </c>
      <c r="F6" s="68">
        <v>35</v>
      </c>
      <c r="G6" s="65"/>
      <c r="H6" s="69"/>
      <c r="I6" s="70"/>
      <c r="J6" s="70"/>
      <c r="K6" s="34" t="s">
        <v>65</v>
      </c>
      <c r="L6" s="77">
        <v>6</v>
      </c>
      <c r="M6" s="77"/>
      <c r="N6" s="72"/>
      <c r="O6" s="79" t="s">
        <v>526</v>
      </c>
      <c r="P6" s="81">
        <v>43681.96108796296</v>
      </c>
      <c r="Q6" s="79" t="s">
        <v>528</v>
      </c>
      <c r="R6" s="84" t="s">
        <v>684</v>
      </c>
      <c r="S6" s="79" t="s">
        <v>772</v>
      </c>
      <c r="T6" s="79" t="s">
        <v>800</v>
      </c>
      <c r="U6" s="79"/>
      <c r="V6" s="84" t="s">
        <v>882</v>
      </c>
      <c r="W6" s="81">
        <v>43681.96108796296</v>
      </c>
      <c r="X6" s="84" t="s">
        <v>1067</v>
      </c>
      <c r="Y6" s="79"/>
      <c r="Z6" s="79"/>
      <c r="AA6" s="82" t="s">
        <v>1311</v>
      </c>
      <c r="AB6" s="82" t="s">
        <v>1555</v>
      </c>
      <c r="AC6" s="79" t="b">
        <v>0</v>
      </c>
      <c r="AD6" s="79">
        <v>2</v>
      </c>
      <c r="AE6" s="82" t="s">
        <v>1586</v>
      </c>
      <c r="AF6" s="79" t="b">
        <v>0</v>
      </c>
      <c r="AG6" s="79" t="s">
        <v>1621</v>
      </c>
      <c r="AH6" s="79"/>
      <c r="AI6" s="82" t="s">
        <v>1587</v>
      </c>
      <c r="AJ6" s="79" t="b">
        <v>0</v>
      </c>
      <c r="AK6" s="79">
        <v>1</v>
      </c>
      <c r="AL6" s="82" t="s">
        <v>1587</v>
      </c>
      <c r="AM6" s="79" t="s">
        <v>1643</v>
      </c>
      <c r="AN6" s="79" t="b">
        <v>0</v>
      </c>
      <c r="AO6" s="82" t="s">
        <v>1555</v>
      </c>
      <c r="AP6" s="79" t="s">
        <v>1655</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213</v>
      </c>
      <c r="B7" s="64" t="s">
        <v>213</v>
      </c>
      <c r="C7" s="65" t="s">
        <v>4978</v>
      </c>
      <c r="D7" s="66">
        <v>3</v>
      </c>
      <c r="E7" s="67" t="s">
        <v>132</v>
      </c>
      <c r="F7" s="68">
        <v>35</v>
      </c>
      <c r="G7" s="65"/>
      <c r="H7" s="69"/>
      <c r="I7" s="70"/>
      <c r="J7" s="70"/>
      <c r="K7" s="34" t="s">
        <v>65</v>
      </c>
      <c r="L7" s="77">
        <v>7</v>
      </c>
      <c r="M7" s="77"/>
      <c r="N7" s="72"/>
      <c r="O7" s="79" t="s">
        <v>176</v>
      </c>
      <c r="P7" s="81">
        <v>43684.40143518519</v>
      </c>
      <c r="Q7" s="79" t="s">
        <v>529</v>
      </c>
      <c r="R7" s="84" t="s">
        <v>685</v>
      </c>
      <c r="S7" s="79" t="s">
        <v>773</v>
      </c>
      <c r="T7" s="79" t="s">
        <v>801</v>
      </c>
      <c r="U7" s="79"/>
      <c r="V7" s="84" t="s">
        <v>883</v>
      </c>
      <c r="W7" s="81">
        <v>43684.40143518519</v>
      </c>
      <c r="X7" s="84" t="s">
        <v>1068</v>
      </c>
      <c r="Y7" s="79"/>
      <c r="Z7" s="79"/>
      <c r="AA7" s="82" t="s">
        <v>1312</v>
      </c>
      <c r="AB7" s="79"/>
      <c r="AC7" s="79" t="b">
        <v>0</v>
      </c>
      <c r="AD7" s="79">
        <v>1</v>
      </c>
      <c r="AE7" s="82" t="s">
        <v>1587</v>
      </c>
      <c r="AF7" s="79" t="b">
        <v>0</v>
      </c>
      <c r="AG7" s="79" t="s">
        <v>1621</v>
      </c>
      <c r="AH7" s="79"/>
      <c r="AI7" s="82" t="s">
        <v>1587</v>
      </c>
      <c r="AJ7" s="79" t="b">
        <v>0</v>
      </c>
      <c r="AK7" s="79">
        <v>0</v>
      </c>
      <c r="AL7" s="82" t="s">
        <v>1587</v>
      </c>
      <c r="AM7" s="79" t="s">
        <v>1643</v>
      </c>
      <c r="AN7" s="79" t="b">
        <v>0</v>
      </c>
      <c r="AO7" s="82" t="s">
        <v>1312</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3</v>
      </c>
      <c r="BE7" s="49">
        <v>8.823529411764707</v>
      </c>
      <c r="BF7" s="48">
        <v>2</v>
      </c>
      <c r="BG7" s="49">
        <v>5.882352941176471</v>
      </c>
      <c r="BH7" s="48">
        <v>0</v>
      </c>
      <c r="BI7" s="49">
        <v>0</v>
      </c>
      <c r="BJ7" s="48">
        <v>29</v>
      </c>
      <c r="BK7" s="49">
        <v>85.29411764705883</v>
      </c>
      <c r="BL7" s="48">
        <v>34</v>
      </c>
    </row>
    <row r="8" spans="1:64" ht="15">
      <c r="A8" s="64" t="s">
        <v>214</v>
      </c>
      <c r="B8" s="64" t="s">
        <v>424</v>
      </c>
      <c r="C8" s="65" t="s">
        <v>4978</v>
      </c>
      <c r="D8" s="66">
        <v>3</v>
      </c>
      <c r="E8" s="67" t="s">
        <v>132</v>
      </c>
      <c r="F8" s="68">
        <v>35</v>
      </c>
      <c r="G8" s="65"/>
      <c r="H8" s="69"/>
      <c r="I8" s="70"/>
      <c r="J8" s="70"/>
      <c r="K8" s="34" t="s">
        <v>65</v>
      </c>
      <c r="L8" s="77">
        <v>8</v>
      </c>
      <c r="M8" s="77"/>
      <c r="N8" s="72"/>
      <c r="O8" s="79" t="s">
        <v>526</v>
      </c>
      <c r="P8" s="81">
        <v>43684.47662037037</v>
      </c>
      <c r="Q8" s="79" t="s">
        <v>530</v>
      </c>
      <c r="R8" s="79"/>
      <c r="S8" s="79"/>
      <c r="T8" s="79" t="s">
        <v>802</v>
      </c>
      <c r="U8" s="79"/>
      <c r="V8" s="84" t="s">
        <v>884</v>
      </c>
      <c r="W8" s="81">
        <v>43684.47662037037</v>
      </c>
      <c r="X8" s="84" t="s">
        <v>1069</v>
      </c>
      <c r="Y8" s="79"/>
      <c r="Z8" s="79"/>
      <c r="AA8" s="82" t="s">
        <v>1313</v>
      </c>
      <c r="AB8" s="82" t="s">
        <v>1556</v>
      </c>
      <c r="AC8" s="79" t="b">
        <v>0</v>
      </c>
      <c r="AD8" s="79">
        <v>0</v>
      </c>
      <c r="AE8" s="82" t="s">
        <v>1588</v>
      </c>
      <c r="AF8" s="79" t="b">
        <v>0</v>
      </c>
      <c r="AG8" s="79" t="s">
        <v>1621</v>
      </c>
      <c r="AH8" s="79"/>
      <c r="AI8" s="82" t="s">
        <v>1587</v>
      </c>
      <c r="AJ8" s="79" t="b">
        <v>0</v>
      </c>
      <c r="AK8" s="79">
        <v>0</v>
      </c>
      <c r="AL8" s="82" t="s">
        <v>1587</v>
      </c>
      <c r="AM8" s="79" t="s">
        <v>1644</v>
      </c>
      <c r="AN8" s="79" t="b">
        <v>0</v>
      </c>
      <c r="AO8" s="82" t="s">
        <v>1556</v>
      </c>
      <c r="AP8" s="79" t="s">
        <v>176</v>
      </c>
      <c r="AQ8" s="79">
        <v>0</v>
      </c>
      <c r="AR8" s="79">
        <v>0</v>
      </c>
      <c r="AS8" s="79"/>
      <c r="AT8" s="79"/>
      <c r="AU8" s="79"/>
      <c r="AV8" s="79"/>
      <c r="AW8" s="79"/>
      <c r="AX8" s="79"/>
      <c r="AY8" s="79"/>
      <c r="AZ8" s="79"/>
      <c r="BA8">
        <v>1</v>
      </c>
      <c r="BB8" s="78" t="str">
        <f>REPLACE(INDEX(GroupVertices[Group],MATCH(Edges[[#This Row],[Vertex 1]],GroupVertices[Vertex],0)),1,1,"")</f>
        <v>17</v>
      </c>
      <c r="BC8" s="78" t="str">
        <f>REPLACE(INDEX(GroupVertices[Group],MATCH(Edges[[#This Row],[Vertex 2]],GroupVertices[Vertex],0)),1,1,"")</f>
        <v>17</v>
      </c>
      <c r="BD8" s="48"/>
      <c r="BE8" s="49"/>
      <c r="BF8" s="48"/>
      <c r="BG8" s="49"/>
      <c r="BH8" s="48"/>
      <c r="BI8" s="49"/>
      <c r="BJ8" s="48"/>
      <c r="BK8" s="49"/>
      <c r="BL8" s="48"/>
    </row>
    <row r="9" spans="1:64" ht="15">
      <c r="A9" s="64" t="s">
        <v>214</v>
      </c>
      <c r="B9" s="64" t="s">
        <v>425</v>
      </c>
      <c r="C9" s="65" t="s">
        <v>4978</v>
      </c>
      <c r="D9" s="66">
        <v>3</v>
      </c>
      <c r="E9" s="67" t="s">
        <v>132</v>
      </c>
      <c r="F9" s="68">
        <v>35</v>
      </c>
      <c r="G9" s="65"/>
      <c r="H9" s="69"/>
      <c r="I9" s="70"/>
      <c r="J9" s="70"/>
      <c r="K9" s="34" t="s">
        <v>65</v>
      </c>
      <c r="L9" s="77">
        <v>9</v>
      </c>
      <c r="M9" s="77"/>
      <c r="N9" s="72"/>
      <c r="O9" s="79" t="s">
        <v>526</v>
      </c>
      <c r="P9" s="81">
        <v>43684.47662037037</v>
      </c>
      <c r="Q9" s="79" t="s">
        <v>530</v>
      </c>
      <c r="R9" s="79"/>
      <c r="S9" s="79"/>
      <c r="T9" s="79" t="s">
        <v>802</v>
      </c>
      <c r="U9" s="79"/>
      <c r="V9" s="84" t="s">
        <v>884</v>
      </c>
      <c r="W9" s="81">
        <v>43684.47662037037</v>
      </c>
      <c r="X9" s="84" t="s">
        <v>1069</v>
      </c>
      <c r="Y9" s="79"/>
      <c r="Z9" s="79"/>
      <c r="AA9" s="82" t="s">
        <v>1313</v>
      </c>
      <c r="AB9" s="82" t="s">
        <v>1556</v>
      </c>
      <c r="AC9" s="79" t="b">
        <v>0</v>
      </c>
      <c r="AD9" s="79">
        <v>0</v>
      </c>
      <c r="AE9" s="82" t="s">
        <v>1588</v>
      </c>
      <c r="AF9" s="79" t="b">
        <v>0</v>
      </c>
      <c r="AG9" s="79" t="s">
        <v>1621</v>
      </c>
      <c r="AH9" s="79"/>
      <c r="AI9" s="82" t="s">
        <v>1587</v>
      </c>
      <c r="AJ9" s="79" t="b">
        <v>0</v>
      </c>
      <c r="AK9" s="79">
        <v>0</v>
      </c>
      <c r="AL9" s="82" t="s">
        <v>1587</v>
      </c>
      <c r="AM9" s="79" t="s">
        <v>1644</v>
      </c>
      <c r="AN9" s="79" t="b">
        <v>0</v>
      </c>
      <c r="AO9" s="82" t="s">
        <v>1556</v>
      </c>
      <c r="AP9" s="79" t="s">
        <v>176</v>
      </c>
      <c r="AQ9" s="79">
        <v>0</v>
      </c>
      <c r="AR9" s="79">
        <v>0</v>
      </c>
      <c r="AS9" s="79"/>
      <c r="AT9" s="79"/>
      <c r="AU9" s="79"/>
      <c r="AV9" s="79"/>
      <c r="AW9" s="79"/>
      <c r="AX9" s="79"/>
      <c r="AY9" s="79"/>
      <c r="AZ9" s="79"/>
      <c r="BA9">
        <v>1</v>
      </c>
      <c r="BB9" s="78" t="str">
        <f>REPLACE(INDEX(GroupVertices[Group],MATCH(Edges[[#This Row],[Vertex 1]],GroupVertices[Vertex],0)),1,1,"")</f>
        <v>17</v>
      </c>
      <c r="BC9" s="78" t="str">
        <f>REPLACE(INDEX(GroupVertices[Group],MATCH(Edges[[#This Row],[Vertex 2]],GroupVertices[Vertex],0)),1,1,"")</f>
        <v>17</v>
      </c>
      <c r="BD9" s="48"/>
      <c r="BE9" s="49"/>
      <c r="BF9" s="48"/>
      <c r="BG9" s="49"/>
      <c r="BH9" s="48"/>
      <c r="BI9" s="49"/>
      <c r="BJ9" s="48"/>
      <c r="BK9" s="49"/>
      <c r="BL9" s="48"/>
    </row>
    <row r="10" spans="1:64" ht="15">
      <c r="A10" s="64" t="s">
        <v>214</v>
      </c>
      <c r="B10" s="64" t="s">
        <v>426</v>
      </c>
      <c r="C10" s="65" t="s">
        <v>4978</v>
      </c>
      <c r="D10" s="66">
        <v>3</v>
      </c>
      <c r="E10" s="67" t="s">
        <v>132</v>
      </c>
      <c r="F10" s="68">
        <v>35</v>
      </c>
      <c r="G10" s="65"/>
      <c r="H10" s="69"/>
      <c r="I10" s="70"/>
      <c r="J10" s="70"/>
      <c r="K10" s="34" t="s">
        <v>65</v>
      </c>
      <c r="L10" s="77">
        <v>10</v>
      </c>
      <c r="M10" s="77"/>
      <c r="N10" s="72"/>
      <c r="O10" s="79" t="s">
        <v>526</v>
      </c>
      <c r="P10" s="81">
        <v>43684.47662037037</v>
      </c>
      <c r="Q10" s="79" t="s">
        <v>530</v>
      </c>
      <c r="R10" s="79"/>
      <c r="S10" s="79"/>
      <c r="T10" s="79" t="s">
        <v>802</v>
      </c>
      <c r="U10" s="79"/>
      <c r="V10" s="84" t="s">
        <v>884</v>
      </c>
      <c r="W10" s="81">
        <v>43684.47662037037</v>
      </c>
      <c r="X10" s="84" t="s">
        <v>1069</v>
      </c>
      <c r="Y10" s="79"/>
      <c r="Z10" s="79"/>
      <c r="AA10" s="82" t="s">
        <v>1313</v>
      </c>
      <c r="AB10" s="82" t="s">
        <v>1556</v>
      </c>
      <c r="AC10" s="79" t="b">
        <v>0</v>
      </c>
      <c r="AD10" s="79">
        <v>0</v>
      </c>
      <c r="AE10" s="82" t="s">
        <v>1588</v>
      </c>
      <c r="AF10" s="79" t="b">
        <v>0</v>
      </c>
      <c r="AG10" s="79" t="s">
        <v>1621</v>
      </c>
      <c r="AH10" s="79"/>
      <c r="AI10" s="82" t="s">
        <v>1587</v>
      </c>
      <c r="AJ10" s="79" t="b">
        <v>0</v>
      </c>
      <c r="AK10" s="79">
        <v>0</v>
      </c>
      <c r="AL10" s="82" t="s">
        <v>1587</v>
      </c>
      <c r="AM10" s="79" t="s">
        <v>1644</v>
      </c>
      <c r="AN10" s="79" t="b">
        <v>0</v>
      </c>
      <c r="AO10" s="82" t="s">
        <v>1556</v>
      </c>
      <c r="AP10" s="79" t="s">
        <v>176</v>
      </c>
      <c r="AQ10" s="79">
        <v>0</v>
      </c>
      <c r="AR10" s="79">
        <v>0</v>
      </c>
      <c r="AS10" s="79"/>
      <c r="AT10" s="79"/>
      <c r="AU10" s="79"/>
      <c r="AV10" s="79"/>
      <c r="AW10" s="79"/>
      <c r="AX10" s="79"/>
      <c r="AY10" s="79"/>
      <c r="AZ10" s="79"/>
      <c r="BA10">
        <v>1</v>
      </c>
      <c r="BB10" s="78" t="str">
        <f>REPLACE(INDEX(GroupVertices[Group],MATCH(Edges[[#This Row],[Vertex 1]],GroupVertices[Vertex],0)),1,1,"")</f>
        <v>17</v>
      </c>
      <c r="BC10" s="78" t="str">
        <f>REPLACE(INDEX(GroupVertices[Group],MATCH(Edges[[#This Row],[Vertex 2]],GroupVertices[Vertex],0)),1,1,"")</f>
        <v>17</v>
      </c>
      <c r="BD10" s="48">
        <v>1</v>
      </c>
      <c r="BE10" s="49">
        <v>3.5714285714285716</v>
      </c>
      <c r="BF10" s="48">
        <v>0</v>
      </c>
      <c r="BG10" s="49">
        <v>0</v>
      </c>
      <c r="BH10" s="48">
        <v>0</v>
      </c>
      <c r="BI10" s="49">
        <v>0</v>
      </c>
      <c r="BJ10" s="48">
        <v>27</v>
      </c>
      <c r="BK10" s="49">
        <v>96.42857142857143</v>
      </c>
      <c r="BL10" s="48">
        <v>28</v>
      </c>
    </row>
    <row r="11" spans="1:64" ht="15">
      <c r="A11" s="64" t="s">
        <v>215</v>
      </c>
      <c r="B11" s="64" t="s">
        <v>427</v>
      </c>
      <c r="C11" s="65" t="s">
        <v>4978</v>
      </c>
      <c r="D11" s="66">
        <v>3</v>
      </c>
      <c r="E11" s="67" t="s">
        <v>132</v>
      </c>
      <c r="F11" s="68">
        <v>35</v>
      </c>
      <c r="G11" s="65"/>
      <c r="H11" s="69"/>
      <c r="I11" s="70"/>
      <c r="J11" s="70"/>
      <c r="K11" s="34" t="s">
        <v>65</v>
      </c>
      <c r="L11" s="77">
        <v>11</v>
      </c>
      <c r="M11" s="77"/>
      <c r="N11" s="72"/>
      <c r="O11" s="79" t="s">
        <v>526</v>
      </c>
      <c r="P11" s="81">
        <v>43684.478483796294</v>
      </c>
      <c r="Q11" s="79" t="s">
        <v>531</v>
      </c>
      <c r="R11" s="84" t="s">
        <v>686</v>
      </c>
      <c r="S11" s="79" t="s">
        <v>774</v>
      </c>
      <c r="T11" s="79" t="s">
        <v>803</v>
      </c>
      <c r="U11" s="79"/>
      <c r="V11" s="84" t="s">
        <v>885</v>
      </c>
      <c r="W11" s="81">
        <v>43684.478483796294</v>
      </c>
      <c r="X11" s="84" t="s">
        <v>1070</v>
      </c>
      <c r="Y11" s="79"/>
      <c r="Z11" s="79"/>
      <c r="AA11" s="82" t="s">
        <v>1314</v>
      </c>
      <c r="AB11" s="79"/>
      <c r="AC11" s="79" t="b">
        <v>0</v>
      </c>
      <c r="AD11" s="79">
        <v>0</v>
      </c>
      <c r="AE11" s="82" t="s">
        <v>1587</v>
      </c>
      <c r="AF11" s="79" t="b">
        <v>0</v>
      </c>
      <c r="AG11" s="79" t="s">
        <v>1621</v>
      </c>
      <c r="AH11" s="79"/>
      <c r="AI11" s="82" t="s">
        <v>1587</v>
      </c>
      <c r="AJ11" s="79" t="b">
        <v>0</v>
      </c>
      <c r="AK11" s="79">
        <v>0</v>
      </c>
      <c r="AL11" s="82" t="s">
        <v>1587</v>
      </c>
      <c r="AM11" s="79" t="s">
        <v>1643</v>
      </c>
      <c r="AN11" s="79" t="b">
        <v>0</v>
      </c>
      <c r="AO11" s="82" t="s">
        <v>1314</v>
      </c>
      <c r="AP11" s="79" t="s">
        <v>176</v>
      </c>
      <c r="AQ11" s="79">
        <v>0</v>
      </c>
      <c r="AR11" s="79">
        <v>0</v>
      </c>
      <c r="AS11" s="79"/>
      <c r="AT11" s="79"/>
      <c r="AU11" s="79"/>
      <c r="AV11" s="79"/>
      <c r="AW11" s="79"/>
      <c r="AX11" s="79"/>
      <c r="AY11" s="79"/>
      <c r="AZ11" s="79"/>
      <c r="BA11">
        <v>1</v>
      </c>
      <c r="BB11" s="78" t="str">
        <f>REPLACE(INDEX(GroupVertices[Group],MATCH(Edges[[#This Row],[Vertex 1]],GroupVertices[Vertex],0)),1,1,"")</f>
        <v>51</v>
      </c>
      <c r="BC11" s="78" t="str">
        <f>REPLACE(INDEX(GroupVertices[Group],MATCH(Edges[[#This Row],[Vertex 2]],GroupVertices[Vertex],0)),1,1,"")</f>
        <v>51</v>
      </c>
      <c r="BD11" s="48">
        <v>1</v>
      </c>
      <c r="BE11" s="49">
        <v>5.555555555555555</v>
      </c>
      <c r="BF11" s="48">
        <v>0</v>
      </c>
      <c r="BG11" s="49">
        <v>0</v>
      </c>
      <c r="BH11" s="48">
        <v>0</v>
      </c>
      <c r="BI11" s="49">
        <v>0</v>
      </c>
      <c r="BJ11" s="48">
        <v>17</v>
      </c>
      <c r="BK11" s="49">
        <v>94.44444444444444</v>
      </c>
      <c r="BL11" s="48">
        <v>18</v>
      </c>
    </row>
    <row r="12" spans="1:64" ht="15">
      <c r="A12" s="64" t="s">
        <v>216</v>
      </c>
      <c r="B12" s="64" t="s">
        <v>393</v>
      </c>
      <c r="C12" s="65" t="s">
        <v>4978</v>
      </c>
      <c r="D12" s="66">
        <v>3</v>
      </c>
      <c r="E12" s="67" t="s">
        <v>132</v>
      </c>
      <c r="F12" s="68">
        <v>35</v>
      </c>
      <c r="G12" s="65"/>
      <c r="H12" s="69"/>
      <c r="I12" s="70"/>
      <c r="J12" s="70"/>
      <c r="K12" s="34" t="s">
        <v>65</v>
      </c>
      <c r="L12" s="77">
        <v>12</v>
      </c>
      <c r="M12" s="77"/>
      <c r="N12" s="72"/>
      <c r="O12" s="79" t="s">
        <v>526</v>
      </c>
      <c r="P12" s="81">
        <v>43684.50813657408</v>
      </c>
      <c r="Q12" s="79" t="s">
        <v>532</v>
      </c>
      <c r="R12" s="79"/>
      <c r="S12" s="79"/>
      <c r="T12" s="79"/>
      <c r="U12" s="79"/>
      <c r="V12" s="84" t="s">
        <v>886</v>
      </c>
      <c r="W12" s="81">
        <v>43684.50813657408</v>
      </c>
      <c r="X12" s="84" t="s">
        <v>1071</v>
      </c>
      <c r="Y12" s="79"/>
      <c r="Z12" s="79"/>
      <c r="AA12" s="82" t="s">
        <v>1315</v>
      </c>
      <c r="AB12" s="79"/>
      <c r="AC12" s="79" t="b">
        <v>0</v>
      </c>
      <c r="AD12" s="79">
        <v>0</v>
      </c>
      <c r="AE12" s="82" t="s">
        <v>1587</v>
      </c>
      <c r="AF12" s="79" t="b">
        <v>0</v>
      </c>
      <c r="AG12" s="79" t="s">
        <v>1621</v>
      </c>
      <c r="AH12" s="79"/>
      <c r="AI12" s="82" t="s">
        <v>1587</v>
      </c>
      <c r="AJ12" s="79" t="b">
        <v>0</v>
      </c>
      <c r="AK12" s="79">
        <v>1</v>
      </c>
      <c r="AL12" s="82" t="s">
        <v>1523</v>
      </c>
      <c r="AM12" s="79" t="s">
        <v>1645</v>
      </c>
      <c r="AN12" s="79" t="b">
        <v>0</v>
      </c>
      <c r="AO12" s="82" t="s">
        <v>1523</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216</v>
      </c>
      <c r="B13" s="64" t="s">
        <v>428</v>
      </c>
      <c r="C13" s="65" t="s">
        <v>4978</v>
      </c>
      <c r="D13" s="66">
        <v>3</v>
      </c>
      <c r="E13" s="67" t="s">
        <v>132</v>
      </c>
      <c r="F13" s="68">
        <v>35</v>
      </c>
      <c r="G13" s="65"/>
      <c r="H13" s="69"/>
      <c r="I13" s="70"/>
      <c r="J13" s="70"/>
      <c r="K13" s="34" t="s">
        <v>65</v>
      </c>
      <c r="L13" s="77">
        <v>13</v>
      </c>
      <c r="M13" s="77"/>
      <c r="N13" s="72"/>
      <c r="O13" s="79" t="s">
        <v>526</v>
      </c>
      <c r="P13" s="81">
        <v>43684.50813657408</v>
      </c>
      <c r="Q13" s="79" t="s">
        <v>532</v>
      </c>
      <c r="R13" s="79"/>
      <c r="S13" s="79"/>
      <c r="T13" s="79"/>
      <c r="U13" s="79"/>
      <c r="V13" s="84" t="s">
        <v>886</v>
      </c>
      <c r="W13" s="81">
        <v>43684.50813657408</v>
      </c>
      <c r="X13" s="84" t="s">
        <v>1071</v>
      </c>
      <c r="Y13" s="79"/>
      <c r="Z13" s="79"/>
      <c r="AA13" s="82" t="s">
        <v>1315</v>
      </c>
      <c r="AB13" s="79"/>
      <c r="AC13" s="79" t="b">
        <v>0</v>
      </c>
      <c r="AD13" s="79">
        <v>0</v>
      </c>
      <c r="AE13" s="82" t="s">
        <v>1587</v>
      </c>
      <c r="AF13" s="79" t="b">
        <v>0</v>
      </c>
      <c r="AG13" s="79" t="s">
        <v>1621</v>
      </c>
      <c r="AH13" s="79"/>
      <c r="AI13" s="82" t="s">
        <v>1587</v>
      </c>
      <c r="AJ13" s="79" t="b">
        <v>0</v>
      </c>
      <c r="AK13" s="79">
        <v>1</v>
      </c>
      <c r="AL13" s="82" t="s">
        <v>1523</v>
      </c>
      <c r="AM13" s="79" t="s">
        <v>1645</v>
      </c>
      <c r="AN13" s="79" t="b">
        <v>0</v>
      </c>
      <c r="AO13" s="82" t="s">
        <v>1523</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216</v>
      </c>
      <c r="B14" s="64" t="s">
        <v>394</v>
      </c>
      <c r="C14" s="65" t="s">
        <v>4978</v>
      </c>
      <c r="D14" s="66">
        <v>3</v>
      </c>
      <c r="E14" s="67" t="s">
        <v>132</v>
      </c>
      <c r="F14" s="68">
        <v>35</v>
      </c>
      <c r="G14" s="65"/>
      <c r="H14" s="69"/>
      <c r="I14" s="70"/>
      <c r="J14" s="70"/>
      <c r="K14" s="34" t="s">
        <v>65</v>
      </c>
      <c r="L14" s="77">
        <v>14</v>
      </c>
      <c r="M14" s="77"/>
      <c r="N14" s="72"/>
      <c r="O14" s="79" t="s">
        <v>526</v>
      </c>
      <c r="P14" s="81">
        <v>43684.50813657408</v>
      </c>
      <c r="Q14" s="79" t="s">
        <v>532</v>
      </c>
      <c r="R14" s="79"/>
      <c r="S14" s="79"/>
      <c r="T14" s="79"/>
      <c r="U14" s="79"/>
      <c r="V14" s="84" t="s">
        <v>886</v>
      </c>
      <c r="W14" s="81">
        <v>43684.50813657408</v>
      </c>
      <c r="X14" s="84" t="s">
        <v>1071</v>
      </c>
      <c r="Y14" s="79"/>
      <c r="Z14" s="79"/>
      <c r="AA14" s="82" t="s">
        <v>1315</v>
      </c>
      <c r="AB14" s="79"/>
      <c r="AC14" s="79" t="b">
        <v>0</v>
      </c>
      <c r="AD14" s="79">
        <v>0</v>
      </c>
      <c r="AE14" s="82" t="s">
        <v>1587</v>
      </c>
      <c r="AF14" s="79" t="b">
        <v>0</v>
      </c>
      <c r="AG14" s="79" t="s">
        <v>1621</v>
      </c>
      <c r="AH14" s="79"/>
      <c r="AI14" s="82" t="s">
        <v>1587</v>
      </c>
      <c r="AJ14" s="79" t="b">
        <v>0</v>
      </c>
      <c r="AK14" s="79">
        <v>1</v>
      </c>
      <c r="AL14" s="82" t="s">
        <v>1523</v>
      </c>
      <c r="AM14" s="79" t="s">
        <v>1645</v>
      </c>
      <c r="AN14" s="79" t="b">
        <v>0</v>
      </c>
      <c r="AO14" s="82" t="s">
        <v>1523</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0</v>
      </c>
      <c r="BE14" s="49">
        <v>0</v>
      </c>
      <c r="BF14" s="48">
        <v>2</v>
      </c>
      <c r="BG14" s="49">
        <v>11.11111111111111</v>
      </c>
      <c r="BH14" s="48">
        <v>0</v>
      </c>
      <c r="BI14" s="49">
        <v>0</v>
      </c>
      <c r="BJ14" s="48">
        <v>16</v>
      </c>
      <c r="BK14" s="49">
        <v>88.88888888888889</v>
      </c>
      <c r="BL14" s="48">
        <v>18</v>
      </c>
    </row>
    <row r="15" spans="1:64" ht="15">
      <c r="A15" s="64" t="s">
        <v>217</v>
      </c>
      <c r="B15" s="64" t="s">
        <v>395</v>
      </c>
      <c r="C15" s="65" t="s">
        <v>4978</v>
      </c>
      <c r="D15" s="66">
        <v>3</v>
      </c>
      <c r="E15" s="67" t="s">
        <v>132</v>
      </c>
      <c r="F15" s="68">
        <v>35</v>
      </c>
      <c r="G15" s="65"/>
      <c r="H15" s="69"/>
      <c r="I15" s="70"/>
      <c r="J15" s="70"/>
      <c r="K15" s="34" t="s">
        <v>65</v>
      </c>
      <c r="L15" s="77">
        <v>15</v>
      </c>
      <c r="M15" s="77"/>
      <c r="N15" s="72"/>
      <c r="O15" s="79" t="s">
        <v>526</v>
      </c>
      <c r="P15" s="81">
        <v>43684.53784722222</v>
      </c>
      <c r="Q15" s="79" t="s">
        <v>533</v>
      </c>
      <c r="R15" s="79"/>
      <c r="S15" s="79"/>
      <c r="T15" s="79" t="s">
        <v>800</v>
      </c>
      <c r="U15" s="79"/>
      <c r="V15" s="84" t="s">
        <v>887</v>
      </c>
      <c r="W15" s="81">
        <v>43684.53784722222</v>
      </c>
      <c r="X15" s="84" t="s">
        <v>1072</v>
      </c>
      <c r="Y15" s="79"/>
      <c r="Z15" s="79"/>
      <c r="AA15" s="82" t="s">
        <v>1316</v>
      </c>
      <c r="AB15" s="79"/>
      <c r="AC15" s="79" t="b">
        <v>0</v>
      </c>
      <c r="AD15" s="79">
        <v>0</v>
      </c>
      <c r="AE15" s="82" t="s">
        <v>1587</v>
      </c>
      <c r="AF15" s="79" t="b">
        <v>0</v>
      </c>
      <c r="AG15" s="79" t="s">
        <v>1621</v>
      </c>
      <c r="AH15" s="79"/>
      <c r="AI15" s="82" t="s">
        <v>1587</v>
      </c>
      <c r="AJ15" s="79" t="b">
        <v>0</v>
      </c>
      <c r="AK15" s="79">
        <v>5</v>
      </c>
      <c r="AL15" s="82" t="s">
        <v>1521</v>
      </c>
      <c r="AM15" s="79" t="s">
        <v>1644</v>
      </c>
      <c r="AN15" s="79" t="b">
        <v>0</v>
      </c>
      <c r="AO15" s="82" t="s">
        <v>1521</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c r="BE15" s="49"/>
      <c r="BF15" s="48"/>
      <c r="BG15" s="49"/>
      <c r="BH15" s="48"/>
      <c r="BI15" s="49"/>
      <c r="BJ15" s="48"/>
      <c r="BK15" s="49"/>
      <c r="BL15" s="48"/>
    </row>
    <row r="16" spans="1:64" ht="15">
      <c r="A16" s="64" t="s">
        <v>217</v>
      </c>
      <c r="B16" s="64" t="s">
        <v>393</v>
      </c>
      <c r="C16" s="65" t="s">
        <v>4978</v>
      </c>
      <c r="D16" s="66">
        <v>3</v>
      </c>
      <c r="E16" s="67" t="s">
        <v>132</v>
      </c>
      <c r="F16" s="68">
        <v>35</v>
      </c>
      <c r="G16" s="65"/>
      <c r="H16" s="69"/>
      <c r="I16" s="70"/>
      <c r="J16" s="70"/>
      <c r="K16" s="34" t="s">
        <v>65</v>
      </c>
      <c r="L16" s="77">
        <v>16</v>
      </c>
      <c r="M16" s="77"/>
      <c r="N16" s="72"/>
      <c r="O16" s="79" t="s">
        <v>526</v>
      </c>
      <c r="P16" s="81">
        <v>43684.53784722222</v>
      </c>
      <c r="Q16" s="79" t="s">
        <v>533</v>
      </c>
      <c r="R16" s="79"/>
      <c r="S16" s="79"/>
      <c r="T16" s="79" t="s">
        <v>800</v>
      </c>
      <c r="U16" s="79"/>
      <c r="V16" s="84" t="s">
        <v>887</v>
      </c>
      <c r="W16" s="81">
        <v>43684.53784722222</v>
      </c>
      <c r="X16" s="84" t="s">
        <v>1072</v>
      </c>
      <c r="Y16" s="79"/>
      <c r="Z16" s="79"/>
      <c r="AA16" s="82" t="s">
        <v>1316</v>
      </c>
      <c r="AB16" s="79"/>
      <c r="AC16" s="79" t="b">
        <v>0</v>
      </c>
      <c r="AD16" s="79">
        <v>0</v>
      </c>
      <c r="AE16" s="82" t="s">
        <v>1587</v>
      </c>
      <c r="AF16" s="79" t="b">
        <v>0</v>
      </c>
      <c r="AG16" s="79" t="s">
        <v>1621</v>
      </c>
      <c r="AH16" s="79"/>
      <c r="AI16" s="82" t="s">
        <v>1587</v>
      </c>
      <c r="AJ16" s="79" t="b">
        <v>0</v>
      </c>
      <c r="AK16" s="79">
        <v>5</v>
      </c>
      <c r="AL16" s="82" t="s">
        <v>1521</v>
      </c>
      <c r="AM16" s="79" t="s">
        <v>1644</v>
      </c>
      <c r="AN16" s="79" t="b">
        <v>0</v>
      </c>
      <c r="AO16" s="82" t="s">
        <v>1521</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217</v>
      </c>
      <c r="B17" s="64" t="s">
        <v>392</v>
      </c>
      <c r="C17" s="65" t="s">
        <v>4978</v>
      </c>
      <c r="D17" s="66">
        <v>3</v>
      </c>
      <c r="E17" s="67" t="s">
        <v>132</v>
      </c>
      <c r="F17" s="68">
        <v>35</v>
      </c>
      <c r="G17" s="65"/>
      <c r="H17" s="69"/>
      <c r="I17" s="70"/>
      <c r="J17" s="70"/>
      <c r="K17" s="34" t="s">
        <v>65</v>
      </c>
      <c r="L17" s="77">
        <v>17</v>
      </c>
      <c r="M17" s="77"/>
      <c r="N17" s="72"/>
      <c r="O17" s="79" t="s">
        <v>526</v>
      </c>
      <c r="P17" s="81">
        <v>43684.53784722222</v>
      </c>
      <c r="Q17" s="79" t="s">
        <v>533</v>
      </c>
      <c r="R17" s="79"/>
      <c r="S17" s="79"/>
      <c r="T17" s="79" t="s">
        <v>800</v>
      </c>
      <c r="U17" s="79"/>
      <c r="V17" s="84" t="s">
        <v>887</v>
      </c>
      <c r="W17" s="81">
        <v>43684.53784722222</v>
      </c>
      <c r="X17" s="84" t="s">
        <v>1072</v>
      </c>
      <c r="Y17" s="79"/>
      <c r="Z17" s="79"/>
      <c r="AA17" s="82" t="s">
        <v>1316</v>
      </c>
      <c r="AB17" s="79"/>
      <c r="AC17" s="79" t="b">
        <v>0</v>
      </c>
      <c r="AD17" s="79">
        <v>0</v>
      </c>
      <c r="AE17" s="82" t="s">
        <v>1587</v>
      </c>
      <c r="AF17" s="79" t="b">
        <v>0</v>
      </c>
      <c r="AG17" s="79" t="s">
        <v>1621</v>
      </c>
      <c r="AH17" s="79"/>
      <c r="AI17" s="82" t="s">
        <v>1587</v>
      </c>
      <c r="AJ17" s="79" t="b">
        <v>0</v>
      </c>
      <c r="AK17" s="79">
        <v>5</v>
      </c>
      <c r="AL17" s="82" t="s">
        <v>1521</v>
      </c>
      <c r="AM17" s="79" t="s">
        <v>1644</v>
      </c>
      <c r="AN17" s="79" t="b">
        <v>0</v>
      </c>
      <c r="AO17" s="82" t="s">
        <v>1521</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v>0</v>
      </c>
      <c r="BE17" s="49">
        <v>0</v>
      </c>
      <c r="BF17" s="48">
        <v>0</v>
      </c>
      <c r="BG17" s="49">
        <v>0</v>
      </c>
      <c r="BH17" s="48">
        <v>0</v>
      </c>
      <c r="BI17" s="49">
        <v>0</v>
      </c>
      <c r="BJ17" s="48">
        <v>19</v>
      </c>
      <c r="BK17" s="49">
        <v>100</v>
      </c>
      <c r="BL17" s="48">
        <v>19</v>
      </c>
    </row>
    <row r="18" spans="1:64" ht="15">
      <c r="A18" s="64" t="s">
        <v>218</v>
      </c>
      <c r="B18" s="64" t="s">
        <v>393</v>
      </c>
      <c r="C18" s="65" t="s">
        <v>4978</v>
      </c>
      <c r="D18" s="66">
        <v>3</v>
      </c>
      <c r="E18" s="67" t="s">
        <v>132</v>
      </c>
      <c r="F18" s="68">
        <v>35</v>
      </c>
      <c r="G18" s="65"/>
      <c r="H18" s="69"/>
      <c r="I18" s="70"/>
      <c r="J18" s="70"/>
      <c r="K18" s="34" t="s">
        <v>65</v>
      </c>
      <c r="L18" s="77">
        <v>18</v>
      </c>
      <c r="M18" s="77"/>
      <c r="N18" s="72"/>
      <c r="O18" s="79" t="s">
        <v>526</v>
      </c>
      <c r="P18" s="81">
        <v>43684.57297453703</v>
      </c>
      <c r="Q18" s="79" t="s">
        <v>534</v>
      </c>
      <c r="R18" s="84" t="s">
        <v>687</v>
      </c>
      <c r="S18" s="79" t="s">
        <v>775</v>
      </c>
      <c r="T18" s="79" t="s">
        <v>804</v>
      </c>
      <c r="U18" s="84" t="s">
        <v>864</v>
      </c>
      <c r="V18" s="84" t="s">
        <v>864</v>
      </c>
      <c r="W18" s="81">
        <v>43684.57297453703</v>
      </c>
      <c r="X18" s="84" t="s">
        <v>1073</v>
      </c>
      <c r="Y18" s="79"/>
      <c r="Z18" s="79"/>
      <c r="AA18" s="82" t="s">
        <v>1317</v>
      </c>
      <c r="AB18" s="79"/>
      <c r="AC18" s="79" t="b">
        <v>0</v>
      </c>
      <c r="AD18" s="79">
        <v>1</v>
      </c>
      <c r="AE18" s="82" t="s">
        <v>1587</v>
      </c>
      <c r="AF18" s="79" t="b">
        <v>0</v>
      </c>
      <c r="AG18" s="79" t="s">
        <v>1621</v>
      </c>
      <c r="AH18" s="79"/>
      <c r="AI18" s="82" t="s">
        <v>1587</v>
      </c>
      <c r="AJ18" s="79" t="b">
        <v>0</v>
      </c>
      <c r="AK18" s="79">
        <v>0</v>
      </c>
      <c r="AL18" s="82" t="s">
        <v>1587</v>
      </c>
      <c r="AM18" s="79" t="s">
        <v>1645</v>
      </c>
      <c r="AN18" s="79" t="b">
        <v>0</v>
      </c>
      <c r="AO18" s="82" t="s">
        <v>1317</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0</v>
      </c>
      <c r="BE18" s="49">
        <v>0</v>
      </c>
      <c r="BF18" s="48">
        <v>1</v>
      </c>
      <c r="BG18" s="49">
        <v>3.125</v>
      </c>
      <c r="BH18" s="48">
        <v>0</v>
      </c>
      <c r="BI18" s="49">
        <v>0</v>
      </c>
      <c r="BJ18" s="48">
        <v>31</v>
      </c>
      <c r="BK18" s="49">
        <v>96.875</v>
      </c>
      <c r="BL18" s="48">
        <v>32</v>
      </c>
    </row>
    <row r="19" spans="1:64" ht="15">
      <c r="A19" s="64" t="s">
        <v>219</v>
      </c>
      <c r="B19" s="64" t="s">
        <v>219</v>
      </c>
      <c r="C19" s="65" t="s">
        <v>4978</v>
      </c>
      <c r="D19" s="66">
        <v>3</v>
      </c>
      <c r="E19" s="67" t="s">
        <v>132</v>
      </c>
      <c r="F19" s="68">
        <v>35</v>
      </c>
      <c r="G19" s="65"/>
      <c r="H19" s="69"/>
      <c r="I19" s="70"/>
      <c r="J19" s="70"/>
      <c r="K19" s="34" t="s">
        <v>65</v>
      </c>
      <c r="L19" s="77">
        <v>19</v>
      </c>
      <c r="M19" s="77"/>
      <c r="N19" s="72"/>
      <c r="O19" s="79" t="s">
        <v>176</v>
      </c>
      <c r="P19" s="81">
        <v>43684.580243055556</v>
      </c>
      <c r="Q19" s="79" t="s">
        <v>535</v>
      </c>
      <c r="R19" s="84" t="s">
        <v>688</v>
      </c>
      <c r="S19" s="79" t="s">
        <v>773</v>
      </c>
      <c r="T19" s="79" t="s">
        <v>805</v>
      </c>
      <c r="U19" s="79"/>
      <c r="V19" s="84" t="s">
        <v>888</v>
      </c>
      <c r="W19" s="81">
        <v>43684.580243055556</v>
      </c>
      <c r="X19" s="84" t="s">
        <v>1074</v>
      </c>
      <c r="Y19" s="79"/>
      <c r="Z19" s="79"/>
      <c r="AA19" s="82" t="s">
        <v>1318</v>
      </c>
      <c r="AB19" s="79"/>
      <c r="AC19" s="79" t="b">
        <v>0</v>
      </c>
      <c r="AD19" s="79">
        <v>0</v>
      </c>
      <c r="AE19" s="82" t="s">
        <v>1587</v>
      </c>
      <c r="AF19" s="79" t="b">
        <v>0</v>
      </c>
      <c r="AG19" s="79" t="s">
        <v>1621</v>
      </c>
      <c r="AH19" s="79"/>
      <c r="AI19" s="82" t="s">
        <v>1587</v>
      </c>
      <c r="AJ19" s="79" t="b">
        <v>0</v>
      </c>
      <c r="AK19" s="79">
        <v>0</v>
      </c>
      <c r="AL19" s="82" t="s">
        <v>1587</v>
      </c>
      <c r="AM19" s="79" t="s">
        <v>1644</v>
      </c>
      <c r="AN19" s="79" t="b">
        <v>0</v>
      </c>
      <c r="AO19" s="82" t="s">
        <v>1318</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5.882352941176471</v>
      </c>
      <c r="BF19" s="48">
        <v>0</v>
      </c>
      <c r="BG19" s="49">
        <v>0</v>
      </c>
      <c r="BH19" s="48">
        <v>0</v>
      </c>
      <c r="BI19" s="49">
        <v>0</v>
      </c>
      <c r="BJ19" s="48">
        <v>16</v>
      </c>
      <c r="BK19" s="49">
        <v>94.11764705882354</v>
      </c>
      <c r="BL19" s="48">
        <v>17</v>
      </c>
    </row>
    <row r="20" spans="1:64" ht="15">
      <c r="A20" s="64" t="s">
        <v>220</v>
      </c>
      <c r="B20" s="64" t="s">
        <v>220</v>
      </c>
      <c r="C20" s="65" t="s">
        <v>4978</v>
      </c>
      <c r="D20" s="66">
        <v>3</v>
      </c>
      <c r="E20" s="67" t="s">
        <v>132</v>
      </c>
      <c r="F20" s="68">
        <v>35</v>
      </c>
      <c r="G20" s="65"/>
      <c r="H20" s="69"/>
      <c r="I20" s="70"/>
      <c r="J20" s="70"/>
      <c r="K20" s="34" t="s">
        <v>65</v>
      </c>
      <c r="L20" s="77">
        <v>20</v>
      </c>
      <c r="M20" s="77"/>
      <c r="N20" s="72"/>
      <c r="O20" s="79" t="s">
        <v>176</v>
      </c>
      <c r="P20" s="81">
        <v>43684.63576388889</v>
      </c>
      <c r="Q20" s="79" t="s">
        <v>536</v>
      </c>
      <c r="R20" s="84" t="s">
        <v>689</v>
      </c>
      <c r="S20" s="79" t="s">
        <v>776</v>
      </c>
      <c r="T20" s="79" t="s">
        <v>806</v>
      </c>
      <c r="U20" s="84" t="s">
        <v>865</v>
      </c>
      <c r="V20" s="84" t="s">
        <v>865</v>
      </c>
      <c r="W20" s="81">
        <v>43684.63576388889</v>
      </c>
      <c r="X20" s="84" t="s">
        <v>1075</v>
      </c>
      <c r="Y20" s="79"/>
      <c r="Z20" s="79"/>
      <c r="AA20" s="82" t="s">
        <v>1319</v>
      </c>
      <c r="AB20" s="79"/>
      <c r="AC20" s="79" t="b">
        <v>0</v>
      </c>
      <c r="AD20" s="79">
        <v>0</v>
      </c>
      <c r="AE20" s="82" t="s">
        <v>1587</v>
      </c>
      <c r="AF20" s="79" t="b">
        <v>0</v>
      </c>
      <c r="AG20" s="79" t="s">
        <v>1621</v>
      </c>
      <c r="AH20" s="79"/>
      <c r="AI20" s="82" t="s">
        <v>1587</v>
      </c>
      <c r="AJ20" s="79" t="b">
        <v>0</v>
      </c>
      <c r="AK20" s="79">
        <v>0</v>
      </c>
      <c r="AL20" s="82" t="s">
        <v>1587</v>
      </c>
      <c r="AM20" s="79" t="s">
        <v>1646</v>
      </c>
      <c r="AN20" s="79" t="b">
        <v>0</v>
      </c>
      <c r="AO20" s="82" t="s">
        <v>1319</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2</v>
      </c>
      <c r="BE20" s="49">
        <v>5.714285714285714</v>
      </c>
      <c r="BF20" s="48">
        <v>0</v>
      </c>
      <c r="BG20" s="49">
        <v>0</v>
      </c>
      <c r="BH20" s="48">
        <v>0</v>
      </c>
      <c r="BI20" s="49">
        <v>0</v>
      </c>
      <c r="BJ20" s="48">
        <v>33</v>
      </c>
      <c r="BK20" s="49">
        <v>94.28571428571429</v>
      </c>
      <c r="BL20" s="48">
        <v>35</v>
      </c>
    </row>
    <row r="21" spans="1:64" ht="15">
      <c r="A21" s="64" t="s">
        <v>221</v>
      </c>
      <c r="B21" s="64" t="s">
        <v>221</v>
      </c>
      <c r="C21" s="65" t="s">
        <v>4978</v>
      </c>
      <c r="D21" s="66">
        <v>3</v>
      </c>
      <c r="E21" s="67" t="s">
        <v>132</v>
      </c>
      <c r="F21" s="68">
        <v>35</v>
      </c>
      <c r="G21" s="65"/>
      <c r="H21" s="69"/>
      <c r="I21" s="70"/>
      <c r="J21" s="70"/>
      <c r="K21" s="34" t="s">
        <v>65</v>
      </c>
      <c r="L21" s="77">
        <v>21</v>
      </c>
      <c r="M21" s="77"/>
      <c r="N21" s="72"/>
      <c r="O21" s="79" t="s">
        <v>176</v>
      </c>
      <c r="P21" s="81">
        <v>43684.67223379629</v>
      </c>
      <c r="Q21" s="79" t="s">
        <v>537</v>
      </c>
      <c r="R21" s="79" t="s">
        <v>690</v>
      </c>
      <c r="S21" s="79" t="s">
        <v>777</v>
      </c>
      <c r="T21" s="79" t="s">
        <v>807</v>
      </c>
      <c r="U21" s="84" t="s">
        <v>866</v>
      </c>
      <c r="V21" s="84" t="s">
        <v>866</v>
      </c>
      <c r="W21" s="81">
        <v>43684.67223379629</v>
      </c>
      <c r="X21" s="84" t="s">
        <v>1076</v>
      </c>
      <c r="Y21" s="79"/>
      <c r="Z21" s="79"/>
      <c r="AA21" s="82" t="s">
        <v>1320</v>
      </c>
      <c r="AB21" s="79"/>
      <c r="AC21" s="79" t="b">
        <v>0</v>
      </c>
      <c r="AD21" s="79">
        <v>0</v>
      </c>
      <c r="AE21" s="82" t="s">
        <v>1587</v>
      </c>
      <c r="AF21" s="79" t="b">
        <v>0</v>
      </c>
      <c r="AG21" s="79" t="s">
        <v>1621</v>
      </c>
      <c r="AH21" s="79"/>
      <c r="AI21" s="82" t="s">
        <v>1587</v>
      </c>
      <c r="AJ21" s="79" t="b">
        <v>0</v>
      </c>
      <c r="AK21" s="79">
        <v>0</v>
      </c>
      <c r="AL21" s="82" t="s">
        <v>1587</v>
      </c>
      <c r="AM21" s="79" t="s">
        <v>1647</v>
      </c>
      <c r="AN21" s="79" t="b">
        <v>0</v>
      </c>
      <c r="AO21" s="82" t="s">
        <v>1320</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37</v>
      </c>
      <c r="BK21" s="49">
        <v>100</v>
      </c>
      <c r="BL21" s="48">
        <v>37</v>
      </c>
    </row>
    <row r="22" spans="1:64" ht="15">
      <c r="A22" s="64" t="s">
        <v>222</v>
      </c>
      <c r="B22" s="64" t="s">
        <v>222</v>
      </c>
      <c r="C22" s="65" t="s">
        <v>4978</v>
      </c>
      <c r="D22" s="66">
        <v>3</v>
      </c>
      <c r="E22" s="67" t="s">
        <v>132</v>
      </c>
      <c r="F22" s="68">
        <v>35</v>
      </c>
      <c r="G22" s="65"/>
      <c r="H22" s="69"/>
      <c r="I22" s="70"/>
      <c r="J22" s="70"/>
      <c r="K22" s="34" t="s">
        <v>65</v>
      </c>
      <c r="L22" s="77">
        <v>22</v>
      </c>
      <c r="M22" s="77"/>
      <c r="N22" s="72"/>
      <c r="O22" s="79" t="s">
        <v>176</v>
      </c>
      <c r="P22" s="81">
        <v>43684.69107638889</v>
      </c>
      <c r="Q22" s="79" t="s">
        <v>538</v>
      </c>
      <c r="R22" s="84" t="s">
        <v>691</v>
      </c>
      <c r="S22" s="79" t="s">
        <v>778</v>
      </c>
      <c r="T22" s="79" t="s">
        <v>808</v>
      </c>
      <c r="U22" s="79"/>
      <c r="V22" s="84" t="s">
        <v>889</v>
      </c>
      <c r="W22" s="81">
        <v>43684.69107638889</v>
      </c>
      <c r="X22" s="84" t="s">
        <v>1077</v>
      </c>
      <c r="Y22" s="79"/>
      <c r="Z22" s="79"/>
      <c r="AA22" s="82" t="s">
        <v>1321</v>
      </c>
      <c r="AB22" s="79"/>
      <c r="AC22" s="79" t="b">
        <v>0</v>
      </c>
      <c r="AD22" s="79">
        <v>0</v>
      </c>
      <c r="AE22" s="82" t="s">
        <v>1587</v>
      </c>
      <c r="AF22" s="79" t="b">
        <v>1</v>
      </c>
      <c r="AG22" s="79" t="s">
        <v>1621</v>
      </c>
      <c r="AH22" s="79"/>
      <c r="AI22" s="82" t="s">
        <v>1628</v>
      </c>
      <c r="AJ22" s="79" t="b">
        <v>0</v>
      </c>
      <c r="AK22" s="79">
        <v>0</v>
      </c>
      <c r="AL22" s="82" t="s">
        <v>1587</v>
      </c>
      <c r="AM22" s="79" t="s">
        <v>1644</v>
      </c>
      <c r="AN22" s="79" t="b">
        <v>0</v>
      </c>
      <c r="AO22" s="82" t="s">
        <v>1321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23</v>
      </c>
      <c r="BK22" s="49">
        <v>100</v>
      </c>
      <c r="BL22" s="48">
        <v>23</v>
      </c>
    </row>
    <row r="23" spans="1:64" ht="15">
      <c r="A23" s="64" t="s">
        <v>223</v>
      </c>
      <c r="B23" s="64" t="s">
        <v>429</v>
      </c>
      <c r="C23" s="65" t="s">
        <v>4978</v>
      </c>
      <c r="D23" s="66">
        <v>3</v>
      </c>
      <c r="E23" s="67" t="s">
        <v>132</v>
      </c>
      <c r="F23" s="68">
        <v>35</v>
      </c>
      <c r="G23" s="65"/>
      <c r="H23" s="69"/>
      <c r="I23" s="70"/>
      <c r="J23" s="70"/>
      <c r="K23" s="34" t="s">
        <v>65</v>
      </c>
      <c r="L23" s="77">
        <v>23</v>
      </c>
      <c r="M23" s="77"/>
      <c r="N23" s="72"/>
      <c r="O23" s="79" t="s">
        <v>526</v>
      </c>
      <c r="P23" s="81">
        <v>43684.69478009259</v>
      </c>
      <c r="Q23" s="79" t="s">
        <v>539</v>
      </c>
      <c r="R23" s="79"/>
      <c r="S23" s="79"/>
      <c r="T23" s="79" t="s">
        <v>800</v>
      </c>
      <c r="U23" s="79"/>
      <c r="V23" s="84" t="s">
        <v>890</v>
      </c>
      <c r="W23" s="81">
        <v>43684.69478009259</v>
      </c>
      <c r="X23" s="84" t="s">
        <v>1078</v>
      </c>
      <c r="Y23" s="79"/>
      <c r="Z23" s="79"/>
      <c r="AA23" s="82" t="s">
        <v>1322</v>
      </c>
      <c r="AB23" s="79"/>
      <c r="AC23" s="79" t="b">
        <v>0</v>
      </c>
      <c r="AD23" s="79">
        <v>28</v>
      </c>
      <c r="AE23" s="82" t="s">
        <v>1587</v>
      </c>
      <c r="AF23" s="79" t="b">
        <v>0</v>
      </c>
      <c r="AG23" s="79" t="s">
        <v>1621</v>
      </c>
      <c r="AH23" s="79"/>
      <c r="AI23" s="82" t="s">
        <v>1587</v>
      </c>
      <c r="AJ23" s="79" t="b">
        <v>0</v>
      </c>
      <c r="AK23" s="79">
        <v>2</v>
      </c>
      <c r="AL23" s="82" t="s">
        <v>1587</v>
      </c>
      <c r="AM23" s="79" t="s">
        <v>1643</v>
      </c>
      <c r="AN23" s="79" t="b">
        <v>0</v>
      </c>
      <c r="AO23" s="82" t="s">
        <v>1322</v>
      </c>
      <c r="AP23" s="79" t="s">
        <v>176</v>
      </c>
      <c r="AQ23" s="79">
        <v>0</v>
      </c>
      <c r="AR23" s="79">
        <v>0</v>
      </c>
      <c r="AS23" s="79"/>
      <c r="AT23" s="79"/>
      <c r="AU23" s="79"/>
      <c r="AV23" s="79"/>
      <c r="AW23" s="79"/>
      <c r="AX23" s="79"/>
      <c r="AY23" s="79"/>
      <c r="AZ23" s="79"/>
      <c r="BA23">
        <v>1</v>
      </c>
      <c r="BB23" s="78" t="str">
        <f>REPLACE(INDEX(GroupVertices[Group],MATCH(Edges[[#This Row],[Vertex 1]],GroupVertices[Vertex],0)),1,1,"")</f>
        <v>16</v>
      </c>
      <c r="BC23" s="78" t="str">
        <f>REPLACE(INDEX(GroupVertices[Group],MATCH(Edges[[#This Row],[Vertex 2]],GroupVertices[Vertex],0)),1,1,"")</f>
        <v>16</v>
      </c>
      <c r="BD23" s="48">
        <v>1</v>
      </c>
      <c r="BE23" s="49">
        <v>3.0303030303030303</v>
      </c>
      <c r="BF23" s="48">
        <v>4</v>
      </c>
      <c r="BG23" s="49">
        <v>12.121212121212121</v>
      </c>
      <c r="BH23" s="48">
        <v>0</v>
      </c>
      <c r="BI23" s="49">
        <v>0</v>
      </c>
      <c r="BJ23" s="48">
        <v>28</v>
      </c>
      <c r="BK23" s="49">
        <v>84.84848484848484</v>
      </c>
      <c r="BL23" s="48">
        <v>33</v>
      </c>
    </row>
    <row r="24" spans="1:64" ht="15">
      <c r="A24" s="64" t="s">
        <v>224</v>
      </c>
      <c r="B24" s="64" t="s">
        <v>393</v>
      </c>
      <c r="C24" s="65" t="s">
        <v>4978</v>
      </c>
      <c r="D24" s="66">
        <v>3</v>
      </c>
      <c r="E24" s="67" t="s">
        <v>132</v>
      </c>
      <c r="F24" s="68">
        <v>35</v>
      </c>
      <c r="G24" s="65"/>
      <c r="H24" s="69"/>
      <c r="I24" s="70"/>
      <c r="J24" s="70"/>
      <c r="K24" s="34" t="s">
        <v>65</v>
      </c>
      <c r="L24" s="77">
        <v>24</v>
      </c>
      <c r="M24" s="77"/>
      <c r="N24" s="72"/>
      <c r="O24" s="79" t="s">
        <v>526</v>
      </c>
      <c r="P24" s="81">
        <v>43684.74201388889</v>
      </c>
      <c r="Q24" s="79" t="s">
        <v>540</v>
      </c>
      <c r="R24" s="79"/>
      <c r="S24" s="79"/>
      <c r="T24" s="79"/>
      <c r="U24" s="79"/>
      <c r="V24" s="84" t="s">
        <v>891</v>
      </c>
      <c r="W24" s="81">
        <v>43684.74201388889</v>
      </c>
      <c r="X24" s="84" t="s">
        <v>1079</v>
      </c>
      <c r="Y24" s="79"/>
      <c r="Z24" s="79"/>
      <c r="AA24" s="82" t="s">
        <v>1323</v>
      </c>
      <c r="AB24" s="79"/>
      <c r="AC24" s="79" t="b">
        <v>0</v>
      </c>
      <c r="AD24" s="79">
        <v>0</v>
      </c>
      <c r="AE24" s="82" t="s">
        <v>1587</v>
      </c>
      <c r="AF24" s="79" t="b">
        <v>0</v>
      </c>
      <c r="AG24" s="79" t="s">
        <v>1621</v>
      </c>
      <c r="AH24" s="79"/>
      <c r="AI24" s="82" t="s">
        <v>1587</v>
      </c>
      <c r="AJ24" s="79" t="b">
        <v>0</v>
      </c>
      <c r="AK24" s="79">
        <v>4</v>
      </c>
      <c r="AL24" s="82" t="s">
        <v>1523</v>
      </c>
      <c r="AM24" s="79" t="s">
        <v>1648</v>
      </c>
      <c r="AN24" s="79" t="b">
        <v>0</v>
      </c>
      <c r="AO24" s="82" t="s">
        <v>1523</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224</v>
      </c>
      <c r="B25" s="64" t="s">
        <v>428</v>
      </c>
      <c r="C25" s="65" t="s">
        <v>4978</v>
      </c>
      <c r="D25" s="66">
        <v>3</v>
      </c>
      <c r="E25" s="67" t="s">
        <v>132</v>
      </c>
      <c r="F25" s="68">
        <v>35</v>
      </c>
      <c r="G25" s="65"/>
      <c r="H25" s="69"/>
      <c r="I25" s="70"/>
      <c r="J25" s="70"/>
      <c r="K25" s="34" t="s">
        <v>65</v>
      </c>
      <c r="L25" s="77">
        <v>25</v>
      </c>
      <c r="M25" s="77"/>
      <c r="N25" s="72"/>
      <c r="O25" s="79" t="s">
        <v>526</v>
      </c>
      <c r="P25" s="81">
        <v>43684.74201388889</v>
      </c>
      <c r="Q25" s="79" t="s">
        <v>540</v>
      </c>
      <c r="R25" s="79"/>
      <c r="S25" s="79"/>
      <c r="T25" s="79"/>
      <c r="U25" s="79"/>
      <c r="V25" s="84" t="s">
        <v>891</v>
      </c>
      <c r="W25" s="81">
        <v>43684.74201388889</v>
      </c>
      <c r="X25" s="84" t="s">
        <v>1079</v>
      </c>
      <c r="Y25" s="79"/>
      <c r="Z25" s="79"/>
      <c r="AA25" s="82" t="s">
        <v>1323</v>
      </c>
      <c r="AB25" s="79"/>
      <c r="AC25" s="79" t="b">
        <v>0</v>
      </c>
      <c r="AD25" s="79">
        <v>0</v>
      </c>
      <c r="AE25" s="82" t="s">
        <v>1587</v>
      </c>
      <c r="AF25" s="79" t="b">
        <v>0</v>
      </c>
      <c r="AG25" s="79" t="s">
        <v>1621</v>
      </c>
      <c r="AH25" s="79"/>
      <c r="AI25" s="82" t="s">
        <v>1587</v>
      </c>
      <c r="AJ25" s="79" t="b">
        <v>0</v>
      </c>
      <c r="AK25" s="79">
        <v>4</v>
      </c>
      <c r="AL25" s="82" t="s">
        <v>1523</v>
      </c>
      <c r="AM25" s="79" t="s">
        <v>1648</v>
      </c>
      <c r="AN25" s="79" t="b">
        <v>0</v>
      </c>
      <c r="AO25" s="82" t="s">
        <v>1523</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c r="BE25" s="49"/>
      <c r="BF25" s="48"/>
      <c r="BG25" s="49"/>
      <c r="BH25" s="48"/>
      <c r="BI25" s="49"/>
      <c r="BJ25" s="48"/>
      <c r="BK25" s="49"/>
      <c r="BL25" s="48"/>
    </row>
    <row r="26" spans="1:64" ht="15">
      <c r="A26" s="64" t="s">
        <v>224</v>
      </c>
      <c r="B26" s="64" t="s">
        <v>394</v>
      </c>
      <c r="C26" s="65" t="s">
        <v>4978</v>
      </c>
      <c r="D26" s="66">
        <v>3</v>
      </c>
      <c r="E26" s="67" t="s">
        <v>132</v>
      </c>
      <c r="F26" s="68">
        <v>35</v>
      </c>
      <c r="G26" s="65"/>
      <c r="H26" s="69"/>
      <c r="I26" s="70"/>
      <c r="J26" s="70"/>
      <c r="K26" s="34" t="s">
        <v>65</v>
      </c>
      <c r="L26" s="77">
        <v>26</v>
      </c>
      <c r="M26" s="77"/>
      <c r="N26" s="72"/>
      <c r="O26" s="79" t="s">
        <v>526</v>
      </c>
      <c r="P26" s="81">
        <v>43684.74201388889</v>
      </c>
      <c r="Q26" s="79" t="s">
        <v>540</v>
      </c>
      <c r="R26" s="79"/>
      <c r="S26" s="79"/>
      <c r="T26" s="79"/>
      <c r="U26" s="79"/>
      <c r="V26" s="84" t="s">
        <v>891</v>
      </c>
      <c r="W26" s="81">
        <v>43684.74201388889</v>
      </c>
      <c r="X26" s="84" t="s">
        <v>1079</v>
      </c>
      <c r="Y26" s="79"/>
      <c r="Z26" s="79"/>
      <c r="AA26" s="82" t="s">
        <v>1323</v>
      </c>
      <c r="AB26" s="79"/>
      <c r="AC26" s="79" t="b">
        <v>0</v>
      </c>
      <c r="AD26" s="79">
        <v>0</v>
      </c>
      <c r="AE26" s="82" t="s">
        <v>1587</v>
      </c>
      <c r="AF26" s="79" t="b">
        <v>0</v>
      </c>
      <c r="AG26" s="79" t="s">
        <v>1621</v>
      </c>
      <c r="AH26" s="79"/>
      <c r="AI26" s="82" t="s">
        <v>1587</v>
      </c>
      <c r="AJ26" s="79" t="b">
        <v>0</v>
      </c>
      <c r="AK26" s="79">
        <v>4</v>
      </c>
      <c r="AL26" s="82" t="s">
        <v>1523</v>
      </c>
      <c r="AM26" s="79" t="s">
        <v>1648</v>
      </c>
      <c r="AN26" s="79" t="b">
        <v>0</v>
      </c>
      <c r="AO26" s="82" t="s">
        <v>1523</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v>0</v>
      </c>
      <c r="BE26" s="49">
        <v>0</v>
      </c>
      <c r="BF26" s="48">
        <v>2</v>
      </c>
      <c r="BG26" s="49">
        <v>11.11111111111111</v>
      </c>
      <c r="BH26" s="48">
        <v>0</v>
      </c>
      <c r="BI26" s="49">
        <v>0</v>
      </c>
      <c r="BJ26" s="48">
        <v>16</v>
      </c>
      <c r="BK26" s="49">
        <v>88.88888888888889</v>
      </c>
      <c r="BL26" s="48">
        <v>18</v>
      </c>
    </row>
    <row r="27" spans="1:64" ht="15">
      <c r="A27" s="64" t="s">
        <v>225</v>
      </c>
      <c r="B27" s="64" t="s">
        <v>395</v>
      </c>
      <c r="C27" s="65" t="s">
        <v>4978</v>
      </c>
      <c r="D27" s="66">
        <v>3</v>
      </c>
      <c r="E27" s="67" t="s">
        <v>132</v>
      </c>
      <c r="F27" s="68">
        <v>35</v>
      </c>
      <c r="G27" s="65"/>
      <c r="H27" s="69"/>
      <c r="I27" s="70"/>
      <c r="J27" s="70"/>
      <c r="K27" s="34" t="s">
        <v>65</v>
      </c>
      <c r="L27" s="77">
        <v>27</v>
      </c>
      <c r="M27" s="77"/>
      <c r="N27" s="72"/>
      <c r="O27" s="79" t="s">
        <v>526</v>
      </c>
      <c r="P27" s="81">
        <v>43684.748923611114</v>
      </c>
      <c r="Q27" s="79" t="s">
        <v>533</v>
      </c>
      <c r="R27" s="79"/>
      <c r="S27" s="79"/>
      <c r="T27" s="79" t="s">
        <v>800</v>
      </c>
      <c r="U27" s="79"/>
      <c r="V27" s="84" t="s">
        <v>892</v>
      </c>
      <c r="W27" s="81">
        <v>43684.748923611114</v>
      </c>
      <c r="X27" s="84" t="s">
        <v>1080</v>
      </c>
      <c r="Y27" s="79"/>
      <c r="Z27" s="79"/>
      <c r="AA27" s="82" t="s">
        <v>1324</v>
      </c>
      <c r="AB27" s="79"/>
      <c r="AC27" s="79" t="b">
        <v>0</v>
      </c>
      <c r="AD27" s="79">
        <v>0</v>
      </c>
      <c r="AE27" s="82" t="s">
        <v>1587</v>
      </c>
      <c r="AF27" s="79" t="b">
        <v>0</v>
      </c>
      <c r="AG27" s="79" t="s">
        <v>1621</v>
      </c>
      <c r="AH27" s="79"/>
      <c r="AI27" s="82" t="s">
        <v>1587</v>
      </c>
      <c r="AJ27" s="79" t="b">
        <v>0</v>
      </c>
      <c r="AK27" s="79">
        <v>5</v>
      </c>
      <c r="AL27" s="82" t="s">
        <v>1521</v>
      </c>
      <c r="AM27" s="79" t="s">
        <v>1643</v>
      </c>
      <c r="AN27" s="79" t="b">
        <v>0</v>
      </c>
      <c r="AO27" s="82" t="s">
        <v>1521</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c r="BE27" s="49"/>
      <c r="BF27" s="48"/>
      <c r="BG27" s="49"/>
      <c r="BH27" s="48"/>
      <c r="BI27" s="49"/>
      <c r="BJ27" s="48"/>
      <c r="BK27" s="49"/>
      <c r="BL27" s="48"/>
    </row>
    <row r="28" spans="1:64" ht="15">
      <c r="A28" s="64" t="s">
        <v>225</v>
      </c>
      <c r="B28" s="64" t="s">
        <v>393</v>
      </c>
      <c r="C28" s="65" t="s">
        <v>4978</v>
      </c>
      <c r="D28" s="66">
        <v>3</v>
      </c>
      <c r="E28" s="67" t="s">
        <v>132</v>
      </c>
      <c r="F28" s="68">
        <v>35</v>
      </c>
      <c r="G28" s="65"/>
      <c r="H28" s="69"/>
      <c r="I28" s="70"/>
      <c r="J28" s="70"/>
      <c r="K28" s="34" t="s">
        <v>65</v>
      </c>
      <c r="L28" s="77">
        <v>28</v>
      </c>
      <c r="M28" s="77"/>
      <c r="N28" s="72"/>
      <c r="O28" s="79" t="s">
        <v>526</v>
      </c>
      <c r="P28" s="81">
        <v>43684.748923611114</v>
      </c>
      <c r="Q28" s="79" t="s">
        <v>533</v>
      </c>
      <c r="R28" s="79"/>
      <c r="S28" s="79"/>
      <c r="T28" s="79" t="s">
        <v>800</v>
      </c>
      <c r="U28" s="79"/>
      <c r="V28" s="84" t="s">
        <v>892</v>
      </c>
      <c r="W28" s="81">
        <v>43684.748923611114</v>
      </c>
      <c r="X28" s="84" t="s">
        <v>1080</v>
      </c>
      <c r="Y28" s="79"/>
      <c r="Z28" s="79"/>
      <c r="AA28" s="82" t="s">
        <v>1324</v>
      </c>
      <c r="AB28" s="79"/>
      <c r="AC28" s="79" t="b">
        <v>0</v>
      </c>
      <c r="AD28" s="79">
        <v>0</v>
      </c>
      <c r="AE28" s="82" t="s">
        <v>1587</v>
      </c>
      <c r="AF28" s="79" t="b">
        <v>0</v>
      </c>
      <c r="AG28" s="79" t="s">
        <v>1621</v>
      </c>
      <c r="AH28" s="79"/>
      <c r="AI28" s="82" t="s">
        <v>1587</v>
      </c>
      <c r="AJ28" s="79" t="b">
        <v>0</v>
      </c>
      <c r="AK28" s="79">
        <v>5</v>
      </c>
      <c r="AL28" s="82" t="s">
        <v>1521</v>
      </c>
      <c r="AM28" s="79" t="s">
        <v>1643</v>
      </c>
      <c r="AN28" s="79" t="b">
        <v>0</v>
      </c>
      <c r="AO28" s="82" t="s">
        <v>1521</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225</v>
      </c>
      <c r="B29" s="64" t="s">
        <v>392</v>
      </c>
      <c r="C29" s="65" t="s">
        <v>4978</v>
      </c>
      <c r="D29" s="66">
        <v>3</v>
      </c>
      <c r="E29" s="67" t="s">
        <v>132</v>
      </c>
      <c r="F29" s="68">
        <v>35</v>
      </c>
      <c r="G29" s="65"/>
      <c r="H29" s="69"/>
      <c r="I29" s="70"/>
      <c r="J29" s="70"/>
      <c r="K29" s="34" t="s">
        <v>65</v>
      </c>
      <c r="L29" s="77">
        <v>29</v>
      </c>
      <c r="M29" s="77"/>
      <c r="N29" s="72"/>
      <c r="O29" s="79" t="s">
        <v>526</v>
      </c>
      <c r="P29" s="81">
        <v>43684.748923611114</v>
      </c>
      <c r="Q29" s="79" t="s">
        <v>533</v>
      </c>
      <c r="R29" s="79"/>
      <c r="S29" s="79"/>
      <c r="T29" s="79" t="s">
        <v>800</v>
      </c>
      <c r="U29" s="79"/>
      <c r="V29" s="84" t="s">
        <v>892</v>
      </c>
      <c r="W29" s="81">
        <v>43684.748923611114</v>
      </c>
      <c r="X29" s="84" t="s">
        <v>1080</v>
      </c>
      <c r="Y29" s="79"/>
      <c r="Z29" s="79"/>
      <c r="AA29" s="82" t="s">
        <v>1324</v>
      </c>
      <c r="AB29" s="79"/>
      <c r="AC29" s="79" t="b">
        <v>0</v>
      </c>
      <c r="AD29" s="79">
        <v>0</v>
      </c>
      <c r="AE29" s="82" t="s">
        <v>1587</v>
      </c>
      <c r="AF29" s="79" t="b">
        <v>0</v>
      </c>
      <c r="AG29" s="79" t="s">
        <v>1621</v>
      </c>
      <c r="AH29" s="79"/>
      <c r="AI29" s="82" t="s">
        <v>1587</v>
      </c>
      <c r="AJ29" s="79" t="b">
        <v>0</v>
      </c>
      <c r="AK29" s="79">
        <v>5</v>
      </c>
      <c r="AL29" s="82" t="s">
        <v>1521</v>
      </c>
      <c r="AM29" s="79" t="s">
        <v>1643</v>
      </c>
      <c r="AN29" s="79" t="b">
        <v>0</v>
      </c>
      <c r="AO29" s="82" t="s">
        <v>1521</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19</v>
      </c>
      <c r="BK29" s="49">
        <v>100</v>
      </c>
      <c r="BL29" s="48">
        <v>19</v>
      </c>
    </row>
    <row r="30" spans="1:64" ht="15">
      <c r="A30" s="64" t="s">
        <v>226</v>
      </c>
      <c r="B30" s="64" t="s">
        <v>226</v>
      </c>
      <c r="C30" s="65" t="s">
        <v>4978</v>
      </c>
      <c r="D30" s="66">
        <v>3</v>
      </c>
      <c r="E30" s="67" t="s">
        <v>132</v>
      </c>
      <c r="F30" s="68">
        <v>35</v>
      </c>
      <c r="G30" s="65"/>
      <c r="H30" s="69"/>
      <c r="I30" s="70"/>
      <c r="J30" s="70"/>
      <c r="K30" s="34" t="s">
        <v>65</v>
      </c>
      <c r="L30" s="77">
        <v>30</v>
      </c>
      <c r="M30" s="77"/>
      <c r="N30" s="72"/>
      <c r="O30" s="79" t="s">
        <v>176</v>
      </c>
      <c r="P30" s="81">
        <v>43684.776400462964</v>
      </c>
      <c r="Q30" s="79" t="s">
        <v>541</v>
      </c>
      <c r="R30" s="84" t="s">
        <v>689</v>
      </c>
      <c r="S30" s="79" t="s">
        <v>776</v>
      </c>
      <c r="T30" s="79" t="s">
        <v>806</v>
      </c>
      <c r="U30" s="84" t="s">
        <v>867</v>
      </c>
      <c r="V30" s="84" t="s">
        <v>867</v>
      </c>
      <c r="W30" s="81">
        <v>43684.776400462964</v>
      </c>
      <c r="X30" s="84" t="s">
        <v>1081</v>
      </c>
      <c r="Y30" s="79"/>
      <c r="Z30" s="79"/>
      <c r="AA30" s="82" t="s">
        <v>1325</v>
      </c>
      <c r="AB30" s="79"/>
      <c r="AC30" s="79" t="b">
        <v>0</v>
      </c>
      <c r="AD30" s="79">
        <v>0</v>
      </c>
      <c r="AE30" s="82" t="s">
        <v>1587</v>
      </c>
      <c r="AF30" s="79" t="b">
        <v>0</v>
      </c>
      <c r="AG30" s="79" t="s">
        <v>1621</v>
      </c>
      <c r="AH30" s="79"/>
      <c r="AI30" s="82" t="s">
        <v>1587</v>
      </c>
      <c r="AJ30" s="79" t="b">
        <v>0</v>
      </c>
      <c r="AK30" s="79">
        <v>0</v>
      </c>
      <c r="AL30" s="82" t="s">
        <v>1587</v>
      </c>
      <c r="AM30" s="79" t="s">
        <v>1646</v>
      </c>
      <c r="AN30" s="79" t="b">
        <v>0</v>
      </c>
      <c r="AO30" s="82" t="s">
        <v>1325</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2</v>
      </c>
      <c r="BE30" s="49">
        <v>5.714285714285714</v>
      </c>
      <c r="BF30" s="48">
        <v>0</v>
      </c>
      <c r="BG30" s="49">
        <v>0</v>
      </c>
      <c r="BH30" s="48">
        <v>0</v>
      </c>
      <c r="BI30" s="49">
        <v>0</v>
      </c>
      <c r="BJ30" s="48">
        <v>33</v>
      </c>
      <c r="BK30" s="49">
        <v>94.28571428571429</v>
      </c>
      <c r="BL30" s="48">
        <v>35</v>
      </c>
    </row>
    <row r="31" spans="1:64" ht="15">
      <c r="A31" s="64" t="s">
        <v>227</v>
      </c>
      <c r="B31" s="64" t="s">
        <v>227</v>
      </c>
      <c r="C31" s="65" t="s">
        <v>4978</v>
      </c>
      <c r="D31" s="66">
        <v>3</v>
      </c>
      <c r="E31" s="67" t="s">
        <v>132</v>
      </c>
      <c r="F31" s="68">
        <v>35</v>
      </c>
      <c r="G31" s="65"/>
      <c r="H31" s="69"/>
      <c r="I31" s="70"/>
      <c r="J31" s="70"/>
      <c r="K31" s="34" t="s">
        <v>65</v>
      </c>
      <c r="L31" s="77">
        <v>31</v>
      </c>
      <c r="M31" s="77"/>
      <c r="N31" s="72"/>
      <c r="O31" s="79" t="s">
        <v>176</v>
      </c>
      <c r="P31" s="81">
        <v>43684.815833333334</v>
      </c>
      <c r="Q31" s="79" t="s">
        <v>542</v>
      </c>
      <c r="R31" s="84" t="s">
        <v>692</v>
      </c>
      <c r="S31" s="79" t="s">
        <v>779</v>
      </c>
      <c r="T31" s="79" t="s">
        <v>809</v>
      </c>
      <c r="U31" s="79"/>
      <c r="V31" s="84" t="s">
        <v>893</v>
      </c>
      <c r="W31" s="81">
        <v>43684.815833333334</v>
      </c>
      <c r="X31" s="84" t="s">
        <v>1082</v>
      </c>
      <c r="Y31" s="79"/>
      <c r="Z31" s="79"/>
      <c r="AA31" s="82" t="s">
        <v>1326</v>
      </c>
      <c r="AB31" s="82" t="s">
        <v>1557</v>
      </c>
      <c r="AC31" s="79" t="b">
        <v>0</v>
      </c>
      <c r="AD31" s="79">
        <v>0</v>
      </c>
      <c r="AE31" s="82" t="s">
        <v>1589</v>
      </c>
      <c r="AF31" s="79" t="b">
        <v>0</v>
      </c>
      <c r="AG31" s="79" t="s">
        <v>1621</v>
      </c>
      <c r="AH31" s="79"/>
      <c r="AI31" s="82" t="s">
        <v>1587</v>
      </c>
      <c r="AJ31" s="79" t="b">
        <v>0</v>
      </c>
      <c r="AK31" s="79">
        <v>0</v>
      </c>
      <c r="AL31" s="82" t="s">
        <v>1587</v>
      </c>
      <c r="AM31" s="79" t="s">
        <v>1643</v>
      </c>
      <c r="AN31" s="79" t="b">
        <v>0</v>
      </c>
      <c r="AO31" s="82" t="s">
        <v>1557</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1</v>
      </c>
      <c r="BE31" s="49">
        <v>5.882352941176471</v>
      </c>
      <c r="BF31" s="48">
        <v>0</v>
      </c>
      <c r="BG31" s="49">
        <v>0</v>
      </c>
      <c r="BH31" s="48">
        <v>0</v>
      </c>
      <c r="BI31" s="49">
        <v>0</v>
      </c>
      <c r="BJ31" s="48">
        <v>16</v>
      </c>
      <c r="BK31" s="49">
        <v>94.11764705882354</v>
      </c>
      <c r="BL31" s="48">
        <v>17</v>
      </c>
    </row>
    <row r="32" spans="1:64" ht="15">
      <c r="A32" s="64" t="s">
        <v>228</v>
      </c>
      <c r="B32" s="64" t="s">
        <v>228</v>
      </c>
      <c r="C32" s="65" t="s">
        <v>4978</v>
      </c>
      <c r="D32" s="66">
        <v>3</v>
      </c>
      <c r="E32" s="67" t="s">
        <v>132</v>
      </c>
      <c r="F32" s="68">
        <v>35</v>
      </c>
      <c r="G32" s="65"/>
      <c r="H32" s="69"/>
      <c r="I32" s="70"/>
      <c r="J32" s="70"/>
      <c r="K32" s="34" t="s">
        <v>65</v>
      </c>
      <c r="L32" s="77">
        <v>32</v>
      </c>
      <c r="M32" s="77"/>
      <c r="N32" s="72"/>
      <c r="O32" s="79" t="s">
        <v>176</v>
      </c>
      <c r="P32" s="81">
        <v>43684.86555555555</v>
      </c>
      <c r="Q32" s="79" t="s">
        <v>543</v>
      </c>
      <c r="R32" s="79"/>
      <c r="S32" s="79"/>
      <c r="T32" s="79" t="s">
        <v>810</v>
      </c>
      <c r="U32" s="84" t="s">
        <v>868</v>
      </c>
      <c r="V32" s="84" t="s">
        <v>868</v>
      </c>
      <c r="W32" s="81">
        <v>43684.86555555555</v>
      </c>
      <c r="X32" s="84" t="s">
        <v>1083</v>
      </c>
      <c r="Y32" s="79"/>
      <c r="Z32" s="79"/>
      <c r="AA32" s="82" t="s">
        <v>1327</v>
      </c>
      <c r="AB32" s="79"/>
      <c r="AC32" s="79" t="b">
        <v>0</v>
      </c>
      <c r="AD32" s="79">
        <v>0</v>
      </c>
      <c r="AE32" s="82" t="s">
        <v>1587</v>
      </c>
      <c r="AF32" s="79" t="b">
        <v>0</v>
      </c>
      <c r="AG32" s="79" t="s">
        <v>1622</v>
      </c>
      <c r="AH32" s="79"/>
      <c r="AI32" s="82" t="s">
        <v>1587</v>
      </c>
      <c r="AJ32" s="79" t="b">
        <v>0</v>
      </c>
      <c r="AK32" s="79">
        <v>0</v>
      </c>
      <c r="AL32" s="82" t="s">
        <v>1587</v>
      </c>
      <c r="AM32" s="79" t="s">
        <v>1648</v>
      </c>
      <c r="AN32" s="79" t="b">
        <v>0</v>
      </c>
      <c r="AO32" s="82" t="s">
        <v>1327</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3</v>
      </c>
      <c r="BK32" s="49">
        <v>100</v>
      </c>
      <c r="BL32" s="48">
        <v>3</v>
      </c>
    </row>
    <row r="33" spans="1:64" ht="15">
      <c r="A33" s="64" t="s">
        <v>229</v>
      </c>
      <c r="B33" s="64" t="s">
        <v>229</v>
      </c>
      <c r="C33" s="65" t="s">
        <v>4978</v>
      </c>
      <c r="D33" s="66">
        <v>3</v>
      </c>
      <c r="E33" s="67" t="s">
        <v>132</v>
      </c>
      <c r="F33" s="68">
        <v>35</v>
      </c>
      <c r="G33" s="65"/>
      <c r="H33" s="69"/>
      <c r="I33" s="70"/>
      <c r="J33" s="70"/>
      <c r="K33" s="34" t="s">
        <v>65</v>
      </c>
      <c r="L33" s="77">
        <v>33</v>
      </c>
      <c r="M33" s="77"/>
      <c r="N33" s="72"/>
      <c r="O33" s="79" t="s">
        <v>176</v>
      </c>
      <c r="P33" s="81">
        <v>43685.122928240744</v>
      </c>
      <c r="Q33" s="79" t="s">
        <v>544</v>
      </c>
      <c r="R33" s="84" t="s">
        <v>693</v>
      </c>
      <c r="S33" s="79" t="s">
        <v>778</v>
      </c>
      <c r="T33" s="79" t="s">
        <v>800</v>
      </c>
      <c r="U33" s="79"/>
      <c r="V33" s="84" t="s">
        <v>894</v>
      </c>
      <c r="W33" s="81">
        <v>43685.122928240744</v>
      </c>
      <c r="X33" s="84" t="s">
        <v>1084</v>
      </c>
      <c r="Y33" s="79"/>
      <c r="Z33" s="79"/>
      <c r="AA33" s="82" t="s">
        <v>1328</v>
      </c>
      <c r="AB33" s="79"/>
      <c r="AC33" s="79" t="b">
        <v>0</v>
      </c>
      <c r="AD33" s="79">
        <v>0</v>
      </c>
      <c r="AE33" s="82" t="s">
        <v>1587</v>
      </c>
      <c r="AF33" s="79" t="b">
        <v>1</v>
      </c>
      <c r="AG33" s="79" t="s">
        <v>1622</v>
      </c>
      <c r="AH33" s="79"/>
      <c r="AI33" s="82" t="s">
        <v>1629</v>
      </c>
      <c r="AJ33" s="79" t="b">
        <v>0</v>
      </c>
      <c r="AK33" s="79">
        <v>0</v>
      </c>
      <c r="AL33" s="82" t="s">
        <v>1587</v>
      </c>
      <c r="AM33" s="79" t="s">
        <v>1648</v>
      </c>
      <c r="AN33" s="79" t="b">
        <v>0</v>
      </c>
      <c r="AO33" s="82" t="s">
        <v>1328</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1</v>
      </c>
      <c r="BK33" s="49">
        <v>100</v>
      </c>
      <c r="BL33" s="48">
        <v>1</v>
      </c>
    </row>
    <row r="34" spans="1:64" ht="15">
      <c r="A34" s="64" t="s">
        <v>230</v>
      </c>
      <c r="B34" s="64" t="s">
        <v>230</v>
      </c>
      <c r="C34" s="65" t="s">
        <v>4978</v>
      </c>
      <c r="D34" s="66">
        <v>3</v>
      </c>
      <c r="E34" s="67" t="s">
        <v>132</v>
      </c>
      <c r="F34" s="68">
        <v>35</v>
      </c>
      <c r="G34" s="65"/>
      <c r="H34" s="69"/>
      <c r="I34" s="70"/>
      <c r="J34" s="70"/>
      <c r="K34" s="34" t="s">
        <v>65</v>
      </c>
      <c r="L34" s="77">
        <v>34</v>
      </c>
      <c r="M34" s="77"/>
      <c r="N34" s="72"/>
      <c r="O34" s="79" t="s">
        <v>176</v>
      </c>
      <c r="P34" s="81">
        <v>43206.586168981485</v>
      </c>
      <c r="Q34" s="79" t="s">
        <v>545</v>
      </c>
      <c r="R34" s="79"/>
      <c r="S34" s="79"/>
      <c r="T34" s="79" t="s">
        <v>811</v>
      </c>
      <c r="U34" s="79"/>
      <c r="V34" s="84" t="s">
        <v>895</v>
      </c>
      <c r="W34" s="81">
        <v>43206.586168981485</v>
      </c>
      <c r="X34" s="84" t="s">
        <v>1085</v>
      </c>
      <c r="Y34" s="79"/>
      <c r="Z34" s="79"/>
      <c r="AA34" s="82" t="s">
        <v>1329</v>
      </c>
      <c r="AB34" s="79"/>
      <c r="AC34" s="79" t="b">
        <v>0</v>
      </c>
      <c r="AD34" s="79">
        <v>11</v>
      </c>
      <c r="AE34" s="82" t="s">
        <v>1587</v>
      </c>
      <c r="AF34" s="79" t="b">
        <v>0</v>
      </c>
      <c r="AG34" s="79" t="s">
        <v>1621</v>
      </c>
      <c r="AH34" s="79"/>
      <c r="AI34" s="82" t="s">
        <v>1587</v>
      </c>
      <c r="AJ34" s="79" t="b">
        <v>0</v>
      </c>
      <c r="AK34" s="79">
        <v>6</v>
      </c>
      <c r="AL34" s="82" t="s">
        <v>1587</v>
      </c>
      <c r="AM34" s="79" t="s">
        <v>1644</v>
      </c>
      <c r="AN34" s="79" t="b">
        <v>0</v>
      </c>
      <c r="AO34" s="82" t="s">
        <v>1329</v>
      </c>
      <c r="AP34" s="79" t="s">
        <v>1655</v>
      </c>
      <c r="AQ34" s="79">
        <v>0</v>
      </c>
      <c r="AR34" s="79">
        <v>0</v>
      </c>
      <c r="AS34" s="79"/>
      <c r="AT34" s="79"/>
      <c r="AU34" s="79"/>
      <c r="AV34" s="79"/>
      <c r="AW34" s="79"/>
      <c r="AX34" s="79"/>
      <c r="AY34" s="79"/>
      <c r="AZ34" s="79"/>
      <c r="BA34">
        <v>1</v>
      </c>
      <c r="BB34" s="78" t="str">
        <f>REPLACE(INDEX(GroupVertices[Group],MATCH(Edges[[#This Row],[Vertex 1]],GroupVertices[Vertex],0)),1,1,"")</f>
        <v>50</v>
      </c>
      <c r="BC34" s="78" t="str">
        <f>REPLACE(INDEX(GroupVertices[Group],MATCH(Edges[[#This Row],[Vertex 2]],GroupVertices[Vertex],0)),1,1,"")</f>
        <v>50</v>
      </c>
      <c r="BD34" s="48">
        <v>4</v>
      </c>
      <c r="BE34" s="49">
        <v>11.764705882352942</v>
      </c>
      <c r="BF34" s="48">
        <v>2</v>
      </c>
      <c r="BG34" s="49">
        <v>5.882352941176471</v>
      </c>
      <c r="BH34" s="48">
        <v>0</v>
      </c>
      <c r="BI34" s="49">
        <v>0</v>
      </c>
      <c r="BJ34" s="48">
        <v>28</v>
      </c>
      <c r="BK34" s="49">
        <v>82.3529411764706</v>
      </c>
      <c r="BL34" s="48">
        <v>34</v>
      </c>
    </row>
    <row r="35" spans="1:64" ht="15">
      <c r="A35" s="64" t="s">
        <v>231</v>
      </c>
      <c r="B35" s="64" t="s">
        <v>230</v>
      </c>
      <c r="C35" s="65" t="s">
        <v>4978</v>
      </c>
      <c r="D35" s="66">
        <v>3</v>
      </c>
      <c r="E35" s="67" t="s">
        <v>132</v>
      </c>
      <c r="F35" s="68">
        <v>35</v>
      </c>
      <c r="G35" s="65"/>
      <c r="H35" s="69"/>
      <c r="I35" s="70"/>
      <c r="J35" s="70"/>
      <c r="K35" s="34" t="s">
        <v>65</v>
      </c>
      <c r="L35" s="77">
        <v>35</v>
      </c>
      <c r="M35" s="77"/>
      <c r="N35" s="72"/>
      <c r="O35" s="79" t="s">
        <v>526</v>
      </c>
      <c r="P35" s="81">
        <v>43685.179618055554</v>
      </c>
      <c r="Q35" s="79" t="s">
        <v>546</v>
      </c>
      <c r="R35" s="79"/>
      <c r="S35" s="79"/>
      <c r="T35" s="79" t="s">
        <v>812</v>
      </c>
      <c r="U35" s="79"/>
      <c r="V35" s="84" t="s">
        <v>896</v>
      </c>
      <c r="W35" s="81">
        <v>43685.179618055554</v>
      </c>
      <c r="X35" s="84" t="s">
        <v>1086</v>
      </c>
      <c r="Y35" s="79"/>
      <c r="Z35" s="79"/>
      <c r="AA35" s="82" t="s">
        <v>1330</v>
      </c>
      <c r="AB35" s="79"/>
      <c r="AC35" s="79" t="b">
        <v>0</v>
      </c>
      <c r="AD35" s="79">
        <v>0</v>
      </c>
      <c r="AE35" s="82" t="s">
        <v>1587</v>
      </c>
      <c r="AF35" s="79" t="b">
        <v>0</v>
      </c>
      <c r="AG35" s="79" t="s">
        <v>1621</v>
      </c>
      <c r="AH35" s="79"/>
      <c r="AI35" s="82" t="s">
        <v>1587</v>
      </c>
      <c r="AJ35" s="79" t="b">
        <v>0</v>
      </c>
      <c r="AK35" s="79">
        <v>6</v>
      </c>
      <c r="AL35" s="82" t="s">
        <v>1329</v>
      </c>
      <c r="AM35" s="79" t="s">
        <v>1648</v>
      </c>
      <c r="AN35" s="79" t="b">
        <v>0</v>
      </c>
      <c r="AO35" s="82" t="s">
        <v>1329</v>
      </c>
      <c r="AP35" s="79" t="s">
        <v>176</v>
      </c>
      <c r="AQ35" s="79">
        <v>0</v>
      </c>
      <c r="AR35" s="79">
        <v>0</v>
      </c>
      <c r="AS35" s="79"/>
      <c r="AT35" s="79"/>
      <c r="AU35" s="79"/>
      <c r="AV35" s="79"/>
      <c r="AW35" s="79"/>
      <c r="AX35" s="79"/>
      <c r="AY35" s="79"/>
      <c r="AZ35" s="79"/>
      <c r="BA35">
        <v>1</v>
      </c>
      <c r="BB35" s="78" t="str">
        <f>REPLACE(INDEX(GroupVertices[Group],MATCH(Edges[[#This Row],[Vertex 1]],GroupVertices[Vertex],0)),1,1,"")</f>
        <v>50</v>
      </c>
      <c r="BC35" s="78" t="str">
        <f>REPLACE(INDEX(GroupVertices[Group],MATCH(Edges[[#This Row],[Vertex 2]],GroupVertices[Vertex],0)),1,1,"")</f>
        <v>50</v>
      </c>
      <c r="BD35" s="48">
        <v>4</v>
      </c>
      <c r="BE35" s="49">
        <v>13.793103448275861</v>
      </c>
      <c r="BF35" s="48">
        <v>2</v>
      </c>
      <c r="BG35" s="49">
        <v>6.896551724137931</v>
      </c>
      <c r="BH35" s="48">
        <v>0</v>
      </c>
      <c r="BI35" s="49">
        <v>0</v>
      </c>
      <c r="BJ35" s="48">
        <v>23</v>
      </c>
      <c r="BK35" s="49">
        <v>79.3103448275862</v>
      </c>
      <c r="BL35" s="48">
        <v>29</v>
      </c>
    </row>
    <row r="36" spans="1:64" ht="15">
      <c r="A36" s="64" t="s">
        <v>232</v>
      </c>
      <c r="B36" s="64" t="s">
        <v>430</v>
      </c>
      <c r="C36" s="65" t="s">
        <v>4978</v>
      </c>
      <c r="D36" s="66">
        <v>3</v>
      </c>
      <c r="E36" s="67" t="s">
        <v>132</v>
      </c>
      <c r="F36" s="68">
        <v>35</v>
      </c>
      <c r="G36" s="65"/>
      <c r="H36" s="69"/>
      <c r="I36" s="70"/>
      <c r="J36" s="70"/>
      <c r="K36" s="34" t="s">
        <v>65</v>
      </c>
      <c r="L36" s="77">
        <v>36</v>
      </c>
      <c r="M36" s="77"/>
      <c r="N36" s="72"/>
      <c r="O36" s="79" t="s">
        <v>526</v>
      </c>
      <c r="P36" s="81">
        <v>43685.2478125</v>
      </c>
      <c r="Q36" s="79" t="s">
        <v>547</v>
      </c>
      <c r="R36" s="79"/>
      <c r="S36" s="79"/>
      <c r="T36" s="79" t="s">
        <v>813</v>
      </c>
      <c r="U36" s="79"/>
      <c r="V36" s="84" t="s">
        <v>897</v>
      </c>
      <c r="W36" s="81">
        <v>43685.2478125</v>
      </c>
      <c r="X36" s="84" t="s">
        <v>1087</v>
      </c>
      <c r="Y36" s="79"/>
      <c r="Z36" s="79"/>
      <c r="AA36" s="82" t="s">
        <v>1331</v>
      </c>
      <c r="AB36" s="82" t="s">
        <v>1558</v>
      </c>
      <c r="AC36" s="79" t="b">
        <v>0</v>
      </c>
      <c r="AD36" s="79">
        <v>1</v>
      </c>
      <c r="AE36" s="82" t="s">
        <v>1590</v>
      </c>
      <c r="AF36" s="79" t="b">
        <v>0</v>
      </c>
      <c r="AG36" s="79" t="s">
        <v>1621</v>
      </c>
      <c r="AH36" s="79"/>
      <c r="AI36" s="82" t="s">
        <v>1587</v>
      </c>
      <c r="AJ36" s="79" t="b">
        <v>0</v>
      </c>
      <c r="AK36" s="79">
        <v>0</v>
      </c>
      <c r="AL36" s="82" t="s">
        <v>1587</v>
      </c>
      <c r="AM36" s="79" t="s">
        <v>1643</v>
      </c>
      <c r="AN36" s="79" t="b">
        <v>0</v>
      </c>
      <c r="AO36" s="82" t="s">
        <v>1558</v>
      </c>
      <c r="AP36" s="79" t="s">
        <v>176</v>
      </c>
      <c r="AQ36" s="79">
        <v>0</v>
      </c>
      <c r="AR36" s="79">
        <v>0</v>
      </c>
      <c r="AS36" s="79"/>
      <c r="AT36" s="79"/>
      <c r="AU36" s="79"/>
      <c r="AV36" s="79"/>
      <c r="AW36" s="79"/>
      <c r="AX36" s="79"/>
      <c r="AY36" s="79"/>
      <c r="AZ36" s="79"/>
      <c r="BA36">
        <v>1</v>
      </c>
      <c r="BB36" s="78" t="str">
        <f>REPLACE(INDEX(GroupVertices[Group],MATCH(Edges[[#This Row],[Vertex 1]],GroupVertices[Vertex],0)),1,1,"")</f>
        <v>33</v>
      </c>
      <c r="BC36" s="78" t="str">
        <f>REPLACE(INDEX(GroupVertices[Group],MATCH(Edges[[#This Row],[Vertex 2]],GroupVertices[Vertex],0)),1,1,"")</f>
        <v>33</v>
      </c>
      <c r="BD36" s="48"/>
      <c r="BE36" s="49"/>
      <c r="BF36" s="48"/>
      <c r="BG36" s="49"/>
      <c r="BH36" s="48"/>
      <c r="BI36" s="49"/>
      <c r="BJ36" s="48"/>
      <c r="BK36" s="49"/>
      <c r="BL36" s="48"/>
    </row>
    <row r="37" spans="1:64" ht="15">
      <c r="A37" s="64" t="s">
        <v>232</v>
      </c>
      <c r="B37" s="64" t="s">
        <v>431</v>
      </c>
      <c r="C37" s="65" t="s">
        <v>4978</v>
      </c>
      <c r="D37" s="66">
        <v>3</v>
      </c>
      <c r="E37" s="67" t="s">
        <v>132</v>
      </c>
      <c r="F37" s="68">
        <v>35</v>
      </c>
      <c r="G37" s="65"/>
      <c r="H37" s="69"/>
      <c r="I37" s="70"/>
      <c r="J37" s="70"/>
      <c r="K37" s="34" t="s">
        <v>65</v>
      </c>
      <c r="L37" s="77">
        <v>37</v>
      </c>
      <c r="M37" s="77"/>
      <c r="N37" s="72"/>
      <c r="O37" s="79" t="s">
        <v>527</v>
      </c>
      <c r="P37" s="81">
        <v>43685.2478125</v>
      </c>
      <c r="Q37" s="79" t="s">
        <v>547</v>
      </c>
      <c r="R37" s="79"/>
      <c r="S37" s="79"/>
      <c r="T37" s="79" t="s">
        <v>813</v>
      </c>
      <c r="U37" s="79"/>
      <c r="V37" s="84" t="s">
        <v>897</v>
      </c>
      <c r="W37" s="81">
        <v>43685.2478125</v>
      </c>
      <c r="X37" s="84" t="s">
        <v>1087</v>
      </c>
      <c r="Y37" s="79"/>
      <c r="Z37" s="79"/>
      <c r="AA37" s="82" t="s">
        <v>1331</v>
      </c>
      <c r="AB37" s="82" t="s">
        <v>1558</v>
      </c>
      <c r="AC37" s="79" t="b">
        <v>0</v>
      </c>
      <c r="AD37" s="79">
        <v>1</v>
      </c>
      <c r="AE37" s="82" t="s">
        <v>1590</v>
      </c>
      <c r="AF37" s="79" t="b">
        <v>0</v>
      </c>
      <c r="AG37" s="79" t="s">
        <v>1621</v>
      </c>
      <c r="AH37" s="79"/>
      <c r="AI37" s="82" t="s">
        <v>1587</v>
      </c>
      <c r="AJ37" s="79" t="b">
        <v>0</v>
      </c>
      <c r="AK37" s="79">
        <v>0</v>
      </c>
      <c r="AL37" s="82" t="s">
        <v>1587</v>
      </c>
      <c r="AM37" s="79" t="s">
        <v>1643</v>
      </c>
      <c r="AN37" s="79" t="b">
        <v>0</v>
      </c>
      <c r="AO37" s="82" t="s">
        <v>1558</v>
      </c>
      <c r="AP37" s="79" t="s">
        <v>176</v>
      </c>
      <c r="AQ37" s="79">
        <v>0</v>
      </c>
      <c r="AR37" s="79">
        <v>0</v>
      </c>
      <c r="AS37" s="79"/>
      <c r="AT37" s="79"/>
      <c r="AU37" s="79"/>
      <c r="AV37" s="79"/>
      <c r="AW37" s="79"/>
      <c r="AX37" s="79"/>
      <c r="AY37" s="79"/>
      <c r="AZ37" s="79"/>
      <c r="BA37">
        <v>1</v>
      </c>
      <c r="BB37" s="78" t="str">
        <f>REPLACE(INDEX(GroupVertices[Group],MATCH(Edges[[#This Row],[Vertex 1]],GroupVertices[Vertex],0)),1,1,"")</f>
        <v>33</v>
      </c>
      <c r="BC37" s="78" t="str">
        <f>REPLACE(INDEX(GroupVertices[Group],MATCH(Edges[[#This Row],[Vertex 2]],GroupVertices[Vertex],0)),1,1,"")</f>
        <v>33</v>
      </c>
      <c r="BD37" s="48">
        <v>0</v>
      </c>
      <c r="BE37" s="49">
        <v>0</v>
      </c>
      <c r="BF37" s="48">
        <v>0</v>
      </c>
      <c r="BG37" s="49">
        <v>0</v>
      </c>
      <c r="BH37" s="48">
        <v>0</v>
      </c>
      <c r="BI37" s="49">
        <v>0</v>
      </c>
      <c r="BJ37" s="48">
        <v>17</v>
      </c>
      <c r="BK37" s="49">
        <v>100</v>
      </c>
      <c r="BL37" s="48">
        <v>17</v>
      </c>
    </row>
    <row r="38" spans="1:64" ht="15">
      <c r="A38" s="64" t="s">
        <v>233</v>
      </c>
      <c r="B38" s="64" t="s">
        <v>223</v>
      </c>
      <c r="C38" s="65" t="s">
        <v>4978</v>
      </c>
      <c r="D38" s="66">
        <v>3</v>
      </c>
      <c r="E38" s="67" t="s">
        <v>132</v>
      </c>
      <c r="F38" s="68">
        <v>35</v>
      </c>
      <c r="G38" s="65"/>
      <c r="H38" s="69"/>
      <c r="I38" s="70"/>
      <c r="J38" s="70"/>
      <c r="K38" s="34" t="s">
        <v>65</v>
      </c>
      <c r="L38" s="77">
        <v>38</v>
      </c>
      <c r="M38" s="77"/>
      <c r="N38" s="72"/>
      <c r="O38" s="79" t="s">
        <v>526</v>
      </c>
      <c r="P38" s="81">
        <v>43685.26278935185</v>
      </c>
      <c r="Q38" s="79" t="s">
        <v>548</v>
      </c>
      <c r="R38" s="79"/>
      <c r="S38" s="79"/>
      <c r="T38" s="79"/>
      <c r="U38" s="79"/>
      <c r="V38" s="84" t="s">
        <v>898</v>
      </c>
      <c r="W38" s="81">
        <v>43685.26278935185</v>
      </c>
      <c r="X38" s="84" t="s">
        <v>1088</v>
      </c>
      <c r="Y38" s="79"/>
      <c r="Z38" s="79"/>
      <c r="AA38" s="82" t="s">
        <v>1332</v>
      </c>
      <c r="AB38" s="79"/>
      <c r="AC38" s="79" t="b">
        <v>0</v>
      </c>
      <c r="AD38" s="79">
        <v>0</v>
      </c>
      <c r="AE38" s="82" t="s">
        <v>1587</v>
      </c>
      <c r="AF38" s="79" t="b">
        <v>0</v>
      </c>
      <c r="AG38" s="79" t="s">
        <v>1621</v>
      </c>
      <c r="AH38" s="79"/>
      <c r="AI38" s="82" t="s">
        <v>1587</v>
      </c>
      <c r="AJ38" s="79" t="b">
        <v>0</v>
      </c>
      <c r="AK38" s="79">
        <v>2</v>
      </c>
      <c r="AL38" s="82" t="s">
        <v>1322</v>
      </c>
      <c r="AM38" s="79" t="s">
        <v>1644</v>
      </c>
      <c r="AN38" s="79" t="b">
        <v>0</v>
      </c>
      <c r="AO38" s="82" t="s">
        <v>1322</v>
      </c>
      <c r="AP38" s="79" t="s">
        <v>176</v>
      </c>
      <c r="AQ38" s="79">
        <v>0</v>
      </c>
      <c r="AR38" s="79">
        <v>0</v>
      </c>
      <c r="AS38" s="79"/>
      <c r="AT38" s="79"/>
      <c r="AU38" s="79"/>
      <c r="AV38" s="79"/>
      <c r="AW38" s="79"/>
      <c r="AX38" s="79"/>
      <c r="AY38" s="79"/>
      <c r="AZ38" s="79"/>
      <c r="BA38">
        <v>1</v>
      </c>
      <c r="BB38" s="78" t="str">
        <f>REPLACE(INDEX(GroupVertices[Group],MATCH(Edges[[#This Row],[Vertex 1]],GroupVertices[Vertex],0)),1,1,"")</f>
        <v>16</v>
      </c>
      <c r="BC38" s="78" t="str">
        <f>REPLACE(INDEX(GroupVertices[Group],MATCH(Edges[[#This Row],[Vertex 2]],GroupVertices[Vertex],0)),1,1,"")</f>
        <v>16</v>
      </c>
      <c r="BD38" s="48">
        <v>1</v>
      </c>
      <c r="BE38" s="49">
        <v>4.3478260869565215</v>
      </c>
      <c r="BF38" s="48">
        <v>1</v>
      </c>
      <c r="BG38" s="49">
        <v>4.3478260869565215</v>
      </c>
      <c r="BH38" s="48">
        <v>0</v>
      </c>
      <c r="BI38" s="49">
        <v>0</v>
      </c>
      <c r="BJ38" s="48">
        <v>21</v>
      </c>
      <c r="BK38" s="49">
        <v>91.30434782608695</v>
      </c>
      <c r="BL38" s="48">
        <v>23</v>
      </c>
    </row>
    <row r="39" spans="1:64" ht="15">
      <c r="A39" s="64" t="s">
        <v>234</v>
      </c>
      <c r="B39" s="64" t="s">
        <v>223</v>
      </c>
      <c r="C39" s="65" t="s">
        <v>4978</v>
      </c>
      <c r="D39" s="66">
        <v>3</v>
      </c>
      <c r="E39" s="67" t="s">
        <v>132</v>
      </c>
      <c r="F39" s="68">
        <v>35</v>
      </c>
      <c r="G39" s="65"/>
      <c r="H39" s="69"/>
      <c r="I39" s="70"/>
      <c r="J39" s="70"/>
      <c r="K39" s="34" t="s">
        <v>65</v>
      </c>
      <c r="L39" s="77">
        <v>39</v>
      </c>
      <c r="M39" s="77"/>
      <c r="N39" s="72"/>
      <c r="O39" s="79" t="s">
        <v>526</v>
      </c>
      <c r="P39" s="81">
        <v>43685.27520833333</v>
      </c>
      <c r="Q39" s="79" t="s">
        <v>548</v>
      </c>
      <c r="R39" s="79"/>
      <c r="S39" s="79"/>
      <c r="T39" s="79"/>
      <c r="U39" s="79"/>
      <c r="V39" s="84" t="s">
        <v>899</v>
      </c>
      <c r="W39" s="81">
        <v>43685.27520833333</v>
      </c>
      <c r="X39" s="84" t="s">
        <v>1089</v>
      </c>
      <c r="Y39" s="79"/>
      <c r="Z39" s="79"/>
      <c r="AA39" s="82" t="s">
        <v>1333</v>
      </c>
      <c r="AB39" s="79"/>
      <c r="AC39" s="79" t="b">
        <v>0</v>
      </c>
      <c r="AD39" s="79">
        <v>0</v>
      </c>
      <c r="AE39" s="82" t="s">
        <v>1587</v>
      </c>
      <c r="AF39" s="79" t="b">
        <v>0</v>
      </c>
      <c r="AG39" s="79" t="s">
        <v>1621</v>
      </c>
      <c r="AH39" s="79"/>
      <c r="AI39" s="82" t="s">
        <v>1587</v>
      </c>
      <c r="AJ39" s="79" t="b">
        <v>0</v>
      </c>
      <c r="AK39" s="79">
        <v>2</v>
      </c>
      <c r="AL39" s="82" t="s">
        <v>1322</v>
      </c>
      <c r="AM39" s="79" t="s">
        <v>1648</v>
      </c>
      <c r="AN39" s="79" t="b">
        <v>0</v>
      </c>
      <c r="AO39" s="82" t="s">
        <v>1322</v>
      </c>
      <c r="AP39" s="79" t="s">
        <v>176</v>
      </c>
      <c r="AQ39" s="79">
        <v>0</v>
      </c>
      <c r="AR39" s="79">
        <v>0</v>
      </c>
      <c r="AS39" s="79"/>
      <c r="AT39" s="79"/>
      <c r="AU39" s="79"/>
      <c r="AV39" s="79"/>
      <c r="AW39" s="79"/>
      <c r="AX39" s="79"/>
      <c r="AY39" s="79"/>
      <c r="AZ39" s="79"/>
      <c r="BA39">
        <v>1</v>
      </c>
      <c r="BB39" s="78" t="str">
        <f>REPLACE(INDEX(GroupVertices[Group],MATCH(Edges[[#This Row],[Vertex 1]],GroupVertices[Vertex],0)),1,1,"")</f>
        <v>16</v>
      </c>
      <c r="BC39" s="78" t="str">
        <f>REPLACE(INDEX(GroupVertices[Group],MATCH(Edges[[#This Row],[Vertex 2]],GroupVertices[Vertex],0)),1,1,"")</f>
        <v>16</v>
      </c>
      <c r="BD39" s="48">
        <v>1</v>
      </c>
      <c r="BE39" s="49">
        <v>4.3478260869565215</v>
      </c>
      <c r="BF39" s="48">
        <v>1</v>
      </c>
      <c r="BG39" s="49">
        <v>4.3478260869565215</v>
      </c>
      <c r="BH39" s="48">
        <v>0</v>
      </c>
      <c r="BI39" s="49">
        <v>0</v>
      </c>
      <c r="BJ39" s="48">
        <v>21</v>
      </c>
      <c r="BK39" s="49">
        <v>91.30434782608695</v>
      </c>
      <c r="BL39" s="48">
        <v>23</v>
      </c>
    </row>
    <row r="40" spans="1:64" ht="15">
      <c r="A40" s="64" t="s">
        <v>235</v>
      </c>
      <c r="B40" s="64" t="s">
        <v>432</v>
      </c>
      <c r="C40" s="65" t="s">
        <v>4978</v>
      </c>
      <c r="D40" s="66">
        <v>3</v>
      </c>
      <c r="E40" s="67" t="s">
        <v>132</v>
      </c>
      <c r="F40" s="68">
        <v>35</v>
      </c>
      <c r="G40" s="65"/>
      <c r="H40" s="69"/>
      <c r="I40" s="70"/>
      <c r="J40" s="70"/>
      <c r="K40" s="34" t="s">
        <v>65</v>
      </c>
      <c r="L40" s="77">
        <v>40</v>
      </c>
      <c r="M40" s="77"/>
      <c r="N40" s="72"/>
      <c r="O40" s="79" t="s">
        <v>527</v>
      </c>
      <c r="P40" s="81">
        <v>43685.38796296297</v>
      </c>
      <c r="Q40" s="79" t="s">
        <v>549</v>
      </c>
      <c r="R40" s="79"/>
      <c r="S40" s="79"/>
      <c r="T40" s="79" t="s">
        <v>800</v>
      </c>
      <c r="U40" s="79"/>
      <c r="V40" s="84" t="s">
        <v>900</v>
      </c>
      <c r="W40" s="81">
        <v>43685.38796296297</v>
      </c>
      <c r="X40" s="84" t="s">
        <v>1090</v>
      </c>
      <c r="Y40" s="79"/>
      <c r="Z40" s="79"/>
      <c r="AA40" s="82" t="s">
        <v>1334</v>
      </c>
      <c r="AB40" s="82" t="s">
        <v>1559</v>
      </c>
      <c r="AC40" s="79" t="b">
        <v>0</v>
      </c>
      <c r="AD40" s="79">
        <v>2</v>
      </c>
      <c r="AE40" s="82" t="s">
        <v>1591</v>
      </c>
      <c r="AF40" s="79" t="b">
        <v>0</v>
      </c>
      <c r="AG40" s="79" t="s">
        <v>1621</v>
      </c>
      <c r="AH40" s="79"/>
      <c r="AI40" s="82" t="s">
        <v>1587</v>
      </c>
      <c r="AJ40" s="79" t="b">
        <v>0</v>
      </c>
      <c r="AK40" s="79">
        <v>0</v>
      </c>
      <c r="AL40" s="82" t="s">
        <v>1587</v>
      </c>
      <c r="AM40" s="79" t="s">
        <v>1643</v>
      </c>
      <c r="AN40" s="79" t="b">
        <v>0</v>
      </c>
      <c r="AO40" s="82" t="s">
        <v>1559</v>
      </c>
      <c r="AP40" s="79" t="s">
        <v>176</v>
      </c>
      <c r="AQ40" s="79">
        <v>0</v>
      </c>
      <c r="AR40" s="79">
        <v>0</v>
      </c>
      <c r="AS40" s="79"/>
      <c r="AT40" s="79"/>
      <c r="AU40" s="79"/>
      <c r="AV40" s="79"/>
      <c r="AW40" s="79"/>
      <c r="AX40" s="79"/>
      <c r="AY40" s="79"/>
      <c r="AZ40" s="79"/>
      <c r="BA40">
        <v>1</v>
      </c>
      <c r="BB40" s="78" t="str">
        <f>REPLACE(INDEX(GroupVertices[Group],MATCH(Edges[[#This Row],[Vertex 1]],GroupVertices[Vertex],0)),1,1,"")</f>
        <v>49</v>
      </c>
      <c r="BC40" s="78" t="str">
        <f>REPLACE(INDEX(GroupVertices[Group],MATCH(Edges[[#This Row],[Vertex 2]],GroupVertices[Vertex],0)),1,1,"")</f>
        <v>49</v>
      </c>
      <c r="BD40" s="48">
        <v>2</v>
      </c>
      <c r="BE40" s="49">
        <v>7.407407407407407</v>
      </c>
      <c r="BF40" s="48">
        <v>0</v>
      </c>
      <c r="BG40" s="49">
        <v>0</v>
      </c>
      <c r="BH40" s="48">
        <v>0</v>
      </c>
      <c r="BI40" s="49">
        <v>0</v>
      </c>
      <c r="BJ40" s="48">
        <v>25</v>
      </c>
      <c r="BK40" s="49">
        <v>92.5925925925926</v>
      </c>
      <c r="BL40" s="48">
        <v>27</v>
      </c>
    </row>
    <row r="41" spans="1:64" ht="15">
      <c r="A41" s="64" t="s">
        <v>236</v>
      </c>
      <c r="B41" s="64" t="s">
        <v>236</v>
      </c>
      <c r="C41" s="65" t="s">
        <v>4978</v>
      </c>
      <c r="D41" s="66">
        <v>3</v>
      </c>
      <c r="E41" s="67" t="s">
        <v>132</v>
      </c>
      <c r="F41" s="68">
        <v>35</v>
      </c>
      <c r="G41" s="65"/>
      <c r="H41" s="69"/>
      <c r="I41" s="70"/>
      <c r="J41" s="70"/>
      <c r="K41" s="34" t="s">
        <v>65</v>
      </c>
      <c r="L41" s="77">
        <v>41</v>
      </c>
      <c r="M41" s="77"/>
      <c r="N41" s="72"/>
      <c r="O41" s="79" t="s">
        <v>176</v>
      </c>
      <c r="P41" s="81">
        <v>43685.38912037037</v>
      </c>
      <c r="Q41" s="79" t="s">
        <v>550</v>
      </c>
      <c r="R41" s="84" t="s">
        <v>694</v>
      </c>
      <c r="S41" s="79" t="s">
        <v>776</v>
      </c>
      <c r="T41" s="79" t="s">
        <v>814</v>
      </c>
      <c r="U41" s="79"/>
      <c r="V41" s="84" t="s">
        <v>901</v>
      </c>
      <c r="W41" s="81">
        <v>43685.38912037037</v>
      </c>
      <c r="X41" s="84" t="s">
        <v>1091</v>
      </c>
      <c r="Y41" s="79"/>
      <c r="Z41" s="79"/>
      <c r="AA41" s="82" t="s">
        <v>1335</v>
      </c>
      <c r="AB41" s="79"/>
      <c r="AC41" s="79" t="b">
        <v>0</v>
      </c>
      <c r="AD41" s="79">
        <v>0</v>
      </c>
      <c r="AE41" s="82" t="s">
        <v>1587</v>
      </c>
      <c r="AF41" s="79" t="b">
        <v>0</v>
      </c>
      <c r="AG41" s="79" t="s">
        <v>1621</v>
      </c>
      <c r="AH41" s="79"/>
      <c r="AI41" s="82" t="s">
        <v>1587</v>
      </c>
      <c r="AJ41" s="79" t="b">
        <v>0</v>
      </c>
      <c r="AK41" s="79">
        <v>0</v>
      </c>
      <c r="AL41" s="82" t="s">
        <v>1587</v>
      </c>
      <c r="AM41" s="79" t="s">
        <v>1643</v>
      </c>
      <c r="AN41" s="79" t="b">
        <v>0</v>
      </c>
      <c r="AO41" s="82" t="s">
        <v>1335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2</v>
      </c>
      <c r="BE41" s="49">
        <v>5.714285714285714</v>
      </c>
      <c r="BF41" s="48">
        <v>1</v>
      </c>
      <c r="BG41" s="49">
        <v>2.857142857142857</v>
      </c>
      <c r="BH41" s="48">
        <v>0</v>
      </c>
      <c r="BI41" s="49">
        <v>0</v>
      </c>
      <c r="BJ41" s="48">
        <v>32</v>
      </c>
      <c r="BK41" s="49">
        <v>91.42857142857143</v>
      </c>
      <c r="BL41" s="48">
        <v>35</v>
      </c>
    </row>
    <row r="42" spans="1:64" ht="15">
      <c r="A42" s="64" t="s">
        <v>237</v>
      </c>
      <c r="B42" s="64" t="s">
        <v>395</v>
      </c>
      <c r="C42" s="65" t="s">
        <v>4978</v>
      </c>
      <c r="D42" s="66">
        <v>3</v>
      </c>
      <c r="E42" s="67" t="s">
        <v>132</v>
      </c>
      <c r="F42" s="68">
        <v>35</v>
      </c>
      <c r="G42" s="65"/>
      <c r="H42" s="69"/>
      <c r="I42" s="70"/>
      <c r="J42" s="70"/>
      <c r="K42" s="34" t="s">
        <v>65</v>
      </c>
      <c r="L42" s="77">
        <v>42</v>
      </c>
      <c r="M42" s="77"/>
      <c r="N42" s="72"/>
      <c r="O42" s="79" t="s">
        <v>526</v>
      </c>
      <c r="P42" s="81">
        <v>43685.462905092594</v>
      </c>
      <c r="Q42" s="79" t="s">
        <v>533</v>
      </c>
      <c r="R42" s="79"/>
      <c r="S42" s="79"/>
      <c r="T42" s="79" t="s">
        <v>800</v>
      </c>
      <c r="U42" s="79"/>
      <c r="V42" s="84" t="s">
        <v>902</v>
      </c>
      <c r="W42" s="81">
        <v>43685.462905092594</v>
      </c>
      <c r="X42" s="84" t="s">
        <v>1092</v>
      </c>
      <c r="Y42" s="79"/>
      <c r="Z42" s="79"/>
      <c r="AA42" s="82" t="s">
        <v>1336</v>
      </c>
      <c r="AB42" s="79"/>
      <c r="AC42" s="79" t="b">
        <v>0</v>
      </c>
      <c r="AD42" s="79">
        <v>0</v>
      </c>
      <c r="AE42" s="82" t="s">
        <v>1587</v>
      </c>
      <c r="AF42" s="79" t="b">
        <v>0</v>
      </c>
      <c r="AG42" s="79" t="s">
        <v>1621</v>
      </c>
      <c r="AH42" s="79"/>
      <c r="AI42" s="82" t="s">
        <v>1587</v>
      </c>
      <c r="AJ42" s="79" t="b">
        <v>0</v>
      </c>
      <c r="AK42" s="79">
        <v>5</v>
      </c>
      <c r="AL42" s="82" t="s">
        <v>1521</v>
      </c>
      <c r="AM42" s="79" t="s">
        <v>1648</v>
      </c>
      <c r="AN42" s="79" t="b">
        <v>0</v>
      </c>
      <c r="AO42" s="82" t="s">
        <v>1521</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237</v>
      </c>
      <c r="B43" s="64" t="s">
        <v>393</v>
      </c>
      <c r="C43" s="65" t="s">
        <v>4978</v>
      </c>
      <c r="D43" s="66">
        <v>3</v>
      </c>
      <c r="E43" s="67" t="s">
        <v>132</v>
      </c>
      <c r="F43" s="68">
        <v>35</v>
      </c>
      <c r="G43" s="65"/>
      <c r="H43" s="69"/>
      <c r="I43" s="70"/>
      <c r="J43" s="70"/>
      <c r="K43" s="34" t="s">
        <v>65</v>
      </c>
      <c r="L43" s="77">
        <v>43</v>
      </c>
      <c r="M43" s="77"/>
      <c r="N43" s="72"/>
      <c r="O43" s="79" t="s">
        <v>526</v>
      </c>
      <c r="P43" s="81">
        <v>43685.462905092594</v>
      </c>
      <c r="Q43" s="79" t="s">
        <v>533</v>
      </c>
      <c r="R43" s="79"/>
      <c r="S43" s="79"/>
      <c r="T43" s="79" t="s">
        <v>800</v>
      </c>
      <c r="U43" s="79"/>
      <c r="V43" s="84" t="s">
        <v>902</v>
      </c>
      <c r="W43" s="81">
        <v>43685.462905092594</v>
      </c>
      <c r="X43" s="84" t="s">
        <v>1092</v>
      </c>
      <c r="Y43" s="79"/>
      <c r="Z43" s="79"/>
      <c r="AA43" s="82" t="s">
        <v>1336</v>
      </c>
      <c r="AB43" s="79"/>
      <c r="AC43" s="79" t="b">
        <v>0</v>
      </c>
      <c r="AD43" s="79">
        <v>0</v>
      </c>
      <c r="AE43" s="82" t="s">
        <v>1587</v>
      </c>
      <c r="AF43" s="79" t="b">
        <v>0</v>
      </c>
      <c r="AG43" s="79" t="s">
        <v>1621</v>
      </c>
      <c r="AH43" s="79"/>
      <c r="AI43" s="82" t="s">
        <v>1587</v>
      </c>
      <c r="AJ43" s="79" t="b">
        <v>0</v>
      </c>
      <c r="AK43" s="79">
        <v>5</v>
      </c>
      <c r="AL43" s="82" t="s">
        <v>1521</v>
      </c>
      <c r="AM43" s="79" t="s">
        <v>1648</v>
      </c>
      <c r="AN43" s="79" t="b">
        <v>0</v>
      </c>
      <c r="AO43" s="82" t="s">
        <v>1521</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237</v>
      </c>
      <c r="B44" s="64" t="s">
        <v>392</v>
      </c>
      <c r="C44" s="65" t="s">
        <v>4978</v>
      </c>
      <c r="D44" s="66">
        <v>3</v>
      </c>
      <c r="E44" s="67" t="s">
        <v>132</v>
      </c>
      <c r="F44" s="68">
        <v>35</v>
      </c>
      <c r="G44" s="65"/>
      <c r="H44" s="69"/>
      <c r="I44" s="70"/>
      <c r="J44" s="70"/>
      <c r="K44" s="34" t="s">
        <v>65</v>
      </c>
      <c r="L44" s="77">
        <v>44</v>
      </c>
      <c r="M44" s="77"/>
      <c r="N44" s="72"/>
      <c r="O44" s="79" t="s">
        <v>526</v>
      </c>
      <c r="P44" s="81">
        <v>43685.462905092594</v>
      </c>
      <c r="Q44" s="79" t="s">
        <v>533</v>
      </c>
      <c r="R44" s="79"/>
      <c r="S44" s="79"/>
      <c r="T44" s="79" t="s">
        <v>800</v>
      </c>
      <c r="U44" s="79"/>
      <c r="V44" s="84" t="s">
        <v>902</v>
      </c>
      <c r="W44" s="81">
        <v>43685.462905092594</v>
      </c>
      <c r="X44" s="84" t="s">
        <v>1092</v>
      </c>
      <c r="Y44" s="79"/>
      <c r="Z44" s="79"/>
      <c r="AA44" s="82" t="s">
        <v>1336</v>
      </c>
      <c r="AB44" s="79"/>
      <c r="AC44" s="79" t="b">
        <v>0</v>
      </c>
      <c r="AD44" s="79">
        <v>0</v>
      </c>
      <c r="AE44" s="82" t="s">
        <v>1587</v>
      </c>
      <c r="AF44" s="79" t="b">
        <v>0</v>
      </c>
      <c r="AG44" s="79" t="s">
        <v>1621</v>
      </c>
      <c r="AH44" s="79"/>
      <c r="AI44" s="82" t="s">
        <v>1587</v>
      </c>
      <c r="AJ44" s="79" t="b">
        <v>0</v>
      </c>
      <c r="AK44" s="79">
        <v>5</v>
      </c>
      <c r="AL44" s="82" t="s">
        <v>1521</v>
      </c>
      <c r="AM44" s="79" t="s">
        <v>1648</v>
      </c>
      <c r="AN44" s="79" t="b">
        <v>0</v>
      </c>
      <c r="AO44" s="82" t="s">
        <v>1521</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v>0</v>
      </c>
      <c r="BE44" s="49">
        <v>0</v>
      </c>
      <c r="BF44" s="48">
        <v>0</v>
      </c>
      <c r="BG44" s="49">
        <v>0</v>
      </c>
      <c r="BH44" s="48">
        <v>0</v>
      </c>
      <c r="BI44" s="49">
        <v>0</v>
      </c>
      <c r="BJ44" s="48">
        <v>19</v>
      </c>
      <c r="BK44" s="49">
        <v>100</v>
      </c>
      <c r="BL44" s="48">
        <v>19</v>
      </c>
    </row>
    <row r="45" spans="1:64" ht="15">
      <c r="A45" s="64" t="s">
        <v>238</v>
      </c>
      <c r="B45" s="64" t="s">
        <v>238</v>
      </c>
      <c r="C45" s="65" t="s">
        <v>4978</v>
      </c>
      <c r="D45" s="66">
        <v>3</v>
      </c>
      <c r="E45" s="67" t="s">
        <v>132</v>
      </c>
      <c r="F45" s="68">
        <v>35</v>
      </c>
      <c r="G45" s="65"/>
      <c r="H45" s="69"/>
      <c r="I45" s="70"/>
      <c r="J45" s="70"/>
      <c r="K45" s="34" t="s">
        <v>65</v>
      </c>
      <c r="L45" s="77">
        <v>45</v>
      </c>
      <c r="M45" s="77"/>
      <c r="N45" s="72"/>
      <c r="O45" s="79" t="s">
        <v>176</v>
      </c>
      <c r="P45" s="81">
        <v>43685.54221064815</v>
      </c>
      <c r="Q45" s="79" t="s">
        <v>551</v>
      </c>
      <c r="R45" s="84" t="s">
        <v>695</v>
      </c>
      <c r="S45" s="79" t="s">
        <v>780</v>
      </c>
      <c r="T45" s="79" t="s">
        <v>815</v>
      </c>
      <c r="U45" s="84" t="s">
        <v>869</v>
      </c>
      <c r="V45" s="84" t="s">
        <v>869</v>
      </c>
      <c r="W45" s="81">
        <v>43685.54221064815</v>
      </c>
      <c r="X45" s="84" t="s">
        <v>1093</v>
      </c>
      <c r="Y45" s="79"/>
      <c r="Z45" s="79"/>
      <c r="AA45" s="82" t="s">
        <v>1337</v>
      </c>
      <c r="AB45" s="79"/>
      <c r="AC45" s="79" t="b">
        <v>0</v>
      </c>
      <c r="AD45" s="79">
        <v>0</v>
      </c>
      <c r="AE45" s="82" t="s">
        <v>1587</v>
      </c>
      <c r="AF45" s="79" t="b">
        <v>0</v>
      </c>
      <c r="AG45" s="79" t="s">
        <v>1621</v>
      </c>
      <c r="AH45" s="79"/>
      <c r="AI45" s="82" t="s">
        <v>1587</v>
      </c>
      <c r="AJ45" s="79" t="b">
        <v>0</v>
      </c>
      <c r="AK45" s="79">
        <v>0</v>
      </c>
      <c r="AL45" s="82" t="s">
        <v>1587</v>
      </c>
      <c r="AM45" s="79" t="s">
        <v>1649</v>
      </c>
      <c r="AN45" s="79" t="b">
        <v>0</v>
      </c>
      <c r="AO45" s="82" t="s">
        <v>1337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13</v>
      </c>
      <c r="BK45" s="49">
        <v>100</v>
      </c>
      <c r="BL45" s="48">
        <v>13</v>
      </c>
    </row>
    <row r="46" spans="1:64" ht="15">
      <c r="A46" s="64" t="s">
        <v>239</v>
      </c>
      <c r="B46" s="64" t="s">
        <v>239</v>
      </c>
      <c r="C46" s="65" t="s">
        <v>4978</v>
      </c>
      <c r="D46" s="66">
        <v>3</v>
      </c>
      <c r="E46" s="67" t="s">
        <v>132</v>
      </c>
      <c r="F46" s="68">
        <v>35</v>
      </c>
      <c r="G46" s="65"/>
      <c r="H46" s="69"/>
      <c r="I46" s="70"/>
      <c r="J46" s="70"/>
      <c r="K46" s="34" t="s">
        <v>65</v>
      </c>
      <c r="L46" s="77">
        <v>46</v>
      </c>
      <c r="M46" s="77"/>
      <c r="N46" s="72"/>
      <c r="O46" s="79" t="s">
        <v>176</v>
      </c>
      <c r="P46" s="81">
        <v>43685.656701388885</v>
      </c>
      <c r="Q46" s="79" t="s">
        <v>552</v>
      </c>
      <c r="R46" s="84" t="s">
        <v>696</v>
      </c>
      <c r="S46" s="79" t="s">
        <v>778</v>
      </c>
      <c r="T46" s="79" t="s">
        <v>816</v>
      </c>
      <c r="U46" s="79"/>
      <c r="V46" s="84" t="s">
        <v>903</v>
      </c>
      <c r="W46" s="81">
        <v>43685.656701388885</v>
      </c>
      <c r="X46" s="84" t="s">
        <v>1094</v>
      </c>
      <c r="Y46" s="79"/>
      <c r="Z46" s="79"/>
      <c r="AA46" s="82" t="s">
        <v>1338</v>
      </c>
      <c r="AB46" s="79"/>
      <c r="AC46" s="79" t="b">
        <v>0</v>
      </c>
      <c r="AD46" s="79">
        <v>1</v>
      </c>
      <c r="AE46" s="82" t="s">
        <v>1587</v>
      </c>
      <c r="AF46" s="79" t="b">
        <v>1</v>
      </c>
      <c r="AG46" s="79" t="s">
        <v>1623</v>
      </c>
      <c r="AH46" s="79"/>
      <c r="AI46" s="82" t="s">
        <v>1630</v>
      </c>
      <c r="AJ46" s="79" t="b">
        <v>0</v>
      </c>
      <c r="AK46" s="79">
        <v>0</v>
      </c>
      <c r="AL46" s="82" t="s">
        <v>1587</v>
      </c>
      <c r="AM46" s="79" t="s">
        <v>1643</v>
      </c>
      <c r="AN46" s="79" t="b">
        <v>0</v>
      </c>
      <c r="AO46" s="82" t="s">
        <v>1338</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19</v>
      </c>
      <c r="BK46" s="49">
        <v>100</v>
      </c>
      <c r="BL46" s="48">
        <v>19</v>
      </c>
    </row>
    <row r="47" spans="1:64" ht="15">
      <c r="A47" s="64" t="s">
        <v>240</v>
      </c>
      <c r="B47" s="64" t="s">
        <v>433</v>
      </c>
      <c r="C47" s="65" t="s">
        <v>4978</v>
      </c>
      <c r="D47" s="66">
        <v>3</v>
      </c>
      <c r="E47" s="67" t="s">
        <v>132</v>
      </c>
      <c r="F47" s="68">
        <v>35</v>
      </c>
      <c r="G47" s="65"/>
      <c r="H47" s="69"/>
      <c r="I47" s="70"/>
      <c r="J47" s="70"/>
      <c r="K47" s="34" t="s">
        <v>65</v>
      </c>
      <c r="L47" s="77">
        <v>47</v>
      </c>
      <c r="M47" s="77"/>
      <c r="N47" s="72"/>
      <c r="O47" s="79" t="s">
        <v>526</v>
      </c>
      <c r="P47" s="81">
        <v>43685.701145833336</v>
      </c>
      <c r="Q47" s="79" t="s">
        <v>553</v>
      </c>
      <c r="R47" s="79"/>
      <c r="S47" s="79"/>
      <c r="T47" s="79" t="s">
        <v>817</v>
      </c>
      <c r="U47" s="79"/>
      <c r="V47" s="84" t="s">
        <v>904</v>
      </c>
      <c r="W47" s="81">
        <v>43685.701145833336</v>
      </c>
      <c r="X47" s="84" t="s">
        <v>1095</v>
      </c>
      <c r="Y47" s="79"/>
      <c r="Z47" s="79"/>
      <c r="AA47" s="82" t="s">
        <v>1339</v>
      </c>
      <c r="AB47" s="79"/>
      <c r="AC47" s="79" t="b">
        <v>0</v>
      </c>
      <c r="AD47" s="79">
        <v>0</v>
      </c>
      <c r="AE47" s="82" t="s">
        <v>1592</v>
      </c>
      <c r="AF47" s="79" t="b">
        <v>0</v>
      </c>
      <c r="AG47" s="79" t="s">
        <v>1621</v>
      </c>
      <c r="AH47" s="79"/>
      <c r="AI47" s="82" t="s">
        <v>1587</v>
      </c>
      <c r="AJ47" s="79" t="b">
        <v>0</v>
      </c>
      <c r="AK47" s="79">
        <v>0</v>
      </c>
      <c r="AL47" s="82" t="s">
        <v>1587</v>
      </c>
      <c r="AM47" s="79" t="s">
        <v>1644</v>
      </c>
      <c r="AN47" s="79" t="b">
        <v>0</v>
      </c>
      <c r="AO47" s="82" t="s">
        <v>1339</v>
      </c>
      <c r="AP47" s="79" t="s">
        <v>176</v>
      </c>
      <c r="AQ47" s="79">
        <v>0</v>
      </c>
      <c r="AR47" s="79">
        <v>0</v>
      </c>
      <c r="AS47" s="79"/>
      <c r="AT47" s="79"/>
      <c r="AU47" s="79"/>
      <c r="AV47" s="79"/>
      <c r="AW47" s="79"/>
      <c r="AX47" s="79"/>
      <c r="AY47" s="79"/>
      <c r="AZ47" s="79"/>
      <c r="BA47">
        <v>1</v>
      </c>
      <c r="BB47" s="78" t="str">
        <f>REPLACE(INDEX(GroupVertices[Group],MATCH(Edges[[#This Row],[Vertex 1]],GroupVertices[Vertex],0)),1,1,"")</f>
        <v>32</v>
      </c>
      <c r="BC47" s="78" t="str">
        <f>REPLACE(INDEX(GroupVertices[Group],MATCH(Edges[[#This Row],[Vertex 2]],GroupVertices[Vertex],0)),1,1,"")</f>
        <v>32</v>
      </c>
      <c r="BD47" s="48"/>
      <c r="BE47" s="49"/>
      <c r="BF47" s="48"/>
      <c r="BG47" s="49"/>
      <c r="BH47" s="48"/>
      <c r="BI47" s="49"/>
      <c r="BJ47" s="48"/>
      <c r="BK47" s="49"/>
      <c r="BL47" s="48"/>
    </row>
    <row r="48" spans="1:64" ht="15">
      <c r="A48" s="64" t="s">
        <v>240</v>
      </c>
      <c r="B48" s="64" t="s">
        <v>434</v>
      </c>
      <c r="C48" s="65" t="s">
        <v>4978</v>
      </c>
      <c r="D48" s="66">
        <v>3</v>
      </c>
      <c r="E48" s="67" t="s">
        <v>132</v>
      </c>
      <c r="F48" s="68">
        <v>35</v>
      </c>
      <c r="G48" s="65"/>
      <c r="H48" s="69"/>
      <c r="I48" s="70"/>
      <c r="J48" s="70"/>
      <c r="K48" s="34" t="s">
        <v>65</v>
      </c>
      <c r="L48" s="77">
        <v>48</v>
      </c>
      <c r="M48" s="77"/>
      <c r="N48" s="72"/>
      <c r="O48" s="79" t="s">
        <v>527</v>
      </c>
      <c r="P48" s="81">
        <v>43685.701145833336</v>
      </c>
      <c r="Q48" s="79" t="s">
        <v>553</v>
      </c>
      <c r="R48" s="79"/>
      <c r="S48" s="79"/>
      <c r="T48" s="79" t="s">
        <v>817</v>
      </c>
      <c r="U48" s="79"/>
      <c r="V48" s="84" t="s">
        <v>904</v>
      </c>
      <c r="W48" s="81">
        <v>43685.701145833336</v>
      </c>
      <c r="X48" s="84" t="s">
        <v>1095</v>
      </c>
      <c r="Y48" s="79"/>
      <c r="Z48" s="79"/>
      <c r="AA48" s="82" t="s">
        <v>1339</v>
      </c>
      <c r="AB48" s="79"/>
      <c r="AC48" s="79" t="b">
        <v>0</v>
      </c>
      <c r="AD48" s="79">
        <v>0</v>
      </c>
      <c r="AE48" s="82" t="s">
        <v>1592</v>
      </c>
      <c r="AF48" s="79" t="b">
        <v>0</v>
      </c>
      <c r="AG48" s="79" t="s">
        <v>1621</v>
      </c>
      <c r="AH48" s="79"/>
      <c r="AI48" s="82" t="s">
        <v>1587</v>
      </c>
      <c r="AJ48" s="79" t="b">
        <v>0</v>
      </c>
      <c r="AK48" s="79">
        <v>0</v>
      </c>
      <c r="AL48" s="82" t="s">
        <v>1587</v>
      </c>
      <c r="AM48" s="79" t="s">
        <v>1644</v>
      </c>
      <c r="AN48" s="79" t="b">
        <v>0</v>
      </c>
      <c r="AO48" s="82" t="s">
        <v>1339</v>
      </c>
      <c r="AP48" s="79" t="s">
        <v>176</v>
      </c>
      <c r="AQ48" s="79">
        <v>0</v>
      </c>
      <c r="AR48" s="79">
        <v>0</v>
      </c>
      <c r="AS48" s="79"/>
      <c r="AT48" s="79"/>
      <c r="AU48" s="79"/>
      <c r="AV48" s="79"/>
      <c r="AW48" s="79"/>
      <c r="AX48" s="79"/>
      <c r="AY48" s="79"/>
      <c r="AZ48" s="79"/>
      <c r="BA48">
        <v>1</v>
      </c>
      <c r="BB48" s="78" t="str">
        <f>REPLACE(INDEX(GroupVertices[Group],MATCH(Edges[[#This Row],[Vertex 1]],GroupVertices[Vertex],0)),1,1,"")</f>
        <v>32</v>
      </c>
      <c r="BC48" s="78" t="str">
        <f>REPLACE(INDEX(GroupVertices[Group],MATCH(Edges[[#This Row],[Vertex 2]],GroupVertices[Vertex],0)),1,1,"")</f>
        <v>32</v>
      </c>
      <c r="BD48" s="48">
        <v>2</v>
      </c>
      <c r="BE48" s="49">
        <v>10.526315789473685</v>
      </c>
      <c r="BF48" s="48">
        <v>1</v>
      </c>
      <c r="BG48" s="49">
        <v>5.2631578947368425</v>
      </c>
      <c r="BH48" s="48">
        <v>0</v>
      </c>
      <c r="BI48" s="49">
        <v>0</v>
      </c>
      <c r="BJ48" s="48">
        <v>16</v>
      </c>
      <c r="BK48" s="49">
        <v>84.21052631578948</v>
      </c>
      <c r="BL48" s="48">
        <v>19</v>
      </c>
    </row>
    <row r="49" spans="1:64" ht="15">
      <c r="A49" s="64" t="s">
        <v>241</v>
      </c>
      <c r="B49" s="64" t="s">
        <v>242</v>
      </c>
      <c r="C49" s="65" t="s">
        <v>4978</v>
      </c>
      <c r="D49" s="66">
        <v>3</v>
      </c>
      <c r="E49" s="67" t="s">
        <v>132</v>
      </c>
      <c r="F49" s="68">
        <v>35</v>
      </c>
      <c r="G49" s="65"/>
      <c r="H49" s="69"/>
      <c r="I49" s="70"/>
      <c r="J49" s="70"/>
      <c r="K49" s="34" t="s">
        <v>65</v>
      </c>
      <c r="L49" s="77">
        <v>49</v>
      </c>
      <c r="M49" s="77"/>
      <c r="N49" s="72"/>
      <c r="O49" s="79" t="s">
        <v>526</v>
      </c>
      <c r="P49" s="81">
        <v>43686.4437962963</v>
      </c>
      <c r="Q49" s="79" t="s">
        <v>554</v>
      </c>
      <c r="R49" s="79"/>
      <c r="S49" s="79"/>
      <c r="T49" s="79"/>
      <c r="U49" s="79"/>
      <c r="V49" s="84" t="s">
        <v>905</v>
      </c>
      <c r="W49" s="81">
        <v>43686.4437962963</v>
      </c>
      <c r="X49" s="84" t="s">
        <v>1096</v>
      </c>
      <c r="Y49" s="79"/>
      <c r="Z49" s="79"/>
      <c r="AA49" s="82" t="s">
        <v>1340</v>
      </c>
      <c r="AB49" s="79"/>
      <c r="AC49" s="79" t="b">
        <v>0</v>
      </c>
      <c r="AD49" s="79">
        <v>0</v>
      </c>
      <c r="AE49" s="82" t="s">
        <v>1587</v>
      </c>
      <c r="AF49" s="79" t="b">
        <v>0</v>
      </c>
      <c r="AG49" s="79" t="s">
        <v>1621</v>
      </c>
      <c r="AH49" s="79"/>
      <c r="AI49" s="82" t="s">
        <v>1587</v>
      </c>
      <c r="AJ49" s="79" t="b">
        <v>0</v>
      </c>
      <c r="AK49" s="79">
        <v>2</v>
      </c>
      <c r="AL49" s="82" t="s">
        <v>1341</v>
      </c>
      <c r="AM49" s="79" t="s">
        <v>1645</v>
      </c>
      <c r="AN49" s="79" t="b">
        <v>0</v>
      </c>
      <c r="AO49" s="82" t="s">
        <v>1341</v>
      </c>
      <c r="AP49" s="79" t="s">
        <v>176</v>
      </c>
      <c r="AQ49" s="79">
        <v>0</v>
      </c>
      <c r="AR49" s="79">
        <v>0</v>
      </c>
      <c r="AS49" s="79"/>
      <c r="AT49" s="79"/>
      <c r="AU49" s="79"/>
      <c r="AV49" s="79"/>
      <c r="AW49" s="79"/>
      <c r="AX49" s="79"/>
      <c r="AY49" s="79"/>
      <c r="AZ49" s="79"/>
      <c r="BA49">
        <v>1</v>
      </c>
      <c r="BB49" s="78" t="str">
        <f>REPLACE(INDEX(GroupVertices[Group],MATCH(Edges[[#This Row],[Vertex 1]],GroupVertices[Vertex],0)),1,1,"")</f>
        <v>31</v>
      </c>
      <c r="BC49" s="78" t="str">
        <f>REPLACE(INDEX(GroupVertices[Group],MATCH(Edges[[#This Row],[Vertex 2]],GroupVertices[Vertex],0)),1,1,"")</f>
        <v>31</v>
      </c>
      <c r="BD49" s="48">
        <v>0</v>
      </c>
      <c r="BE49" s="49">
        <v>0</v>
      </c>
      <c r="BF49" s="48">
        <v>0</v>
      </c>
      <c r="BG49" s="49">
        <v>0</v>
      </c>
      <c r="BH49" s="48">
        <v>0</v>
      </c>
      <c r="BI49" s="49">
        <v>0</v>
      </c>
      <c r="BJ49" s="48">
        <v>24</v>
      </c>
      <c r="BK49" s="49">
        <v>100</v>
      </c>
      <c r="BL49" s="48">
        <v>24</v>
      </c>
    </row>
    <row r="50" spans="1:64" ht="15">
      <c r="A50" s="64" t="s">
        <v>242</v>
      </c>
      <c r="B50" s="64" t="s">
        <v>242</v>
      </c>
      <c r="C50" s="65" t="s">
        <v>4978</v>
      </c>
      <c r="D50" s="66">
        <v>3</v>
      </c>
      <c r="E50" s="67" t="s">
        <v>132</v>
      </c>
      <c r="F50" s="68">
        <v>35</v>
      </c>
      <c r="G50" s="65"/>
      <c r="H50" s="69"/>
      <c r="I50" s="70"/>
      <c r="J50" s="70"/>
      <c r="K50" s="34" t="s">
        <v>65</v>
      </c>
      <c r="L50" s="77">
        <v>50</v>
      </c>
      <c r="M50" s="77"/>
      <c r="N50" s="72"/>
      <c r="O50" s="79" t="s">
        <v>176</v>
      </c>
      <c r="P50" s="81">
        <v>43686.42901620371</v>
      </c>
      <c r="Q50" s="79" t="s">
        <v>555</v>
      </c>
      <c r="R50" s="84" t="s">
        <v>697</v>
      </c>
      <c r="S50" s="79" t="s">
        <v>778</v>
      </c>
      <c r="T50" s="79"/>
      <c r="U50" s="79"/>
      <c r="V50" s="84" t="s">
        <v>906</v>
      </c>
      <c r="W50" s="81">
        <v>43686.42901620371</v>
      </c>
      <c r="X50" s="84" t="s">
        <v>1097</v>
      </c>
      <c r="Y50" s="79"/>
      <c r="Z50" s="79"/>
      <c r="AA50" s="82" t="s">
        <v>1341</v>
      </c>
      <c r="AB50" s="79"/>
      <c r="AC50" s="79" t="b">
        <v>0</v>
      </c>
      <c r="AD50" s="79">
        <v>0</v>
      </c>
      <c r="AE50" s="82" t="s">
        <v>1587</v>
      </c>
      <c r="AF50" s="79" t="b">
        <v>0</v>
      </c>
      <c r="AG50" s="79" t="s">
        <v>1621</v>
      </c>
      <c r="AH50" s="79"/>
      <c r="AI50" s="82" t="s">
        <v>1587</v>
      </c>
      <c r="AJ50" s="79" t="b">
        <v>0</v>
      </c>
      <c r="AK50" s="79">
        <v>0</v>
      </c>
      <c r="AL50" s="82" t="s">
        <v>1587</v>
      </c>
      <c r="AM50" s="79" t="s">
        <v>1645</v>
      </c>
      <c r="AN50" s="79" t="b">
        <v>1</v>
      </c>
      <c r="AO50" s="82" t="s">
        <v>1341</v>
      </c>
      <c r="AP50" s="79" t="s">
        <v>176</v>
      </c>
      <c r="AQ50" s="79">
        <v>0</v>
      </c>
      <c r="AR50" s="79">
        <v>0</v>
      </c>
      <c r="AS50" s="79"/>
      <c r="AT50" s="79"/>
      <c r="AU50" s="79"/>
      <c r="AV50" s="79"/>
      <c r="AW50" s="79"/>
      <c r="AX50" s="79"/>
      <c r="AY50" s="79"/>
      <c r="AZ50" s="79"/>
      <c r="BA50">
        <v>1</v>
      </c>
      <c r="BB50" s="78" t="str">
        <f>REPLACE(INDEX(GroupVertices[Group],MATCH(Edges[[#This Row],[Vertex 1]],GroupVertices[Vertex],0)),1,1,"")</f>
        <v>31</v>
      </c>
      <c r="BC50" s="78" t="str">
        <f>REPLACE(INDEX(GroupVertices[Group],MATCH(Edges[[#This Row],[Vertex 2]],GroupVertices[Vertex],0)),1,1,"")</f>
        <v>31</v>
      </c>
      <c r="BD50" s="48">
        <v>0</v>
      </c>
      <c r="BE50" s="49">
        <v>0</v>
      </c>
      <c r="BF50" s="48">
        <v>0</v>
      </c>
      <c r="BG50" s="49">
        <v>0</v>
      </c>
      <c r="BH50" s="48">
        <v>0</v>
      </c>
      <c r="BI50" s="49">
        <v>0</v>
      </c>
      <c r="BJ50" s="48">
        <v>20</v>
      </c>
      <c r="BK50" s="49">
        <v>100</v>
      </c>
      <c r="BL50" s="48">
        <v>20</v>
      </c>
    </row>
    <row r="51" spans="1:64" ht="15">
      <c r="A51" s="64" t="s">
        <v>243</v>
      </c>
      <c r="B51" s="64" t="s">
        <v>242</v>
      </c>
      <c r="C51" s="65" t="s">
        <v>4978</v>
      </c>
      <c r="D51" s="66">
        <v>3</v>
      </c>
      <c r="E51" s="67" t="s">
        <v>132</v>
      </c>
      <c r="F51" s="68">
        <v>35</v>
      </c>
      <c r="G51" s="65"/>
      <c r="H51" s="69"/>
      <c r="I51" s="70"/>
      <c r="J51" s="70"/>
      <c r="K51" s="34" t="s">
        <v>65</v>
      </c>
      <c r="L51" s="77">
        <v>51</v>
      </c>
      <c r="M51" s="77"/>
      <c r="N51" s="72"/>
      <c r="O51" s="79" t="s">
        <v>526</v>
      </c>
      <c r="P51" s="81">
        <v>43686.44385416667</v>
      </c>
      <c r="Q51" s="79" t="s">
        <v>554</v>
      </c>
      <c r="R51" s="79"/>
      <c r="S51" s="79"/>
      <c r="T51" s="79"/>
      <c r="U51" s="79"/>
      <c r="V51" s="84" t="s">
        <v>907</v>
      </c>
      <c r="W51" s="81">
        <v>43686.44385416667</v>
      </c>
      <c r="X51" s="84" t="s">
        <v>1098</v>
      </c>
      <c r="Y51" s="79"/>
      <c r="Z51" s="79"/>
      <c r="AA51" s="82" t="s">
        <v>1342</v>
      </c>
      <c r="AB51" s="79"/>
      <c r="AC51" s="79" t="b">
        <v>0</v>
      </c>
      <c r="AD51" s="79">
        <v>0</v>
      </c>
      <c r="AE51" s="82" t="s">
        <v>1587</v>
      </c>
      <c r="AF51" s="79" t="b">
        <v>0</v>
      </c>
      <c r="AG51" s="79" t="s">
        <v>1621</v>
      </c>
      <c r="AH51" s="79"/>
      <c r="AI51" s="82" t="s">
        <v>1587</v>
      </c>
      <c r="AJ51" s="79" t="b">
        <v>0</v>
      </c>
      <c r="AK51" s="79">
        <v>2</v>
      </c>
      <c r="AL51" s="82" t="s">
        <v>1341</v>
      </c>
      <c r="AM51" s="79" t="s">
        <v>1645</v>
      </c>
      <c r="AN51" s="79" t="b">
        <v>0</v>
      </c>
      <c r="AO51" s="82" t="s">
        <v>1341</v>
      </c>
      <c r="AP51" s="79" t="s">
        <v>176</v>
      </c>
      <c r="AQ51" s="79">
        <v>0</v>
      </c>
      <c r="AR51" s="79">
        <v>0</v>
      </c>
      <c r="AS51" s="79"/>
      <c r="AT51" s="79"/>
      <c r="AU51" s="79"/>
      <c r="AV51" s="79"/>
      <c r="AW51" s="79"/>
      <c r="AX51" s="79"/>
      <c r="AY51" s="79"/>
      <c r="AZ51" s="79"/>
      <c r="BA51">
        <v>1</v>
      </c>
      <c r="BB51" s="78" t="str">
        <f>REPLACE(INDEX(GroupVertices[Group],MATCH(Edges[[#This Row],[Vertex 1]],GroupVertices[Vertex],0)),1,1,"")</f>
        <v>31</v>
      </c>
      <c r="BC51" s="78" t="str">
        <f>REPLACE(INDEX(GroupVertices[Group],MATCH(Edges[[#This Row],[Vertex 2]],GroupVertices[Vertex],0)),1,1,"")</f>
        <v>31</v>
      </c>
      <c r="BD51" s="48">
        <v>0</v>
      </c>
      <c r="BE51" s="49">
        <v>0</v>
      </c>
      <c r="BF51" s="48">
        <v>0</v>
      </c>
      <c r="BG51" s="49">
        <v>0</v>
      </c>
      <c r="BH51" s="48">
        <v>0</v>
      </c>
      <c r="BI51" s="49">
        <v>0</v>
      </c>
      <c r="BJ51" s="48">
        <v>24</v>
      </c>
      <c r="BK51" s="49">
        <v>100</v>
      </c>
      <c r="BL51" s="48">
        <v>24</v>
      </c>
    </row>
    <row r="52" spans="1:64" ht="15">
      <c r="A52" s="64" t="s">
        <v>244</v>
      </c>
      <c r="B52" s="64" t="s">
        <v>435</v>
      </c>
      <c r="C52" s="65" t="s">
        <v>4978</v>
      </c>
      <c r="D52" s="66">
        <v>3</v>
      </c>
      <c r="E52" s="67" t="s">
        <v>132</v>
      </c>
      <c r="F52" s="68">
        <v>35</v>
      </c>
      <c r="G52" s="65"/>
      <c r="H52" s="69"/>
      <c r="I52" s="70"/>
      <c r="J52" s="70"/>
      <c r="K52" s="34" t="s">
        <v>65</v>
      </c>
      <c r="L52" s="77">
        <v>52</v>
      </c>
      <c r="M52" s="77"/>
      <c r="N52" s="72"/>
      <c r="O52" s="79" t="s">
        <v>526</v>
      </c>
      <c r="P52" s="81">
        <v>43686.52287037037</v>
      </c>
      <c r="Q52" s="79" t="s">
        <v>556</v>
      </c>
      <c r="R52" s="79"/>
      <c r="S52" s="79"/>
      <c r="T52" s="79" t="s">
        <v>800</v>
      </c>
      <c r="U52" s="79"/>
      <c r="V52" s="84" t="s">
        <v>908</v>
      </c>
      <c r="W52" s="81">
        <v>43686.52287037037</v>
      </c>
      <c r="X52" s="84" t="s">
        <v>1099</v>
      </c>
      <c r="Y52" s="79"/>
      <c r="Z52" s="79"/>
      <c r="AA52" s="82" t="s">
        <v>1343</v>
      </c>
      <c r="AB52" s="82" t="s">
        <v>1560</v>
      </c>
      <c r="AC52" s="79" t="b">
        <v>0</v>
      </c>
      <c r="AD52" s="79">
        <v>0</v>
      </c>
      <c r="AE52" s="82" t="s">
        <v>1593</v>
      </c>
      <c r="AF52" s="79" t="b">
        <v>0</v>
      </c>
      <c r="AG52" s="79" t="s">
        <v>1621</v>
      </c>
      <c r="AH52" s="79"/>
      <c r="AI52" s="82" t="s">
        <v>1587</v>
      </c>
      <c r="AJ52" s="79" t="b">
        <v>0</v>
      </c>
      <c r="AK52" s="79">
        <v>0</v>
      </c>
      <c r="AL52" s="82" t="s">
        <v>1587</v>
      </c>
      <c r="AM52" s="79" t="s">
        <v>1650</v>
      </c>
      <c r="AN52" s="79" t="b">
        <v>0</v>
      </c>
      <c r="AO52" s="82" t="s">
        <v>1560</v>
      </c>
      <c r="AP52" s="79" t="s">
        <v>176</v>
      </c>
      <c r="AQ52" s="79">
        <v>0</v>
      </c>
      <c r="AR52" s="79">
        <v>0</v>
      </c>
      <c r="AS52" s="79"/>
      <c r="AT52" s="79"/>
      <c r="AU52" s="79"/>
      <c r="AV52" s="79"/>
      <c r="AW52" s="79"/>
      <c r="AX52" s="79"/>
      <c r="AY52" s="79"/>
      <c r="AZ52" s="79"/>
      <c r="BA52">
        <v>1</v>
      </c>
      <c r="BB52" s="78" t="str">
        <f>REPLACE(INDEX(GroupVertices[Group],MATCH(Edges[[#This Row],[Vertex 1]],GroupVertices[Vertex],0)),1,1,"")</f>
        <v>30</v>
      </c>
      <c r="BC52" s="78" t="str">
        <f>REPLACE(INDEX(GroupVertices[Group],MATCH(Edges[[#This Row],[Vertex 2]],GroupVertices[Vertex],0)),1,1,"")</f>
        <v>30</v>
      </c>
      <c r="BD52" s="48"/>
      <c r="BE52" s="49"/>
      <c r="BF52" s="48"/>
      <c r="BG52" s="49"/>
      <c r="BH52" s="48"/>
      <c r="BI52" s="49"/>
      <c r="BJ52" s="48"/>
      <c r="BK52" s="49"/>
      <c r="BL52" s="48"/>
    </row>
    <row r="53" spans="1:64" ht="15">
      <c r="A53" s="64" t="s">
        <v>244</v>
      </c>
      <c r="B53" s="64" t="s">
        <v>436</v>
      </c>
      <c r="C53" s="65" t="s">
        <v>4978</v>
      </c>
      <c r="D53" s="66">
        <v>3</v>
      </c>
      <c r="E53" s="67" t="s">
        <v>132</v>
      </c>
      <c r="F53" s="68">
        <v>35</v>
      </c>
      <c r="G53" s="65"/>
      <c r="H53" s="69"/>
      <c r="I53" s="70"/>
      <c r="J53" s="70"/>
      <c r="K53" s="34" t="s">
        <v>65</v>
      </c>
      <c r="L53" s="77">
        <v>53</v>
      </c>
      <c r="M53" s="77"/>
      <c r="N53" s="72"/>
      <c r="O53" s="79" t="s">
        <v>527</v>
      </c>
      <c r="P53" s="81">
        <v>43686.52287037037</v>
      </c>
      <c r="Q53" s="79" t="s">
        <v>556</v>
      </c>
      <c r="R53" s="79"/>
      <c r="S53" s="79"/>
      <c r="T53" s="79" t="s">
        <v>800</v>
      </c>
      <c r="U53" s="79"/>
      <c r="V53" s="84" t="s">
        <v>908</v>
      </c>
      <c r="W53" s="81">
        <v>43686.52287037037</v>
      </c>
      <c r="X53" s="84" t="s">
        <v>1099</v>
      </c>
      <c r="Y53" s="79"/>
      <c r="Z53" s="79"/>
      <c r="AA53" s="82" t="s">
        <v>1343</v>
      </c>
      <c r="AB53" s="82" t="s">
        <v>1560</v>
      </c>
      <c r="AC53" s="79" t="b">
        <v>0</v>
      </c>
      <c r="AD53" s="79">
        <v>0</v>
      </c>
      <c r="AE53" s="82" t="s">
        <v>1593</v>
      </c>
      <c r="AF53" s="79" t="b">
        <v>0</v>
      </c>
      <c r="AG53" s="79" t="s">
        <v>1621</v>
      </c>
      <c r="AH53" s="79"/>
      <c r="AI53" s="82" t="s">
        <v>1587</v>
      </c>
      <c r="AJ53" s="79" t="b">
        <v>0</v>
      </c>
      <c r="AK53" s="79">
        <v>0</v>
      </c>
      <c r="AL53" s="82" t="s">
        <v>1587</v>
      </c>
      <c r="AM53" s="79" t="s">
        <v>1650</v>
      </c>
      <c r="AN53" s="79" t="b">
        <v>0</v>
      </c>
      <c r="AO53" s="82" t="s">
        <v>1560</v>
      </c>
      <c r="AP53" s="79" t="s">
        <v>176</v>
      </c>
      <c r="AQ53" s="79">
        <v>0</v>
      </c>
      <c r="AR53" s="79">
        <v>0</v>
      </c>
      <c r="AS53" s="79"/>
      <c r="AT53" s="79"/>
      <c r="AU53" s="79"/>
      <c r="AV53" s="79"/>
      <c r="AW53" s="79"/>
      <c r="AX53" s="79"/>
      <c r="AY53" s="79"/>
      <c r="AZ53" s="79"/>
      <c r="BA53">
        <v>1</v>
      </c>
      <c r="BB53" s="78" t="str">
        <f>REPLACE(INDEX(GroupVertices[Group],MATCH(Edges[[#This Row],[Vertex 1]],GroupVertices[Vertex],0)),1,1,"")</f>
        <v>30</v>
      </c>
      <c r="BC53" s="78" t="str">
        <f>REPLACE(INDEX(GroupVertices[Group],MATCH(Edges[[#This Row],[Vertex 2]],GroupVertices[Vertex],0)),1,1,"")</f>
        <v>30</v>
      </c>
      <c r="BD53" s="48">
        <v>3</v>
      </c>
      <c r="BE53" s="49">
        <v>6.818181818181818</v>
      </c>
      <c r="BF53" s="48">
        <v>3</v>
      </c>
      <c r="BG53" s="49">
        <v>6.818181818181818</v>
      </c>
      <c r="BH53" s="48">
        <v>0</v>
      </c>
      <c r="BI53" s="49">
        <v>0</v>
      </c>
      <c r="BJ53" s="48">
        <v>38</v>
      </c>
      <c r="BK53" s="49">
        <v>86.36363636363636</v>
      </c>
      <c r="BL53" s="48">
        <v>44</v>
      </c>
    </row>
    <row r="54" spans="1:64" ht="15">
      <c r="A54" s="64" t="s">
        <v>245</v>
      </c>
      <c r="B54" s="64" t="s">
        <v>245</v>
      </c>
      <c r="C54" s="65" t="s">
        <v>4978</v>
      </c>
      <c r="D54" s="66">
        <v>3</v>
      </c>
      <c r="E54" s="67" t="s">
        <v>132</v>
      </c>
      <c r="F54" s="68">
        <v>35</v>
      </c>
      <c r="G54" s="65"/>
      <c r="H54" s="69"/>
      <c r="I54" s="70"/>
      <c r="J54" s="70"/>
      <c r="K54" s="34" t="s">
        <v>65</v>
      </c>
      <c r="L54" s="77">
        <v>54</v>
      </c>
      <c r="M54" s="77"/>
      <c r="N54" s="72"/>
      <c r="O54" s="79" t="s">
        <v>176</v>
      </c>
      <c r="P54" s="81">
        <v>43668.29516203704</v>
      </c>
      <c r="Q54" s="79" t="s">
        <v>557</v>
      </c>
      <c r="R54" s="84" t="s">
        <v>698</v>
      </c>
      <c r="S54" s="79" t="s">
        <v>781</v>
      </c>
      <c r="T54" s="79" t="s">
        <v>818</v>
      </c>
      <c r="U54" s="84" t="s">
        <v>870</v>
      </c>
      <c r="V54" s="84" t="s">
        <v>870</v>
      </c>
      <c r="W54" s="81">
        <v>43668.29516203704</v>
      </c>
      <c r="X54" s="84" t="s">
        <v>1100</v>
      </c>
      <c r="Y54" s="79"/>
      <c r="Z54" s="79"/>
      <c r="AA54" s="82" t="s">
        <v>1344</v>
      </c>
      <c r="AB54" s="79"/>
      <c r="AC54" s="79" t="b">
        <v>0</v>
      </c>
      <c r="AD54" s="79">
        <v>5</v>
      </c>
      <c r="AE54" s="82" t="s">
        <v>1587</v>
      </c>
      <c r="AF54" s="79" t="b">
        <v>0</v>
      </c>
      <c r="AG54" s="79" t="s">
        <v>1621</v>
      </c>
      <c r="AH54" s="79"/>
      <c r="AI54" s="82" t="s">
        <v>1587</v>
      </c>
      <c r="AJ54" s="79" t="b">
        <v>0</v>
      </c>
      <c r="AK54" s="79">
        <v>2</v>
      </c>
      <c r="AL54" s="82" t="s">
        <v>1587</v>
      </c>
      <c r="AM54" s="79" t="s">
        <v>1646</v>
      </c>
      <c r="AN54" s="79" t="b">
        <v>0</v>
      </c>
      <c r="AO54" s="82" t="s">
        <v>1344</v>
      </c>
      <c r="AP54" s="79" t="s">
        <v>1655</v>
      </c>
      <c r="AQ54" s="79">
        <v>0</v>
      </c>
      <c r="AR54" s="79">
        <v>0</v>
      </c>
      <c r="AS54" s="79"/>
      <c r="AT54" s="79"/>
      <c r="AU54" s="79"/>
      <c r="AV54" s="79"/>
      <c r="AW54" s="79"/>
      <c r="AX54" s="79"/>
      <c r="AY54" s="79"/>
      <c r="AZ54" s="79"/>
      <c r="BA54">
        <v>1</v>
      </c>
      <c r="BB54" s="78" t="str">
        <f>REPLACE(INDEX(GroupVertices[Group],MATCH(Edges[[#This Row],[Vertex 1]],GroupVertices[Vertex],0)),1,1,"")</f>
        <v>48</v>
      </c>
      <c r="BC54" s="78" t="str">
        <f>REPLACE(INDEX(GroupVertices[Group],MATCH(Edges[[#This Row],[Vertex 2]],GroupVertices[Vertex],0)),1,1,"")</f>
        <v>48</v>
      </c>
      <c r="BD54" s="48">
        <v>0</v>
      </c>
      <c r="BE54" s="49">
        <v>0</v>
      </c>
      <c r="BF54" s="48">
        <v>2</v>
      </c>
      <c r="BG54" s="49">
        <v>7.6923076923076925</v>
      </c>
      <c r="BH54" s="48">
        <v>0</v>
      </c>
      <c r="BI54" s="49">
        <v>0</v>
      </c>
      <c r="BJ54" s="48">
        <v>24</v>
      </c>
      <c r="BK54" s="49">
        <v>92.3076923076923</v>
      </c>
      <c r="BL54" s="48">
        <v>26</v>
      </c>
    </row>
    <row r="55" spans="1:64" ht="15">
      <c r="A55" s="64" t="s">
        <v>246</v>
      </c>
      <c r="B55" s="64" t="s">
        <v>245</v>
      </c>
      <c r="C55" s="65" t="s">
        <v>4978</v>
      </c>
      <c r="D55" s="66">
        <v>3</v>
      </c>
      <c r="E55" s="67" t="s">
        <v>132</v>
      </c>
      <c r="F55" s="68">
        <v>35</v>
      </c>
      <c r="G55" s="65"/>
      <c r="H55" s="69"/>
      <c r="I55" s="70"/>
      <c r="J55" s="70"/>
      <c r="K55" s="34" t="s">
        <v>65</v>
      </c>
      <c r="L55" s="77">
        <v>55</v>
      </c>
      <c r="M55" s="77"/>
      <c r="N55" s="72"/>
      <c r="O55" s="79" t="s">
        <v>526</v>
      </c>
      <c r="P55" s="81">
        <v>43686.52633101852</v>
      </c>
      <c r="Q55" s="79" t="s">
        <v>558</v>
      </c>
      <c r="R55" s="79"/>
      <c r="S55" s="79"/>
      <c r="T55" s="79"/>
      <c r="U55" s="79"/>
      <c r="V55" s="84" t="s">
        <v>909</v>
      </c>
      <c r="W55" s="81">
        <v>43686.52633101852</v>
      </c>
      <c r="X55" s="84" t="s">
        <v>1101</v>
      </c>
      <c r="Y55" s="79"/>
      <c r="Z55" s="79"/>
      <c r="AA55" s="82" t="s">
        <v>1345</v>
      </c>
      <c r="AB55" s="79"/>
      <c r="AC55" s="79" t="b">
        <v>0</v>
      </c>
      <c r="AD55" s="79">
        <v>0</v>
      </c>
      <c r="AE55" s="82" t="s">
        <v>1587</v>
      </c>
      <c r="AF55" s="79" t="b">
        <v>0</v>
      </c>
      <c r="AG55" s="79" t="s">
        <v>1621</v>
      </c>
      <c r="AH55" s="79"/>
      <c r="AI55" s="82" t="s">
        <v>1587</v>
      </c>
      <c r="AJ55" s="79" t="b">
        <v>0</v>
      </c>
      <c r="AK55" s="79">
        <v>2</v>
      </c>
      <c r="AL55" s="82" t="s">
        <v>1344</v>
      </c>
      <c r="AM55" s="79" t="s">
        <v>1643</v>
      </c>
      <c r="AN55" s="79" t="b">
        <v>0</v>
      </c>
      <c r="AO55" s="82" t="s">
        <v>1344</v>
      </c>
      <c r="AP55" s="79" t="s">
        <v>176</v>
      </c>
      <c r="AQ55" s="79">
        <v>0</v>
      </c>
      <c r="AR55" s="79">
        <v>0</v>
      </c>
      <c r="AS55" s="79"/>
      <c r="AT55" s="79"/>
      <c r="AU55" s="79"/>
      <c r="AV55" s="79"/>
      <c r="AW55" s="79"/>
      <c r="AX55" s="79"/>
      <c r="AY55" s="79"/>
      <c r="AZ55" s="79"/>
      <c r="BA55">
        <v>1</v>
      </c>
      <c r="BB55" s="78" t="str">
        <f>REPLACE(INDEX(GroupVertices[Group],MATCH(Edges[[#This Row],[Vertex 1]],GroupVertices[Vertex],0)),1,1,"")</f>
        <v>48</v>
      </c>
      <c r="BC55" s="78" t="str">
        <f>REPLACE(INDEX(GroupVertices[Group],MATCH(Edges[[#This Row],[Vertex 2]],GroupVertices[Vertex],0)),1,1,"")</f>
        <v>48</v>
      </c>
      <c r="BD55" s="48">
        <v>0</v>
      </c>
      <c r="BE55" s="49">
        <v>0</v>
      </c>
      <c r="BF55" s="48">
        <v>2</v>
      </c>
      <c r="BG55" s="49">
        <v>8.333333333333334</v>
      </c>
      <c r="BH55" s="48">
        <v>0</v>
      </c>
      <c r="BI55" s="49">
        <v>0</v>
      </c>
      <c r="BJ55" s="48">
        <v>22</v>
      </c>
      <c r="BK55" s="49">
        <v>91.66666666666667</v>
      </c>
      <c r="BL55" s="48">
        <v>24</v>
      </c>
    </row>
    <row r="56" spans="1:64" ht="15">
      <c r="A56" s="64" t="s">
        <v>247</v>
      </c>
      <c r="B56" s="64" t="s">
        <v>437</v>
      </c>
      <c r="C56" s="65" t="s">
        <v>4978</v>
      </c>
      <c r="D56" s="66">
        <v>3</v>
      </c>
      <c r="E56" s="67" t="s">
        <v>132</v>
      </c>
      <c r="F56" s="68">
        <v>35</v>
      </c>
      <c r="G56" s="65"/>
      <c r="H56" s="69"/>
      <c r="I56" s="70"/>
      <c r="J56" s="70"/>
      <c r="K56" s="34" t="s">
        <v>65</v>
      </c>
      <c r="L56" s="77">
        <v>56</v>
      </c>
      <c r="M56" s="77"/>
      <c r="N56" s="72"/>
      <c r="O56" s="79" t="s">
        <v>526</v>
      </c>
      <c r="P56" s="81">
        <v>43686.69354166667</v>
      </c>
      <c r="Q56" s="79" t="s">
        <v>559</v>
      </c>
      <c r="R56" s="79"/>
      <c r="S56" s="79"/>
      <c r="T56" s="79" t="s">
        <v>800</v>
      </c>
      <c r="U56" s="79"/>
      <c r="V56" s="84" t="s">
        <v>910</v>
      </c>
      <c r="W56" s="81">
        <v>43686.69354166667</v>
      </c>
      <c r="X56" s="84" t="s">
        <v>1102</v>
      </c>
      <c r="Y56" s="79"/>
      <c r="Z56" s="79"/>
      <c r="AA56" s="82" t="s">
        <v>1346</v>
      </c>
      <c r="AB56" s="79"/>
      <c r="AC56" s="79" t="b">
        <v>0</v>
      </c>
      <c r="AD56" s="79">
        <v>0</v>
      </c>
      <c r="AE56" s="82" t="s">
        <v>1587</v>
      </c>
      <c r="AF56" s="79" t="b">
        <v>0</v>
      </c>
      <c r="AG56" s="79" t="s">
        <v>1621</v>
      </c>
      <c r="AH56" s="79"/>
      <c r="AI56" s="82" t="s">
        <v>1587</v>
      </c>
      <c r="AJ56" s="79" t="b">
        <v>0</v>
      </c>
      <c r="AK56" s="79">
        <v>0</v>
      </c>
      <c r="AL56" s="82" t="s">
        <v>1377</v>
      </c>
      <c r="AM56" s="79" t="s">
        <v>1650</v>
      </c>
      <c r="AN56" s="79" t="b">
        <v>0</v>
      </c>
      <c r="AO56" s="82" t="s">
        <v>1377</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247</v>
      </c>
      <c r="B57" s="64" t="s">
        <v>277</v>
      </c>
      <c r="C57" s="65" t="s">
        <v>4978</v>
      </c>
      <c r="D57" s="66">
        <v>3</v>
      </c>
      <c r="E57" s="67" t="s">
        <v>132</v>
      </c>
      <c r="F57" s="68">
        <v>35</v>
      </c>
      <c r="G57" s="65"/>
      <c r="H57" s="69"/>
      <c r="I57" s="70"/>
      <c r="J57" s="70"/>
      <c r="K57" s="34" t="s">
        <v>65</v>
      </c>
      <c r="L57" s="77">
        <v>57</v>
      </c>
      <c r="M57" s="77"/>
      <c r="N57" s="72"/>
      <c r="O57" s="79" t="s">
        <v>526</v>
      </c>
      <c r="P57" s="81">
        <v>43686.69354166667</v>
      </c>
      <c r="Q57" s="79" t="s">
        <v>559</v>
      </c>
      <c r="R57" s="79"/>
      <c r="S57" s="79"/>
      <c r="T57" s="79" t="s">
        <v>800</v>
      </c>
      <c r="U57" s="79"/>
      <c r="V57" s="84" t="s">
        <v>910</v>
      </c>
      <c r="W57" s="81">
        <v>43686.69354166667</v>
      </c>
      <c r="X57" s="84" t="s">
        <v>1102</v>
      </c>
      <c r="Y57" s="79"/>
      <c r="Z57" s="79"/>
      <c r="AA57" s="82" t="s">
        <v>1346</v>
      </c>
      <c r="AB57" s="79"/>
      <c r="AC57" s="79" t="b">
        <v>0</v>
      </c>
      <c r="AD57" s="79">
        <v>0</v>
      </c>
      <c r="AE57" s="82" t="s">
        <v>1587</v>
      </c>
      <c r="AF57" s="79" t="b">
        <v>0</v>
      </c>
      <c r="AG57" s="79" t="s">
        <v>1621</v>
      </c>
      <c r="AH57" s="79"/>
      <c r="AI57" s="82" t="s">
        <v>1587</v>
      </c>
      <c r="AJ57" s="79" t="b">
        <v>0</v>
      </c>
      <c r="AK57" s="79">
        <v>0</v>
      </c>
      <c r="AL57" s="82" t="s">
        <v>1377</v>
      </c>
      <c r="AM57" s="79" t="s">
        <v>1650</v>
      </c>
      <c r="AN57" s="79" t="b">
        <v>0</v>
      </c>
      <c r="AO57" s="82" t="s">
        <v>1377</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v>2</v>
      </c>
      <c r="BE57" s="49">
        <v>8</v>
      </c>
      <c r="BF57" s="48">
        <v>1</v>
      </c>
      <c r="BG57" s="49">
        <v>4</v>
      </c>
      <c r="BH57" s="48">
        <v>0</v>
      </c>
      <c r="BI57" s="49">
        <v>0</v>
      </c>
      <c r="BJ57" s="48">
        <v>22</v>
      </c>
      <c r="BK57" s="49">
        <v>88</v>
      </c>
      <c r="BL57" s="48">
        <v>25</v>
      </c>
    </row>
    <row r="58" spans="1:64" ht="15">
      <c r="A58" s="64" t="s">
        <v>248</v>
      </c>
      <c r="B58" s="64" t="s">
        <v>248</v>
      </c>
      <c r="C58" s="65" t="s">
        <v>4978</v>
      </c>
      <c r="D58" s="66">
        <v>3</v>
      </c>
      <c r="E58" s="67" t="s">
        <v>132</v>
      </c>
      <c r="F58" s="68">
        <v>35</v>
      </c>
      <c r="G58" s="65"/>
      <c r="H58" s="69"/>
      <c r="I58" s="70"/>
      <c r="J58" s="70"/>
      <c r="K58" s="34" t="s">
        <v>65</v>
      </c>
      <c r="L58" s="77">
        <v>58</v>
      </c>
      <c r="M58" s="77"/>
      <c r="N58" s="72"/>
      <c r="O58" s="79" t="s">
        <v>176</v>
      </c>
      <c r="P58" s="81">
        <v>43686.69797453703</v>
      </c>
      <c r="Q58" s="79" t="s">
        <v>560</v>
      </c>
      <c r="R58" s="84" t="s">
        <v>699</v>
      </c>
      <c r="S58" s="79" t="s">
        <v>778</v>
      </c>
      <c r="T58" s="79"/>
      <c r="U58" s="79"/>
      <c r="V58" s="84" t="s">
        <v>911</v>
      </c>
      <c r="W58" s="81">
        <v>43686.69797453703</v>
      </c>
      <c r="X58" s="84" t="s">
        <v>1103</v>
      </c>
      <c r="Y58" s="79"/>
      <c r="Z58" s="79"/>
      <c r="AA58" s="82" t="s">
        <v>1347</v>
      </c>
      <c r="AB58" s="79"/>
      <c r="AC58" s="79" t="b">
        <v>0</v>
      </c>
      <c r="AD58" s="79">
        <v>0</v>
      </c>
      <c r="AE58" s="82" t="s">
        <v>1587</v>
      </c>
      <c r="AF58" s="79" t="b">
        <v>0</v>
      </c>
      <c r="AG58" s="79" t="s">
        <v>1621</v>
      </c>
      <c r="AH58" s="79"/>
      <c r="AI58" s="82" t="s">
        <v>1587</v>
      </c>
      <c r="AJ58" s="79" t="b">
        <v>0</v>
      </c>
      <c r="AK58" s="79">
        <v>0</v>
      </c>
      <c r="AL58" s="82" t="s">
        <v>1587</v>
      </c>
      <c r="AM58" s="79" t="s">
        <v>1648</v>
      </c>
      <c r="AN58" s="79" t="b">
        <v>1</v>
      </c>
      <c r="AO58" s="82" t="s">
        <v>1347</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2</v>
      </c>
      <c r="BE58" s="49">
        <v>7.6923076923076925</v>
      </c>
      <c r="BF58" s="48">
        <v>0</v>
      </c>
      <c r="BG58" s="49">
        <v>0</v>
      </c>
      <c r="BH58" s="48">
        <v>0</v>
      </c>
      <c r="BI58" s="49">
        <v>0</v>
      </c>
      <c r="BJ58" s="48">
        <v>24</v>
      </c>
      <c r="BK58" s="49">
        <v>92.3076923076923</v>
      </c>
      <c r="BL58" s="48">
        <v>26</v>
      </c>
    </row>
    <row r="59" spans="1:64" ht="15">
      <c r="A59" s="64" t="s">
        <v>249</v>
      </c>
      <c r="B59" s="64" t="s">
        <v>249</v>
      </c>
      <c r="C59" s="65" t="s">
        <v>4978</v>
      </c>
      <c r="D59" s="66">
        <v>3</v>
      </c>
      <c r="E59" s="67" t="s">
        <v>132</v>
      </c>
      <c r="F59" s="68">
        <v>35</v>
      </c>
      <c r="G59" s="65"/>
      <c r="H59" s="69"/>
      <c r="I59" s="70"/>
      <c r="J59" s="70"/>
      <c r="K59" s="34" t="s">
        <v>65</v>
      </c>
      <c r="L59" s="77">
        <v>59</v>
      </c>
      <c r="M59" s="77"/>
      <c r="N59" s="72"/>
      <c r="O59" s="79" t="s">
        <v>176</v>
      </c>
      <c r="P59" s="81">
        <v>43686.71533564815</v>
      </c>
      <c r="Q59" s="79" t="s">
        <v>561</v>
      </c>
      <c r="R59" s="84" t="s">
        <v>700</v>
      </c>
      <c r="S59" s="79" t="s">
        <v>782</v>
      </c>
      <c r="T59" s="79" t="s">
        <v>819</v>
      </c>
      <c r="U59" s="79"/>
      <c r="V59" s="84" t="s">
        <v>912</v>
      </c>
      <c r="W59" s="81">
        <v>43686.71533564815</v>
      </c>
      <c r="X59" s="84" t="s">
        <v>1104</v>
      </c>
      <c r="Y59" s="79"/>
      <c r="Z59" s="79"/>
      <c r="AA59" s="82" t="s">
        <v>1348</v>
      </c>
      <c r="AB59" s="79"/>
      <c r="AC59" s="79" t="b">
        <v>0</v>
      </c>
      <c r="AD59" s="79">
        <v>0</v>
      </c>
      <c r="AE59" s="82" t="s">
        <v>1587</v>
      </c>
      <c r="AF59" s="79" t="b">
        <v>0</v>
      </c>
      <c r="AG59" s="79" t="s">
        <v>1622</v>
      </c>
      <c r="AH59" s="79"/>
      <c r="AI59" s="82" t="s">
        <v>1587</v>
      </c>
      <c r="AJ59" s="79" t="b">
        <v>0</v>
      </c>
      <c r="AK59" s="79">
        <v>0</v>
      </c>
      <c r="AL59" s="82" t="s">
        <v>1587</v>
      </c>
      <c r="AM59" s="79" t="s">
        <v>1643</v>
      </c>
      <c r="AN59" s="79" t="b">
        <v>0</v>
      </c>
      <c r="AO59" s="82" t="s">
        <v>1348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3</v>
      </c>
      <c r="BK59" s="49">
        <v>100</v>
      </c>
      <c r="BL59" s="48">
        <v>3</v>
      </c>
    </row>
    <row r="60" spans="1:64" ht="15">
      <c r="A60" s="64" t="s">
        <v>250</v>
      </c>
      <c r="B60" s="64" t="s">
        <v>250</v>
      </c>
      <c r="C60" s="65" t="s">
        <v>4978</v>
      </c>
      <c r="D60" s="66">
        <v>3</v>
      </c>
      <c r="E60" s="67" t="s">
        <v>132</v>
      </c>
      <c r="F60" s="68">
        <v>35</v>
      </c>
      <c r="G60" s="65"/>
      <c r="H60" s="69"/>
      <c r="I60" s="70"/>
      <c r="J60" s="70"/>
      <c r="K60" s="34" t="s">
        <v>65</v>
      </c>
      <c r="L60" s="77">
        <v>60</v>
      </c>
      <c r="M60" s="77"/>
      <c r="N60" s="72"/>
      <c r="O60" s="79" t="s">
        <v>176</v>
      </c>
      <c r="P60" s="81">
        <v>43686.85778935185</v>
      </c>
      <c r="Q60" s="79" t="s">
        <v>562</v>
      </c>
      <c r="R60" s="84" t="s">
        <v>701</v>
      </c>
      <c r="S60" s="79" t="s">
        <v>778</v>
      </c>
      <c r="T60" s="79"/>
      <c r="U60" s="79"/>
      <c r="V60" s="84" t="s">
        <v>913</v>
      </c>
      <c r="W60" s="81">
        <v>43686.85778935185</v>
      </c>
      <c r="X60" s="84" t="s">
        <v>1105</v>
      </c>
      <c r="Y60" s="79"/>
      <c r="Z60" s="79"/>
      <c r="AA60" s="82" t="s">
        <v>1349</v>
      </c>
      <c r="AB60" s="79"/>
      <c r="AC60" s="79" t="b">
        <v>0</v>
      </c>
      <c r="AD60" s="79">
        <v>0</v>
      </c>
      <c r="AE60" s="82" t="s">
        <v>1587</v>
      </c>
      <c r="AF60" s="79" t="b">
        <v>1</v>
      </c>
      <c r="AG60" s="79" t="s">
        <v>1621</v>
      </c>
      <c r="AH60" s="79"/>
      <c r="AI60" s="82" t="s">
        <v>1631</v>
      </c>
      <c r="AJ60" s="79" t="b">
        <v>0</v>
      </c>
      <c r="AK60" s="79">
        <v>0</v>
      </c>
      <c r="AL60" s="82" t="s">
        <v>1587</v>
      </c>
      <c r="AM60" s="79" t="s">
        <v>1648</v>
      </c>
      <c r="AN60" s="79" t="b">
        <v>1</v>
      </c>
      <c r="AO60" s="82" t="s">
        <v>1349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1</v>
      </c>
      <c r="BE60" s="49">
        <v>4.545454545454546</v>
      </c>
      <c r="BF60" s="48">
        <v>2</v>
      </c>
      <c r="BG60" s="49">
        <v>9.090909090909092</v>
      </c>
      <c r="BH60" s="48">
        <v>0</v>
      </c>
      <c r="BI60" s="49">
        <v>0</v>
      </c>
      <c r="BJ60" s="48">
        <v>19</v>
      </c>
      <c r="BK60" s="49">
        <v>86.36363636363636</v>
      </c>
      <c r="BL60" s="48">
        <v>22</v>
      </c>
    </row>
    <row r="61" spans="1:64" ht="15">
      <c r="A61" s="64" t="s">
        <v>251</v>
      </c>
      <c r="B61" s="64" t="s">
        <v>437</v>
      </c>
      <c r="C61" s="65" t="s">
        <v>4978</v>
      </c>
      <c r="D61" s="66">
        <v>3</v>
      </c>
      <c r="E61" s="67" t="s">
        <v>132</v>
      </c>
      <c r="F61" s="68">
        <v>35</v>
      </c>
      <c r="G61" s="65"/>
      <c r="H61" s="69"/>
      <c r="I61" s="70"/>
      <c r="J61" s="70"/>
      <c r="K61" s="34" t="s">
        <v>65</v>
      </c>
      <c r="L61" s="77">
        <v>61</v>
      </c>
      <c r="M61" s="77"/>
      <c r="N61" s="72"/>
      <c r="O61" s="79" t="s">
        <v>526</v>
      </c>
      <c r="P61" s="81">
        <v>43687.40201388889</v>
      </c>
      <c r="Q61" s="79" t="s">
        <v>559</v>
      </c>
      <c r="R61" s="79"/>
      <c r="S61" s="79"/>
      <c r="T61" s="79" t="s">
        <v>800</v>
      </c>
      <c r="U61" s="79"/>
      <c r="V61" s="84" t="s">
        <v>914</v>
      </c>
      <c r="W61" s="81">
        <v>43687.40201388889</v>
      </c>
      <c r="X61" s="84" t="s">
        <v>1106</v>
      </c>
      <c r="Y61" s="79"/>
      <c r="Z61" s="79"/>
      <c r="AA61" s="82" t="s">
        <v>1350</v>
      </c>
      <c r="AB61" s="79"/>
      <c r="AC61" s="79" t="b">
        <v>0</v>
      </c>
      <c r="AD61" s="79">
        <v>0</v>
      </c>
      <c r="AE61" s="82" t="s">
        <v>1587</v>
      </c>
      <c r="AF61" s="79" t="b">
        <v>0</v>
      </c>
      <c r="AG61" s="79" t="s">
        <v>1621</v>
      </c>
      <c r="AH61" s="79"/>
      <c r="AI61" s="82" t="s">
        <v>1587</v>
      </c>
      <c r="AJ61" s="79" t="b">
        <v>0</v>
      </c>
      <c r="AK61" s="79">
        <v>0</v>
      </c>
      <c r="AL61" s="82" t="s">
        <v>1377</v>
      </c>
      <c r="AM61" s="79" t="s">
        <v>1644</v>
      </c>
      <c r="AN61" s="79" t="b">
        <v>0</v>
      </c>
      <c r="AO61" s="82" t="s">
        <v>1377</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251</v>
      </c>
      <c r="B62" s="64" t="s">
        <v>277</v>
      </c>
      <c r="C62" s="65" t="s">
        <v>4978</v>
      </c>
      <c r="D62" s="66">
        <v>3</v>
      </c>
      <c r="E62" s="67" t="s">
        <v>132</v>
      </c>
      <c r="F62" s="68">
        <v>35</v>
      </c>
      <c r="G62" s="65"/>
      <c r="H62" s="69"/>
      <c r="I62" s="70"/>
      <c r="J62" s="70"/>
      <c r="K62" s="34" t="s">
        <v>65</v>
      </c>
      <c r="L62" s="77">
        <v>62</v>
      </c>
      <c r="M62" s="77"/>
      <c r="N62" s="72"/>
      <c r="O62" s="79" t="s">
        <v>526</v>
      </c>
      <c r="P62" s="81">
        <v>43687.40201388889</v>
      </c>
      <c r="Q62" s="79" t="s">
        <v>559</v>
      </c>
      <c r="R62" s="79"/>
      <c r="S62" s="79"/>
      <c r="T62" s="79" t="s">
        <v>800</v>
      </c>
      <c r="U62" s="79"/>
      <c r="V62" s="84" t="s">
        <v>914</v>
      </c>
      <c r="W62" s="81">
        <v>43687.40201388889</v>
      </c>
      <c r="X62" s="84" t="s">
        <v>1106</v>
      </c>
      <c r="Y62" s="79"/>
      <c r="Z62" s="79"/>
      <c r="AA62" s="82" t="s">
        <v>1350</v>
      </c>
      <c r="AB62" s="79"/>
      <c r="AC62" s="79" t="b">
        <v>0</v>
      </c>
      <c r="AD62" s="79">
        <v>0</v>
      </c>
      <c r="AE62" s="82" t="s">
        <v>1587</v>
      </c>
      <c r="AF62" s="79" t="b">
        <v>0</v>
      </c>
      <c r="AG62" s="79" t="s">
        <v>1621</v>
      </c>
      <c r="AH62" s="79"/>
      <c r="AI62" s="82" t="s">
        <v>1587</v>
      </c>
      <c r="AJ62" s="79" t="b">
        <v>0</v>
      </c>
      <c r="AK62" s="79">
        <v>0</v>
      </c>
      <c r="AL62" s="82" t="s">
        <v>1377</v>
      </c>
      <c r="AM62" s="79" t="s">
        <v>1644</v>
      </c>
      <c r="AN62" s="79" t="b">
        <v>0</v>
      </c>
      <c r="AO62" s="82" t="s">
        <v>1377</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v>2</v>
      </c>
      <c r="BE62" s="49">
        <v>8</v>
      </c>
      <c r="BF62" s="48">
        <v>1</v>
      </c>
      <c r="BG62" s="49">
        <v>4</v>
      </c>
      <c r="BH62" s="48">
        <v>0</v>
      </c>
      <c r="BI62" s="49">
        <v>0</v>
      </c>
      <c r="BJ62" s="48">
        <v>22</v>
      </c>
      <c r="BK62" s="49">
        <v>88</v>
      </c>
      <c r="BL62" s="48">
        <v>25</v>
      </c>
    </row>
    <row r="63" spans="1:64" ht="15">
      <c r="A63" s="64" t="s">
        <v>252</v>
      </c>
      <c r="B63" s="64" t="s">
        <v>437</v>
      </c>
      <c r="C63" s="65" t="s">
        <v>4978</v>
      </c>
      <c r="D63" s="66">
        <v>3</v>
      </c>
      <c r="E63" s="67" t="s">
        <v>132</v>
      </c>
      <c r="F63" s="68">
        <v>35</v>
      </c>
      <c r="G63" s="65"/>
      <c r="H63" s="69"/>
      <c r="I63" s="70"/>
      <c r="J63" s="70"/>
      <c r="K63" s="34" t="s">
        <v>65</v>
      </c>
      <c r="L63" s="77">
        <v>63</v>
      </c>
      <c r="M63" s="77"/>
      <c r="N63" s="72"/>
      <c r="O63" s="79" t="s">
        <v>526</v>
      </c>
      <c r="P63" s="81">
        <v>43688.35414351852</v>
      </c>
      <c r="Q63" s="79" t="s">
        <v>559</v>
      </c>
      <c r="R63" s="79"/>
      <c r="S63" s="79"/>
      <c r="T63" s="79" t="s">
        <v>800</v>
      </c>
      <c r="U63" s="79"/>
      <c r="V63" s="84" t="s">
        <v>915</v>
      </c>
      <c r="W63" s="81">
        <v>43688.35414351852</v>
      </c>
      <c r="X63" s="84" t="s">
        <v>1107</v>
      </c>
      <c r="Y63" s="79"/>
      <c r="Z63" s="79"/>
      <c r="AA63" s="82" t="s">
        <v>1351</v>
      </c>
      <c r="AB63" s="79"/>
      <c r="AC63" s="79" t="b">
        <v>0</v>
      </c>
      <c r="AD63" s="79">
        <v>0</v>
      </c>
      <c r="AE63" s="82" t="s">
        <v>1587</v>
      </c>
      <c r="AF63" s="79" t="b">
        <v>0</v>
      </c>
      <c r="AG63" s="79" t="s">
        <v>1621</v>
      </c>
      <c r="AH63" s="79"/>
      <c r="AI63" s="82" t="s">
        <v>1587</v>
      </c>
      <c r="AJ63" s="79" t="b">
        <v>0</v>
      </c>
      <c r="AK63" s="79">
        <v>0</v>
      </c>
      <c r="AL63" s="82" t="s">
        <v>1377</v>
      </c>
      <c r="AM63" s="79" t="s">
        <v>1644</v>
      </c>
      <c r="AN63" s="79" t="b">
        <v>0</v>
      </c>
      <c r="AO63" s="82" t="s">
        <v>1377</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252</v>
      </c>
      <c r="B64" s="64" t="s">
        <v>277</v>
      </c>
      <c r="C64" s="65" t="s">
        <v>4978</v>
      </c>
      <c r="D64" s="66">
        <v>3</v>
      </c>
      <c r="E64" s="67" t="s">
        <v>132</v>
      </c>
      <c r="F64" s="68">
        <v>35</v>
      </c>
      <c r="G64" s="65"/>
      <c r="H64" s="69"/>
      <c r="I64" s="70"/>
      <c r="J64" s="70"/>
      <c r="K64" s="34" t="s">
        <v>65</v>
      </c>
      <c r="L64" s="77">
        <v>64</v>
      </c>
      <c r="M64" s="77"/>
      <c r="N64" s="72"/>
      <c r="O64" s="79" t="s">
        <v>526</v>
      </c>
      <c r="P64" s="81">
        <v>43688.35414351852</v>
      </c>
      <c r="Q64" s="79" t="s">
        <v>559</v>
      </c>
      <c r="R64" s="79"/>
      <c r="S64" s="79"/>
      <c r="T64" s="79" t="s">
        <v>800</v>
      </c>
      <c r="U64" s="79"/>
      <c r="V64" s="84" t="s">
        <v>915</v>
      </c>
      <c r="W64" s="81">
        <v>43688.35414351852</v>
      </c>
      <c r="X64" s="84" t="s">
        <v>1107</v>
      </c>
      <c r="Y64" s="79"/>
      <c r="Z64" s="79"/>
      <c r="AA64" s="82" t="s">
        <v>1351</v>
      </c>
      <c r="AB64" s="79"/>
      <c r="AC64" s="79" t="b">
        <v>0</v>
      </c>
      <c r="AD64" s="79">
        <v>0</v>
      </c>
      <c r="AE64" s="82" t="s">
        <v>1587</v>
      </c>
      <c r="AF64" s="79" t="b">
        <v>0</v>
      </c>
      <c r="AG64" s="79" t="s">
        <v>1621</v>
      </c>
      <c r="AH64" s="79"/>
      <c r="AI64" s="82" t="s">
        <v>1587</v>
      </c>
      <c r="AJ64" s="79" t="b">
        <v>0</v>
      </c>
      <c r="AK64" s="79">
        <v>0</v>
      </c>
      <c r="AL64" s="82" t="s">
        <v>1377</v>
      </c>
      <c r="AM64" s="79" t="s">
        <v>1644</v>
      </c>
      <c r="AN64" s="79" t="b">
        <v>0</v>
      </c>
      <c r="AO64" s="82" t="s">
        <v>1377</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2</v>
      </c>
      <c r="BE64" s="49">
        <v>8</v>
      </c>
      <c r="BF64" s="48">
        <v>1</v>
      </c>
      <c r="BG64" s="49">
        <v>4</v>
      </c>
      <c r="BH64" s="48">
        <v>0</v>
      </c>
      <c r="BI64" s="49">
        <v>0</v>
      </c>
      <c r="BJ64" s="48">
        <v>22</v>
      </c>
      <c r="BK64" s="49">
        <v>88</v>
      </c>
      <c r="BL64" s="48">
        <v>25</v>
      </c>
    </row>
    <row r="65" spans="1:64" ht="15">
      <c r="A65" s="64" t="s">
        <v>253</v>
      </c>
      <c r="B65" s="64" t="s">
        <v>437</v>
      </c>
      <c r="C65" s="65" t="s">
        <v>4978</v>
      </c>
      <c r="D65" s="66">
        <v>3</v>
      </c>
      <c r="E65" s="67" t="s">
        <v>132</v>
      </c>
      <c r="F65" s="68">
        <v>35</v>
      </c>
      <c r="G65" s="65"/>
      <c r="H65" s="69"/>
      <c r="I65" s="70"/>
      <c r="J65" s="70"/>
      <c r="K65" s="34" t="s">
        <v>65</v>
      </c>
      <c r="L65" s="77">
        <v>65</v>
      </c>
      <c r="M65" s="77"/>
      <c r="N65" s="72"/>
      <c r="O65" s="79" t="s">
        <v>526</v>
      </c>
      <c r="P65" s="81">
        <v>43688.408055555556</v>
      </c>
      <c r="Q65" s="79" t="s">
        <v>559</v>
      </c>
      <c r="R65" s="79"/>
      <c r="S65" s="79"/>
      <c r="T65" s="79" t="s">
        <v>800</v>
      </c>
      <c r="U65" s="79"/>
      <c r="V65" s="84" t="s">
        <v>916</v>
      </c>
      <c r="W65" s="81">
        <v>43688.408055555556</v>
      </c>
      <c r="X65" s="84" t="s">
        <v>1108</v>
      </c>
      <c r="Y65" s="79"/>
      <c r="Z65" s="79"/>
      <c r="AA65" s="82" t="s">
        <v>1352</v>
      </c>
      <c r="AB65" s="79"/>
      <c r="AC65" s="79" t="b">
        <v>0</v>
      </c>
      <c r="AD65" s="79">
        <v>0</v>
      </c>
      <c r="AE65" s="82" t="s">
        <v>1587</v>
      </c>
      <c r="AF65" s="79" t="b">
        <v>0</v>
      </c>
      <c r="AG65" s="79" t="s">
        <v>1621</v>
      </c>
      <c r="AH65" s="79"/>
      <c r="AI65" s="82" t="s">
        <v>1587</v>
      </c>
      <c r="AJ65" s="79" t="b">
        <v>0</v>
      </c>
      <c r="AK65" s="79">
        <v>0</v>
      </c>
      <c r="AL65" s="82" t="s">
        <v>1377</v>
      </c>
      <c r="AM65" s="79" t="s">
        <v>1650</v>
      </c>
      <c r="AN65" s="79" t="b">
        <v>0</v>
      </c>
      <c r="AO65" s="82" t="s">
        <v>1377</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253</v>
      </c>
      <c r="B66" s="64" t="s">
        <v>277</v>
      </c>
      <c r="C66" s="65" t="s">
        <v>4978</v>
      </c>
      <c r="D66" s="66">
        <v>3</v>
      </c>
      <c r="E66" s="67" t="s">
        <v>132</v>
      </c>
      <c r="F66" s="68">
        <v>35</v>
      </c>
      <c r="G66" s="65"/>
      <c r="H66" s="69"/>
      <c r="I66" s="70"/>
      <c r="J66" s="70"/>
      <c r="K66" s="34" t="s">
        <v>65</v>
      </c>
      <c r="L66" s="77">
        <v>66</v>
      </c>
      <c r="M66" s="77"/>
      <c r="N66" s="72"/>
      <c r="O66" s="79" t="s">
        <v>526</v>
      </c>
      <c r="P66" s="81">
        <v>43688.408055555556</v>
      </c>
      <c r="Q66" s="79" t="s">
        <v>559</v>
      </c>
      <c r="R66" s="79"/>
      <c r="S66" s="79"/>
      <c r="T66" s="79" t="s">
        <v>800</v>
      </c>
      <c r="U66" s="79"/>
      <c r="V66" s="84" t="s">
        <v>916</v>
      </c>
      <c r="W66" s="81">
        <v>43688.408055555556</v>
      </c>
      <c r="X66" s="84" t="s">
        <v>1108</v>
      </c>
      <c r="Y66" s="79"/>
      <c r="Z66" s="79"/>
      <c r="AA66" s="82" t="s">
        <v>1352</v>
      </c>
      <c r="AB66" s="79"/>
      <c r="AC66" s="79" t="b">
        <v>0</v>
      </c>
      <c r="AD66" s="79">
        <v>0</v>
      </c>
      <c r="AE66" s="82" t="s">
        <v>1587</v>
      </c>
      <c r="AF66" s="79" t="b">
        <v>0</v>
      </c>
      <c r="AG66" s="79" t="s">
        <v>1621</v>
      </c>
      <c r="AH66" s="79"/>
      <c r="AI66" s="82" t="s">
        <v>1587</v>
      </c>
      <c r="AJ66" s="79" t="b">
        <v>0</v>
      </c>
      <c r="AK66" s="79">
        <v>0</v>
      </c>
      <c r="AL66" s="82" t="s">
        <v>1377</v>
      </c>
      <c r="AM66" s="79" t="s">
        <v>1650</v>
      </c>
      <c r="AN66" s="79" t="b">
        <v>0</v>
      </c>
      <c r="AO66" s="82" t="s">
        <v>1377</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2</v>
      </c>
      <c r="BE66" s="49">
        <v>8</v>
      </c>
      <c r="BF66" s="48">
        <v>1</v>
      </c>
      <c r="BG66" s="49">
        <v>4</v>
      </c>
      <c r="BH66" s="48">
        <v>0</v>
      </c>
      <c r="BI66" s="49">
        <v>0</v>
      </c>
      <c r="BJ66" s="48">
        <v>22</v>
      </c>
      <c r="BK66" s="49">
        <v>88</v>
      </c>
      <c r="BL66" s="48">
        <v>25</v>
      </c>
    </row>
    <row r="67" spans="1:64" ht="15">
      <c r="A67" s="64" t="s">
        <v>254</v>
      </c>
      <c r="B67" s="64" t="s">
        <v>437</v>
      </c>
      <c r="C67" s="65" t="s">
        <v>4978</v>
      </c>
      <c r="D67" s="66">
        <v>3</v>
      </c>
      <c r="E67" s="67" t="s">
        <v>132</v>
      </c>
      <c r="F67" s="68">
        <v>35</v>
      </c>
      <c r="G67" s="65"/>
      <c r="H67" s="69"/>
      <c r="I67" s="70"/>
      <c r="J67" s="70"/>
      <c r="K67" s="34" t="s">
        <v>65</v>
      </c>
      <c r="L67" s="77">
        <v>67</v>
      </c>
      <c r="M67" s="77"/>
      <c r="N67" s="72"/>
      <c r="O67" s="79" t="s">
        <v>526</v>
      </c>
      <c r="P67" s="81">
        <v>43688.419016203705</v>
      </c>
      <c r="Q67" s="79" t="s">
        <v>559</v>
      </c>
      <c r="R67" s="79"/>
      <c r="S67" s="79"/>
      <c r="T67" s="79" t="s">
        <v>800</v>
      </c>
      <c r="U67" s="79"/>
      <c r="V67" s="84" t="s">
        <v>917</v>
      </c>
      <c r="W67" s="81">
        <v>43688.419016203705</v>
      </c>
      <c r="X67" s="84" t="s">
        <v>1109</v>
      </c>
      <c r="Y67" s="79"/>
      <c r="Z67" s="79"/>
      <c r="AA67" s="82" t="s">
        <v>1353</v>
      </c>
      <c r="AB67" s="79"/>
      <c r="AC67" s="79" t="b">
        <v>0</v>
      </c>
      <c r="AD67" s="79">
        <v>0</v>
      </c>
      <c r="AE67" s="82" t="s">
        <v>1587</v>
      </c>
      <c r="AF67" s="79" t="b">
        <v>0</v>
      </c>
      <c r="AG67" s="79" t="s">
        <v>1621</v>
      </c>
      <c r="AH67" s="79"/>
      <c r="AI67" s="82" t="s">
        <v>1587</v>
      </c>
      <c r="AJ67" s="79" t="b">
        <v>0</v>
      </c>
      <c r="AK67" s="79">
        <v>0</v>
      </c>
      <c r="AL67" s="82" t="s">
        <v>1377</v>
      </c>
      <c r="AM67" s="79" t="s">
        <v>1648</v>
      </c>
      <c r="AN67" s="79" t="b">
        <v>0</v>
      </c>
      <c r="AO67" s="82" t="s">
        <v>1377</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254</v>
      </c>
      <c r="B68" s="64" t="s">
        <v>277</v>
      </c>
      <c r="C68" s="65" t="s">
        <v>4978</v>
      </c>
      <c r="D68" s="66">
        <v>3</v>
      </c>
      <c r="E68" s="67" t="s">
        <v>132</v>
      </c>
      <c r="F68" s="68">
        <v>35</v>
      </c>
      <c r="G68" s="65"/>
      <c r="H68" s="69"/>
      <c r="I68" s="70"/>
      <c r="J68" s="70"/>
      <c r="K68" s="34" t="s">
        <v>65</v>
      </c>
      <c r="L68" s="77">
        <v>68</v>
      </c>
      <c r="M68" s="77"/>
      <c r="N68" s="72"/>
      <c r="O68" s="79" t="s">
        <v>526</v>
      </c>
      <c r="P68" s="81">
        <v>43688.419016203705</v>
      </c>
      <c r="Q68" s="79" t="s">
        <v>559</v>
      </c>
      <c r="R68" s="79"/>
      <c r="S68" s="79"/>
      <c r="T68" s="79" t="s">
        <v>800</v>
      </c>
      <c r="U68" s="79"/>
      <c r="V68" s="84" t="s">
        <v>917</v>
      </c>
      <c r="W68" s="81">
        <v>43688.419016203705</v>
      </c>
      <c r="X68" s="84" t="s">
        <v>1109</v>
      </c>
      <c r="Y68" s="79"/>
      <c r="Z68" s="79"/>
      <c r="AA68" s="82" t="s">
        <v>1353</v>
      </c>
      <c r="AB68" s="79"/>
      <c r="AC68" s="79" t="b">
        <v>0</v>
      </c>
      <c r="AD68" s="79">
        <v>0</v>
      </c>
      <c r="AE68" s="82" t="s">
        <v>1587</v>
      </c>
      <c r="AF68" s="79" t="b">
        <v>0</v>
      </c>
      <c r="AG68" s="79" t="s">
        <v>1621</v>
      </c>
      <c r="AH68" s="79"/>
      <c r="AI68" s="82" t="s">
        <v>1587</v>
      </c>
      <c r="AJ68" s="79" t="b">
        <v>0</v>
      </c>
      <c r="AK68" s="79">
        <v>0</v>
      </c>
      <c r="AL68" s="82" t="s">
        <v>1377</v>
      </c>
      <c r="AM68" s="79" t="s">
        <v>1648</v>
      </c>
      <c r="AN68" s="79" t="b">
        <v>0</v>
      </c>
      <c r="AO68" s="82" t="s">
        <v>1377</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2</v>
      </c>
      <c r="BE68" s="49">
        <v>8</v>
      </c>
      <c r="BF68" s="48">
        <v>1</v>
      </c>
      <c r="BG68" s="49">
        <v>4</v>
      </c>
      <c r="BH68" s="48">
        <v>0</v>
      </c>
      <c r="BI68" s="49">
        <v>0</v>
      </c>
      <c r="BJ68" s="48">
        <v>22</v>
      </c>
      <c r="BK68" s="49">
        <v>88</v>
      </c>
      <c r="BL68" s="48">
        <v>25</v>
      </c>
    </row>
    <row r="69" spans="1:64" ht="15">
      <c r="A69" s="64" t="s">
        <v>255</v>
      </c>
      <c r="B69" s="64" t="s">
        <v>437</v>
      </c>
      <c r="C69" s="65" t="s">
        <v>4978</v>
      </c>
      <c r="D69" s="66">
        <v>3</v>
      </c>
      <c r="E69" s="67" t="s">
        <v>132</v>
      </c>
      <c r="F69" s="68">
        <v>35</v>
      </c>
      <c r="G69" s="65"/>
      <c r="H69" s="69"/>
      <c r="I69" s="70"/>
      <c r="J69" s="70"/>
      <c r="K69" s="34" t="s">
        <v>65</v>
      </c>
      <c r="L69" s="77">
        <v>69</v>
      </c>
      <c r="M69" s="77"/>
      <c r="N69" s="72"/>
      <c r="O69" s="79" t="s">
        <v>526</v>
      </c>
      <c r="P69" s="81">
        <v>43688.66229166667</v>
      </c>
      <c r="Q69" s="79" t="s">
        <v>559</v>
      </c>
      <c r="R69" s="79"/>
      <c r="S69" s="79"/>
      <c r="T69" s="79" t="s">
        <v>800</v>
      </c>
      <c r="U69" s="79"/>
      <c r="V69" s="84" t="s">
        <v>918</v>
      </c>
      <c r="W69" s="81">
        <v>43688.66229166667</v>
      </c>
      <c r="X69" s="84" t="s">
        <v>1110</v>
      </c>
      <c r="Y69" s="79"/>
      <c r="Z69" s="79"/>
      <c r="AA69" s="82" t="s">
        <v>1354</v>
      </c>
      <c r="AB69" s="79"/>
      <c r="AC69" s="79" t="b">
        <v>0</v>
      </c>
      <c r="AD69" s="79">
        <v>0</v>
      </c>
      <c r="AE69" s="82" t="s">
        <v>1587</v>
      </c>
      <c r="AF69" s="79" t="b">
        <v>0</v>
      </c>
      <c r="AG69" s="79" t="s">
        <v>1621</v>
      </c>
      <c r="AH69" s="79"/>
      <c r="AI69" s="82" t="s">
        <v>1587</v>
      </c>
      <c r="AJ69" s="79" t="b">
        <v>0</v>
      </c>
      <c r="AK69" s="79">
        <v>0</v>
      </c>
      <c r="AL69" s="82" t="s">
        <v>1377</v>
      </c>
      <c r="AM69" s="79" t="s">
        <v>1648</v>
      </c>
      <c r="AN69" s="79" t="b">
        <v>0</v>
      </c>
      <c r="AO69" s="82" t="s">
        <v>1377</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c r="BE69" s="49"/>
      <c r="BF69" s="48"/>
      <c r="BG69" s="49"/>
      <c r="BH69" s="48"/>
      <c r="BI69" s="49"/>
      <c r="BJ69" s="48"/>
      <c r="BK69" s="49"/>
      <c r="BL69" s="48"/>
    </row>
    <row r="70" spans="1:64" ht="15">
      <c r="A70" s="64" t="s">
        <v>255</v>
      </c>
      <c r="B70" s="64" t="s">
        <v>277</v>
      </c>
      <c r="C70" s="65" t="s">
        <v>4978</v>
      </c>
      <c r="D70" s="66">
        <v>3</v>
      </c>
      <c r="E70" s="67" t="s">
        <v>132</v>
      </c>
      <c r="F70" s="68">
        <v>35</v>
      </c>
      <c r="G70" s="65"/>
      <c r="H70" s="69"/>
      <c r="I70" s="70"/>
      <c r="J70" s="70"/>
      <c r="K70" s="34" t="s">
        <v>65</v>
      </c>
      <c r="L70" s="77">
        <v>70</v>
      </c>
      <c r="M70" s="77"/>
      <c r="N70" s="72"/>
      <c r="O70" s="79" t="s">
        <v>526</v>
      </c>
      <c r="P70" s="81">
        <v>43688.66229166667</v>
      </c>
      <c r="Q70" s="79" t="s">
        <v>559</v>
      </c>
      <c r="R70" s="79"/>
      <c r="S70" s="79"/>
      <c r="T70" s="79" t="s">
        <v>800</v>
      </c>
      <c r="U70" s="79"/>
      <c r="V70" s="84" t="s">
        <v>918</v>
      </c>
      <c r="W70" s="81">
        <v>43688.66229166667</v>
      </c>
      <c r="X70" s="84" t="s">
        <v>1110</v>
      </c>
      <c r="Y70" s="79"/>
      <c r="Z70" s="79"/>
      <c r="AA70" s="82" t="s">
        <v>1354</v>
      </c>
      <c r="AB70" s="79"/>
      <c r="AC70" s="79" t="b">
        <v>0</v>
      </c>
      <c r="AD70" s="79">
        <v>0</v>
      </c>
      <c r="AE70" s="82" t="s">
        <v>1587</v>
      </c>
      <c r="AF70" s="79" t="b">
        <v>0</v>
      </c>
      <c r="AG70" s="79" t="s">
        <v>1621</v>
      </c>
      <c r="AH70" s="79"/>
      <c r="AI70" s="82" t="s">
        <v>1587</v>
      </c>
      <c r="AJ70" s="79" t="b">
        <v>0</v>
      </c>
      <c r="AK70" s="79">
        <v>0</v>
      </c>
      <c r="AL70" s="82" t="s">
        <v>1377</v>
      </c>
      <c r="AM70" s="79" t="s">
        <v>1648</v>
      </c>
      <c r="AN70" s="79" t="b">
        <v>0</v>
      </c>
      <c r="AO70" s="82" t="s">
        <v>1377</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2</v>
      </c>
      <c r="BE70" s="49">
        <v>8</v>
      </c>
      <c r="BF70" s="48">
        <v>1</v>
      </c>
      <c r="BG70" s="49">
        <v>4</v>
      </c>
      <c r="BH70" s="48">
        <v>0</v>
      </c>
      <c r="BI70" s="49">
        <v>0</v>
      </c>
      <c r="BJ70" s="48">
        <v>22</v>
      </c>
      <c r="BK70" s="49">
        <v>88</v>
      </c>
      <c r="BL70" s="48">
        <v>25</v>
      </c>
    </row>
    <row r="71" spans="1:64" ht="15">
      <c r="A71" s="64" t="s">
        <v>256</v>
      </c>
      <c r="B71" s="64" t="s">
        <v>437</v>
      </c>
      <c r="C71" s="65" t="s">
        <v>4978</v>
      </c>
      <c r="D71" s="66">
        <v>3</v>
      </c>
      <c r="E71" s="67" t="s">
        <v>132</v>
      </c>
      <c r="F71" s="68">
        <v>35</v>
      </c>
      <c r="G71" s="65"/>
      <c r="H71" s="69"/>
      <c r="I71" s="70"/>
      <c r="J71" s="70"/>
      <c r="K71" s="34" t="s">
        <v>65</v>
      </c>
      <c r="L71" s="77">
        <v>71</v>
      </c>
      <c r="M71" s="77"/>
      <c r="N71" s="72"/>
      <c r="O71" s="79" t="s">
        <v>526</v>
      </c>
      <c r="P71" s="81">
        <v>43688.737337962964</v>
      </c>
      <c r="Q71" s="79" t="s">
        <v>559</v>
      </c>
      <c r="R71" s="79"/>
      <c r="S71" s="79"/>
      <c r="T71" s="79" t="s">
        <v>800</v>
      </c>
      <c r="U71" s="79"/>
      <c r="V71" s="84" t="s">
        <v>919</v>
      </c>
      <c r="W71" s="81">
        <v>43688.737337962964</v>
      </c>
      <c r="X71" s="84" t="s">
        <v>1111</v>
      </c>
      <c r="Y71" s="79"/>
      <c r="Z71" s="79"/>
      <c r="AA71" s="82" t="s">
        <v>1355</v>
      </c>
      <c r="AB71" s="79"/>
      <c r="AC71" s="79" t="b">
        <v>0</v>
      </c>
      <c r="AD71" s="79">
        <v>0</v>
      </c>
      <c r="AE71" s="82" t="s">
        <v>1587</v>
      </c>
      <c r="AF71" s="79" t="b">
        <v>0</v>
      </c>
      <c r="AG71" s="79" t="s">
        <v>1621</v>
      </c>
      <c r="AH71" s="79"/>
      <c r="AI71" s="82" t="s">
        <v>1587</v>
      </c>
      <c r="AJ71" s="79" t="b">
        <v>0</v>
      </c>
      <c r="AK71" s="79">
        <v>0</v>
      </c>
      <c r="AL71" s="82" t="s">
        <v>1377</v>
      </c>
      <c r="AM71" s="79" t="s">
        <v>1644</v>
      </c>
      <c r="AN71" s="79" t="b">
        <v>0</v>
      </c>
      <c r="AO71" s="82" t="s">
        <v>1377</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256</v>
      </c>
      <c r="B72" s="64" t="s">
        <v>277</v>
      </c>
      <c r="C72" s="65" t="s">
        <v>4978</v>
      </c>
      <c r="D72" s="66">
        <v>3</v>
      </c>
      <c r="E72" s="67" t="s">
        <v>132</v>
      </c>
      <c r="F72" s="68">
        <v>35</v>
      </c>
      <c r="G72" s="65"/>
      <c r="H72" s="69"/>
      <c r="I72" s="70"/>
      <c r="J72" s="70"/>
      <c r="K72" s="34" t="s">
        <v>65</v>
      </c>
      <c r="L72" s="77">
        <v>72</v>
      </c>
      <c r="M72" s="77"/>
      <c r="N72" s="72"/>
      <c r="O72" s="79" t="s">
        <v>526</v>
      </c>
      <c r="P72" s="81">
        <v>43688.737337962964</v>
      </c>
      <c r="Q72" s="79" t="s">
        <v>559</v>
      </c>
      <c r="R72" s="79"/>
      <c r="S72" s="79"/>
      <c r="T72" s="79" t="s">
        <v>800</v>
      </c>
      <c r="U72" s="79"/>
      <c r="V72" s="84" t="s">
        <v>919</v>
      </c>
      <c r="W72" s="81">
        <v>43688.737337962964</v>
      </c>
      <c r="X72" s="84" t="s">
        <v>1111</v>
      </c>
      <c r="Y72" s="79"/>
      <c r="Z72" s="79"/>
      <c r="AA72" s="82" t="s">
        <v>1355</v>
      </c>
      <c r="AB72" s="79"/>
      <c r="AC72" s="79" t="b">
        <v>0</v>
      </c>
      <c r="AD72" s="79">
        <v>0</v>
      </c>
      <c r="AE72" s="82" t="s">
        <v>1587</v>
      </c>
      <c r="AF72" s="79" t="b">
        <v>0</v>
      </c>
      <c r="AG72" s="79" t="s">
        <v>1621</v>
      </c>
      <c r="AH72" s="79"/>
      <c r="AI72" s="82" t="s">
        <v>1587</v>
      </c>
      <c r="AJ72" s="79" t="b">
        <v>0</v>
      </c>
      <c r="AK72" s="79">
        <v>0</v>
      </c>
      <c r="AL72" s="82" t="s">
        <v>1377</v>
      </c>
      <c r="AM72" s="79" t="s">
        <v>1644</v>
      </c>
      <c r="AN72" s="79" t="b">
        <v>0</v>
      </c>
      <c r="AO72" s="82" t="s">
        <v>1377</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v>2</v>
      </c>
      <c r="BE72" s="49">
        <v>8</v>
      </c>
      <c r="BF72" s="48">
        <v>1</v>
      </c>
      <c r="BG72" s="49">
        <v>4</v>
      </c>
      <c r="BH72" s="48">
        <v>0</v>
      </c>
      <c r="BI72" s="49">
        <v>0</v>
      </c>
      <c r="BJ72" s="48">
        <v>22</v>
      </c>
      <c r="BK72" s="49">
        <v>88</v>
      </c>
      <c r="BL72" s="48">
        <v>25</v>
      </c>
    </row>
    <row r="73" spans="1:64" ht="15">
      <c r="A73" s="64" t="s">
        <v>257</v>
      </c>
      <c r="B73" s="64" t="s">
        <v>438</v>
      </c>
      <c r="C73" s="65" t="s">
        <v>4978</v>
      </c>
      <c r="D73" s="66">
        <v>3</v>
      </c>
      <c r="E73" s="67" t="s">
        <v>132</v>
      </c>
      <c r="F73" s="68">
        <v>35</v>
      </c>
      <c r="G73" s="65"/>
      <c r="H73" s="69"/>
      <c r="I73" s="70"/>
      <c r="J73" s="70"/>
      <c r="K73" s="34" t="s">
        <v>65</v>
      </c>
      <c r="L73" s="77">
        <v>73</v>
      </c>
      <c r="M73" s="77"/>
      <c r="N73" s="72"/>
      <c r="O73" s="79" t="s">
        <v>527</v>
      </c>
      <c r="P73" s="81">
        <v>43688.77181712963</v>
      </c>
      <c r="Q73" s="79" t="s">
        <v>563</v>
      </c>
      <c r="R73" s="79"/>
      <c r="S73" s="79"/>
      <c r="T73" s="79" t="s">
        <v>800</v>
      </c>
      <c r="U73" s="79"/>
      <c r="V73" s="84" t="s">
        <v>920</v>
      </c>
      <c r="W73" s="81">
        <v>43688.77181712963</v>
      </c>
      <c r="X73" s="84" t="s">
        <v>1112</v>
      </c>
      <c r="Y73" s="79"/>
      <c r="Z73" s="79"/>
      <c r="AA73" s="82" t="s">
        <v>1356</v>
      </c>
      <c r="AB73" s="82" t="s">
        <v>1561</v>
      </c>
      <c r="AC73" s="79" t="b">
        <v>0</v>
      </c>
      <c r="AD73" s="79">
        <v>0</v>
      </c>
      <c r="AE73" s="82" t="s">
        <v>1594</v>
      </c>
      <c r="AF73" s="79" t="b">
        <v>0</v>
      </c>
      <c r="AG73" s="79" t="s">
        <v>1621</v>
      </c>
      <c r="AH73" s="79"/>
      <c r="AI73" s="82" t="s">
        <v>1587</v>
      </c>
      <c r="AJ73" s="79" t="b">
        <v>0</v>
      </c>
      <c r="AK73" s="79">
        <v>0</v>
      </c>
      <c r="AL73" s="82" t="s">
        <v>1587</v>
      </c>
      <c r="AM73" s="79" t="s">
        <v>1648</v>
      </c>
      <c r="AN73" s="79" t="b">
        <v>0</v>
      </c>
      <c r="AO73" s="82" t="s">
        <v>1561</v>
      </c>
      <c r="AP73" s="79" t="s">
        <v>176</v>
      </c>
      <c r="AQ73" s="79">
        <v>0</v>
      </c>
      <c r="AR73" s="79">
        <v>0</v>
      </c>
      <c r="AS73" s="79"/>
      <c r="AT73" s="79"/>
      <c r="AU73" s="79"/>
      <c r="AV73" s="79"/>
      <c r="AW73" s="79"/>
      <c r="AX73" s="79"/>
      <c r="AY73" s="79"/>
      <c r="AZ73" s="79"/>
      <c r="BA73">
        <v>1</v>
      </c>
      <c r="BB73" s="78" t="str">
        <f>REPLACE(INDEX(GroupVertices[Group],MATCH(Edges[[#This Row],[Vertex 1]],GroupVertices[Vertex],0)),1,1,"")</f>
        <v>47</v>
      </c>
      <c r="BC73" s="78" t="str">
        <f>REPLACE(INDEX(GroupVertices[Group],MATCH(Edges[[#This Row],[Vertex 2]],GroupVertices[Vertex],0)),1,1,"")</f>
        <v>47</v>
      </c>
      <c r="BD73" s="48">
        <v>0</v>
      </c>
      <c r="BE73" s="49">
        <v>0</v>
      </c>
      <c r="BF73" s="48">
        <v>0</v>
      </c>
      <c r="BG73" s="49">
        <v>0</v>
      </c>
      <c r="BH73" s="48">
        <v>0</v>
      </c>
      <c r="BI73" s="49">
        <v>0</v>
      </c>
      <c r="BJ73" s="48">
        <v>7</v>
      </c>
      <c r="BK73" s="49">
        <v>100</v>
      </c>
      <c r="BL73" s="48">
        <v>7</v>
      </c>
    </row>
    <row r="74" spans="1:64" ht="15">
      <c r="A74" s="64" t="s">
        <v>258</v>
      </c>
      <c r="B74" s="64" t="s">
        <v>437</v>
      </c>
      <c r="C74" s="65" t="s">
        <v>4978</v>
      </c>
      <c r="D74" s="66">
        <v>3</v>
      </c>
      <c r="E74" s="67" t="s">
        <v>132</v>
      </c>
      <c r="F74" s="68">
        <v>35</v>
      </c>
      <c r="G74" s="65"/>
      <c r="H74" s="69"/>
      <c r="I74" s="70"/>
      <c r="J74" s="70"/>
      <c r="K74" s="34" t="s">
        <v>65</v>
      </c>
      <c r="L74" s="77">
        <v>74</v>
      </c>
      <c r="M74" s="77"/>
      <c r="N74" s="72"/>
      <c r="O74" s="79" t="s">
        <v>526</v>
      </c>
      <c r="P74" s="81">
        <v>43688.91784722222</v>
      </c>
      <c r="Q74" s="79" t="s">
        <v>559</v>
      </c>
      <c r="R74" s="79"/>
      <c r="S74" s="79"/>
      <c r="T74" s="79" t="s">
        <v>800</v>
      </c>
      <c r="U74" s="79"/>
      <c r="V74" s="84" t="s">
        <v>921</v>
      </c>
      <c r="W74" s="81">
        <v>43688.91784722222</v>
      </c>
      <c r="X74" s="84" t="s">
        <v>1113</v>
      </c>
      <c r="Y74" s="79"/>
      <c r="Z74" s="79"/>
      <c r="AA74" s="82" t="s">
        <v>1357</v>
      </c>
      <c r="AB74" s="79"/>
      <c r="AC74" s="79" t="b">
        <v>0</v>
      </c>
      <c r="AD74" s="79">
        <v>0</v>
      </c>
      <c r="AE74" s="82" t="s">
        <v>1587</v>
      </c>
      <c r="AF74" s="79" t="b">
        <v>0</v>
      </c>
      <c r="AG74" s="79" t="s">
        <v>1621</v>
      </c>
      <c r="AH74" s="79"/>
      <c r="AI74" s="82" t="s">
        <v>1587</v>
      </c>
      <c r="AJ74" s="79" t="b">
        <v>0</v>
      </c>
      <c r="AK74" s="79">
        <v>0</v>
      </c>
      <c r="AL74" s="82" t="s">
        <v>1377</v>
      </c>
      <c r="AM74" s="79" t="s">
        <v>1643</v>
      </c>
      <c r="AN74" s="79" t="b">
        <v>0</v>
      </c>
      <c r="AO74" s="82" t="s">
        <v>1377</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5</v>
      </c>
      <c r="BD74" s="48"/>
      <c r="BE74" s="49"/>
      <c r="BF74" s="48"/>
      <c r="BG74" s="49"/>
      <c r="BH74" s="48"/>
      <c r="BI74" s="49"/>
      <c r="BJ74" s="48"/>
      <c r="BK74" s="49"/>
      <c r="BL74" s="48"/>
    </row>
    <row r="75" spans="1:64" ht="15">
      <c r="A75" s="64" t="s">
        <v>258</v>
      </c>
      <c r="B75" s="64" t="s">
        <v>277</v>
      </c>
      <c r="C75" s="65" t="s">
        <v>4978</v>
      </c>
      <c r="D75" s="66">
        <v>3</v>
      </c>
      <c r="E75" s="67" t="s">
        <v>132</v>
      </c>
      <c r="F75" s="68">
        <v>35</v>
      </c>
      <c r="G75" s="65"/>
      <c r="H75" s="69"/>
      <c r="I75" s="70"/>
      <c r="J75" s="70"/>
      <c r="K75" s="34" t="s">
        <v>65</v>
      </c>
      <c r="L75" s="77">
        <v>75</v>
      </c>
      <c r="M75" s="77"/>
      <c r="N75" s="72"/>
      <c r="O75" s="79" t="s">
        <v>526</v>
      </c>
      <c r="P75" s="81">
        <v>43688.91784722222</v>
      </c>
      <c r="Q75" s="79" t="s">
        <v>559</v>
      </c>
      <c r="R75" s="79"/>
      <c r="S75" s="79"/>
      <c r="T75" s="79" t="s">
        <v>800</v>
      </c>
      <c r="U75" s="79"/>
      <c r="V75" s="84" t="s">
        <v>921</v>
      </c>
      <c r="W75" s="81">
        <v>43688.91784722222</v>
      </c>
      <c r="X75" s="84" t="s">
        <v>1113</v>
      </c>
      <c r="Y75" s="79"/>
      <c r="Z75" s="79"/>
      <c r="AA75" s="82" t="s">
        <v>1357</v>
      </c>
      <c r="AB75" s="79"/>
      <c r="AC75" s="79" t="b">
        <v>0</v>
      </c>
      <c r="AD75" s="79">
        <v>0</v>
      </c>
      <c r="AE75" s="82" t="s">
        <v>1587</v>
      </c>
      <c r="AF75" s="79" t="b">
        <v>0</v>
      </c>
      <c r="AG75" s="79" t="s">
        <v>1621</v>
      </c>
      <c r="AH75" s="79"/>
      <c r="AI75" s="82" t="s">
        <v>1587</v>
      </c>
      <c r="AJ75" s="79" t="b">
        <v>0</v>
      </c>
      <c r="AK75" s="79">
        <v>0</v>
      </c>
      <c r="AL75" s="82" t="s">
        <v>1377</v>
      </c>
      <c r="AM75" s="79" t="s">
        <v>1643</v>
      </c>
      <c r="AN75" s="79" t="b">
        <v>0</v>
      </c>
      <c r="AO75" s="82" t="s">
        <v>1377</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v>2</v>
      </c>
      <c r="BE75" s="49">
        <v>8</v>
      </c>
      <c r="BF75" s="48">
        <v>1</v>
      </c>
      <c r="BG75" s="49">
        <v>4</v>
      </c>
      <c r="BH75" s="48">
        <v>0</v>
      </c>
      <c r="BI75" s="49">
        <v>0</v>
      </c>
      <c r="BJ75" s="48">
        <v>22</v>
      </c>
      <c r="BK75" s="49">
        <v>88</v>
      </c>
      <c r="BL75" s="48">
        <v>25</v>
      </c>
    </row>
    <row r="76" spans="1:64" ht="15">
      <c r="A76" s="64" t="s">
        <v>259</v>
      </c>
      <c r="B76" s="64" t="s">
        <v>437</v>
      </c>
      <c r="C76" s="65" t="s">
        <v>4978</v>
      </c>
      <c r="D76" s="66">
        <v>3</v>
      </c>
      <c r="E76" s="67" t="s">
        <v>132</v>
      </c>
      <c r="F76" s="68">
        <v>35</v>
      </c>
      <c r="G76" s="65"/>
      <c r="H76" s="69"/>
      <c r="I76" s="70"/>
      <c r="J76" s="70"/>
      <c r="K76" s="34" t="s">
        <v>65</v>
      </c>
      <c r="L76" s="77">
        <v>76</v>
      </c>
      <c r="M76" s="77"/>
      <c r="N76" s="72"/>
      <c r="O76" s="79" t="s">
        <v>526</v>
      </c>
      <c r="P76" s="81">
        <v>43688.92986111111</v>
      </c>
      <c r="Q76" s="79" t="s">
        <v>559</v>
      </c>
      <c r="R76" s="79"/>
      <c r="S76" s="79"/>
      <c r="T76" s="79" t="s">
        <v>800</v>
      </c>
      <c r="U76" s="79"/>
      <c r="V76" s="84" t="s">
        <v>922</v>
      </c>
      <c r="W76" s="81">
        <v>43688.92986111111</v>
      </c>
      <c r="X76" s="84" t="s">
        <v>1114</v>
      </c>
      <c r="Y76" s="79"/>
      <c r="Z76" s="79"/>
      <c r="AA76" s="82" t="s">
        <v>1358</v>
      </c>
      <c r="AB76" s="79"/>
      <c r="AC76" s="79" t="b">
        <v>0</v>
      </c>
      <c r="AD76" s="79">
        <v>0</v>
      </c>
      <c r="AE76" s="82" t="s">
        <v>1587</v>
      </c>
      <c r="AF76" s="79" t="b">
        <v>0</v>
      </c>
      <c r="AG76" s="79" t="s">
        <v>1621</v>
      </c>
      <c r="AH76" s="79"/>
      <c r="AI76" s="82" t="s">
        <v>1587</v>
      </c>
      <c r="AJ76" s="79" t="b">
        <v>0</v>
      </c>
      <c r="AK76" s="79">
        <v>0</v>
      </c>
      <c r="AL76" s="82" t="s">
        <v>1377</v>
      </c>
      <c r="AM76" s="79" t="s">
        <v>1644</v>
      </c>
      <c r="AN76" s="79" t="b">
        <v>0</v>
      </c>
      <c r="AO76" s="82" t="s">
        <v>1377</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259</v>
      </c>
      <c r="B77" s="64" t="s">
        <v>277</v>
      </c>
      <c r="C77" s="65" t="s">
        <v>4978</v>
      </c>
      <c r="D77" s="66">
        <v>3</v>
      </c>
      <c r="E77" s="67" t="s">
        <v>132</v>
      </c>
      <c r="F77" s="68">
        <v>35</v>
      </c>
      <c r="G77" s="65"/>
      <c r="H77" s="69"/>
      <c r="I77" s="70"/>
      <c r="J77" s="70"/>
      <c r="K77" s="34" t="s">
        <v>65</v>
      </c>
      <c r="L77" s="77">
        <v>77</v>
      </c>
      <c r="M77" s="77"/>
      <c r="N77" s="72"/>
      <c r="O77" s="79" t="s">
        <v>526</v>
      </c>
      <c r="P77" s="81">
        <v>43688.92986111111</v>
      </c>
      <c r="Q77" s="79" t="s">
        <v>559</v>
      </c>
      <c r="R77" s="79"/>
      <c r="S77" s="79"/>
      <c r="T77" s="79" t="s">
        <v>800</v>
      </c>
      <c r="U77" s="79"/>
      <c r="V77" s="84" t="s">
        <v>922</v>
      </c>
      <c r="W77" s="81">
        <v>43688.92986111111</v>
      </c>
      <c r="X77" s="84" t="s">
        <v>1114</v>
      </c>
      <c r="Y77" s="79"/>
      <c r="Z77" s="79"/>
      <c r="AA77" s="82" t="s">
        <v>1358</v>
      </c>
      <c r="AB77" s="79"/>
      <c r="AC77" s="79" t="b">
        <v>0</v>
      </c>
      <c r="AD77" s="79">
        <v>0</v>
      </c>
      <c r="AE77" s="82" t="s">
        <v>1587</v>
      </c>
      <c r="AF77" s="79" t="b">
        <v>0</v>
      </c>
      <c r="AG77" s="79" t="s">
        <v>1621</v>
      </c>
      <c r="AH77" s="79"/>
      <c r="AI77" s="82" t="s">
        <v>1587</v>
      </c>
      <c r="AJ77" s="79" t="b">
        <v>0</v>
      </c>
      <c r="AK77" s="79">
        <v>0</v>
      </c>
      <c r="AL77" s="82" t="s">
        <v>1377</v>
      </c>
      <c r="AM77" s="79" t="s">
        <v>1644</v>
      </c>
      <c r="AN77" s="79" t="b">
        <v>0</v>
      </c>
      <c r="AO77" s="82" t="s">
        <v>1377</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2</v>
      </c>
      <c r="BE77" s="49">
        <v>8</v>
      </c>
      <c r="BF77" s="48">
        <v>1</v>
      </c>
      <c r="BG77" s="49">
        <v>4</v>
      </c>
      <c r="BH77" s="48">
        <v>0</v>
      </c>
      <c r="BI77" s="49">
        <v>0</v>
      </c>
      <c r="BJ77" s="48">
        <v>22</v>
      </c>
      <c r="BK77" s="49">
        <v>88</v>
      </c>
      <c r="BL77" s="48">
        <v>25</v>
      </c>
    </row>
    <row r="78" spans="1:64" ht="15">
      <c r="A78" s="64" t="s">
        <v>260</v>
      </c>
      <c r="B78" s="64" t="s">
        <v>437</v>
      </c>
      <c r="C78" s="65" t="s">
        <v>4978</v>
      </c>
      <c r="D78" s="66">
        <v>3</v>
      </c>
      <c r="E78" s="67" t="s">
        <v>132</v>
      </c>
      <c r="F78" s="68">
        <v>35</v>
      </c>
      <c r="G78" s="65"/>
      <c r="H78" s="69"/>
      <c r="I78" s="70"/>
      <c r="J78" s="70"/>
      <c r="K78" s="34" t="s">
        <v>65</v>
      </c>
      <c r="L78" s="77">
        <v>78</v>
      </c>
      <c r="M78" s="77"/>
      <c r="N78" s="72"/>
      <c r="O78" s="79" t="s">
        <v>526</v>
      </c>
      <c r="P78" s="81">
        <v>43688.93021990741</v>
      </c>
      <c r="Q78" s="79" t="s">
        <v>559</v>
      </c>
      <c r="R78" s="79"/>
      <c r="S78" s="79"/>
      <c r="T78" s="79" t="s">
        <v>800</v>
      </c>
      <c r="U78" s="79"/>
      <c r="V78" s="84" t="s">
        <v>923</v>
      </c>
      <c r="W78" s="81">
        <v>43688.93021990741</v>
      </c>
      <c r="X78" s="84" t="s">
        <v>1115</v>
      </c>
      <c r="Y78" s="79"/>
      <c r="Z78" s="79"/>
      <c r="AA78" s="82" t="s">
        <v>1359</v>
      </c>
      <c r="AB78" s="79"/>
      <c r="AC78" s="79" t="b">
        <v>0</v>
      </c>
      <c r="AD78" s="79">
        <v>0</v>
      </c>
      <c r="AE78" s="82" t="s">
        <v>1587</v>
      </c>
      <c r="AF78" s="79" t="b">
        <v>0</v>
      </c>
      <c r="AG78" s="79" t="s">
        <v>1621</v>
      </c>
      <c r="AH78" s="79"/>
      <c r="AI78" s="82" t="s">
        <v>1587</v>
      </c>
      <c r="AJ78" s="79" t="b">
        <v>0</v>
      </c>
      <c r="AK78" s="79">
        <v>0</v>
      </c>
      <c r="AL78" s="82" t="s">
        <v>1377</v>
      </c>
      <c r="AM78" s="79" t="s">
        <v>1648</v>
      </c>
      <c r="AN78" s="79" t="b">
        <v>0</v>
      </c>
      <c r="AO78" s="82" t="s">
        <v>1377</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260</v>
      </c>
      <c r="B79" s="64" t="s">
        <v>277</v>
      </c>
      <c r="C79" s="65" t="s">
        <v>4978</v>
      </c>
      <c r="D79" s="66">
        <v>3</v>
      </c>
      <c r="E79" s="67" t="s">
        <v>132</v>
      </c>
      <c r="F79" s="68">
        <v>35</v>
      </c>
      <c r="G79" s="65"/>
      <c r="H79" s="69"/>
      <c r="I79" s="70"/>
      <c r="J79" s="70"/>
      <c r="K79" s="34" t="s">
        <v>65</v>
      </c>
      <c r="L79" s="77">
        <v>79</v>
      </c>
      <c r="M79" s="77"/>
      <c r="N79" s="72"/>
      <c r="O79" s="79" t="s">
        <v>526</v>
      </c>
      <c r="P79" s="81">
        <v>43688.93021990741</v>
      </c>
      <c r="Q79" s="79" t="s">
        <v>559</v>
      </c>
      <c r="R79" s="79"/>
      <c r="S79" s="79"/>
      <c r="T79" s="79" t="s">
        <v>800</v>
      </c>
      <c r="U79" s="79"/>
      <c r="V79" s="84" t="s">
        <v>923</v>
      </c>
      <c r="W79" s="81">
        <v>43688.93021990741</v>
      </c>
      <c r="X79" s="84" t="s">
        <v>1115</v>
      </c>
      <c r="Y79" s="79"/>
      <c r="Z79" s="79"/>
      <c r="AA79" s="82" t="s">
        <v>1359</v>
      </c>
      <c r="AB79" s="79"/>
      <c r="AC79" s="79" t="b">
        <v>0</v>
      </c>
      <c r="AD79" s="79">
        <v>0</v>
      </c>
      <c r="AE79" s="82" t="s">
        <v>1587</v>
      </c>
      <c r="AF79" s="79" t="b">
        <v>0</v>
      </c>
      <c r="AG79" s="79" t="s">
        <v>1621</v>
      </c>
      <c r="AH79" s="79"/>
      <c r="AI79" s="82" t="s">
        <v>1587</v>
      </c>
      <c r="AJ79" s="79" t="b">
        <v>0</v>
      </c>
      <c r="AK79" s="79">
        <v>0</v>
      </c>
      <c r="AL79" s="82" t="s">
        <v>1377</v>
      </c>
      <c r="AM79" s="79" t="s">
        <v>1648</v>
      </c>
      <c r="AN79" s="79" t="b">
        <v>0</v>
      </c>
      <c r="AO79" s="82" t="s">
        <v>1377</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v>2</v>
      </c>
      <c r="BE79" s="49">
        <v>8</v>
      </c>
      <c r="BF79" s="48">
        <v>1</v>
      </c>
      <c r="BG79" s="49">
        <v>4</v>
      </c>
      <c r="BH79" s="48">
        <v>0</v>
      </c>
      <c r="BI79" s="49">
        <v>0</v>
      </c>
      <c r="BJ79" s="48">
        <v>22</v>
      </c>
      <c r="BK79" s="49">
        <v>88</v>
      </c>
      <c r="BL79" s="48">
        <v>25</v>
      </c>
    </row>
    <row r="80" spans="1:64" ht="15">
      <c r="A80" s="64" t="s">
        <v>261</v>
      </c>
      <c r="B80" s="64" t="s">
        <v>439</v>
      </c>
      <c r="C80" s="65" t="s">
        <v>4978</v>
      </c>
      <c r="D80" s="66">
        <v>3</v>
      </c>
      <c r="E80" s="67" t="s">
        <v>132</v>
      </c>
      <c r="F80" s="68">
        <v>35</v>
      </c>
      <c r="G80" s="65"/>
      <c r="H80" s="69"/>
      <c r="I80" s="70"/>
      <c r="J80" s="70"/>
      <c r="K80" s="34" t="s">
        <v>65</v>
      </c>
      <c r="L80" s="77">
        <v>80</v>
      </c>
      <c r="M80" s="77"/>
      <c r="N80" s="72"/>
      <c r="O80" s="79" t="s">
        <v>527</v>
      </c>
      <c r="P80" s="81">
        <v>43689.06980324074</v>
      </c>
      <c r="Q80" s="79" t="s">
        <v>564</v>
      </c>
      <c r="R80" s="84" t="s">
        <v>702</v>
      </c>
      <c r="S80" s="79" t="s">
        <v>778</v>
      </c>
      <c r="T80" s="79" t="s">
        <v>800</v>
      </c>
      <c r="U80" s="79"/>
      <c r="V80" s="84" t="s">
        <v>924</v>
      </c>
      <c r="W80" s="81">
        <v>43689.06980324074</v>
      </c>
      <c r="X80" s="84" t="s">
        <v>1116</v>
      </c>
      <c r="Y80" s="79"/>
      <c r="Z80" s="79"/>
      <c r="AA80" s="82" t="s">
        <v>1360</v>
      </c>
      <c r="AB80" s="82" t="s">
        <v>1562</v>
      </c>
      <c r="AC80" s="79" t="b">
        <v>0</v>
      </c>
      <c r="AD80" s="79">
        <v>0</v>
      </c>
      <c r="AE80" s="82" t="s">
        <v>1595</v>
      </c>
      <c r="AF80" s="79" t="b">
        <v>0</v>
      </c>
      <c r="AG80" s="79" t="s">
        <v>1621</v>
      </c>
      <c r="AH80" s="79"/>
      <c r="AI80" s="82" t="s">
        <v>1587</v>
      </c>
      <c r="AJ80" s="79" t="b">
        <v>0</v>
      </c>
      <c r="AK80" s="79">
        <v>0</v>
      </c>
      <c r="AL80" s="82" t="s">
        <v>1587</v>
      </c>
      <c r="AM80" s="79" t="s">
        <v>1643</v>
      </c>
      <c r="AN80" s="79" t="b">
        <v>1</v>
      </c>
      <c r="AO80" s="82" t="s">
        <v>1562</v>
      </c>
      <c r="AP80" s="79" t="s">
        <v>176</v>
      </c>
      <c r="AQ80" s="79">
        <v>0</v>
      </c>
      <c r="AR80" s="79">
        <v>0</v>
      </c>
      <c r="AS80" s="79"/>
      <c r="AT80" s="79"/>
      <c r="AU80" s="79"/>
      <c r="AV80" s="79"/>
      <c r="AW80" s="79"/>
      <c r="AX80" s="79"/>
      <c r="AY80" s="79"/>
      <c r="AZ80" s="79"/>
      <c r="BA80">
        <v>1</v>
      </c>
      <c r="BB80" s="78" t="str">
        <f>REPLACE(INDEX(GroupVertices[Group],MATCH(Edges[[#This Row],[Vertex 1]],GroupVertices[Vertex],0)),1,1,"")</f>
        <v>46</v>
      </c>
      <c r="BC80" s="78" t="str">
        <f>REPLACE(INDEX(GroupVertices[Group],MATCH(Edges[[#This Row],[Vertex 2]],GroupVertices[Vertex],0)),1,1,"")</f>
        <v>46</v>
      </c>
      <c r="BD80" s="48">
        <v>1</v>
      </c>
      <c r="BE80" s="49">
        <v>4.3478260869565215</v>
      </c>
      <c r="BF80" s="48">
        <v>3</v>
      </c>
      <c r="BG80" s="49">
        <v>13.043478260869565</v>
      </c>
      <c r="BH80" s="48">
        <v>0</v>
      </c>
      <c r="BI80" s="49">
        <v>0</v>
      </c>
      <c r="BJ80" s="48">
        <v>19</v>
      </c>
      <c r="BK80" s="49">
        <v>82.6086956521739</v>
      </c>
      <c r="BL80" s="48">
        <v>23</v>
      </c>
    </row>
    <row r="81" spans="1:64" ht="15">
      <c r="A81" s="64" t="s">
        <v>262</v>
      </c>
      <c r="B81" s="64" t="s">
        <v>437</v>
      </c>
      <c r="C81" s="65" t="s">
        <v>4978</v>
      </c>
      <c r="D81" s="66">
        <v>3</v>
      </c>
      <c r="E81" s="67" t="s">
        <v>132</v>
      </c>
      <c r="F81" s="68">
        <v>35</v>
      </c>
      <c r="G81" s="65"/>
      <c r="H81" s="69"/>
      <c r="I81" s="70"/>
      <c r="J81" s="70"/>
      <c r="K81" s="34" t="s">
        <v>65</v>
      </c>
      <c r="L81" s="77">
        <v>81</v>
      </c>
      <c r="M81" s="77"/>
      <c r="N81" s="72"/>
      <c r="O81" s="79" t="s">
        <v>526</v>
      </c>
      <c r="P81" s="81">
        <v>43689.25604166667</v>
      </c>
      <c r="Q81" s="79" t="s">
        <v>559</v>
      </c>
      <c r="R81" s="79"/>
      <c r="S81" s="79"/>
      <c r="T81" s="79" t="s">
        <v>800</v>
      </c>
      <c r="U81" s="79"/>
      <c r="V81" s="84" t="s">
        <v>925</v>
      </c>
      <c r="W81" s="81">
        <v>43689.25604166667</v>
      </c>
      <c r="X81" s="84" t="s">
        <v>1117</v>
      </c>
      <c r="Y81" s="79"/>
      <c r="Z81" s="79"/>
      <c r="AA81" s="82" t="s">
        <v>1361</v>
      </c>
      <c r="AB81" s="79"/>
      <c r="AC81" s="79" t="b">
        <v>0</v>
      </c>
      <c r="AD81" s="79">
        <v>0</v>
      </c>
      <c r="AE81" s="82" t="s">
        <v>1587</v>
      </c>
      <c r="AF81" s="79" t="b">
        <v>0</v>
      </c>
      <c r="AG81" s="79" t="s">
        <v>1621</v>
      </c>
      <c r="AH81" s="79"/>
      <c r="AI81" s="82" t="s">
        <v>1587</v>
      </c>
      <c r="AJ81" s="79" t="b">
        <v>0</v>
      </c>
      <c r="AK81" s="79">
        <v>0</v>
      </c>
      <c r="AL81" s="82" t="s">
        <v>1377</v>
      </c>
      <c r="AM81" s="79" t="s">
        <v>1650</v>
      </c>
      <c r="AN81" s="79" t="b">
        <v>0</v>
      </c>
      <c r="AO81" s="82" t="s">
        <v>1377</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262</v>
      </c>
      <c r="B82" s="64" t="s">
        <v>277</v>
      </c>
      <c r="C82" s="65" t="s">
        <v>4978</v>
      </c>
      <c r="D82" s="66">
        <v>3</v>
      </c>
      <c r="E82" s="67" t="s">
        <v>132</v>
      </c>
      <c r="F82" s="68">
        <v>35</v>
      </c>
      <c r="G82" s="65"/>
      <c r="H82" s="69"/>
      <c r="I82" s="70"/>
      <c r="J82" s="70"/>
      <c r="K82" s="34" t="s">
        <v>65</v>
      </c>
      <c r="L82" s="77">
        <v>82</v>
      </c>
      <c r="M82" s="77"/>
      <c r="N82" s="72"/>
      <c r="O82" s="79" t="s">
        <v>526</v>
      </c>
      <c r="P82" s="81">
        <v>43689.25604166667</v>
      </c>
      <c r="Q82" s="79" t="s">
        <v>559</v>
      </c>
      <c r="R82" s="79"/>
      <c r="S82" s="79"/>
      <c r="T82" s="79" t="s">
        <v>800</v>
      </c>
      <c r="U82" s="79"/>
      <c r="V82" s="84" t="s">
        <v>925</v>
      </c>
      <c r="W82" s="81">
        <v>43689.25604166667</v>
      </c>
      <c r="X82" s="84" t="s">
        <v>1117</v>
      </c>
      <c r="Y82" s="79"/>
      <c r="Z82" s="79"/>
      <c r="AA82" s="82" t="s">
        <v>1361</v>
      </c>
      <c r="AB82" s="79"/>
      <c r="AC82" s="79" t="b">
        <v>0</v>
      </c>
      <c r="AD82" s="79">
        <v>0</v>
      </c>
      <c r="AE82" s="82" t="s">
        <v>1587</v>
      </c>
      <c r="AF82" s="79" t="b">
        <v>0</v>
      </c>
      <c r="AG82" s="79" t="s">
        <v>1621</v>
      </c>
      <c r="AH82" s="79"/>
      <c r="AI82" s="82" t="s">
        <v>1587</v>
      </c>
      <c r="AJ82" s="79" t="b">
        <v>0</v>
      </c>
      <c r="AK82" s="79">
        <v>0</v>
      </c>
      <c r="AL82" s="82" t="s">
        <v>1377</v>
      </c>
      <c r="AM82" s="79" t="s">
        <v>1650</v>
      </c>
      <c r="AN82" s="79" t="b">
        <v>0</v>
      </c>
      <c r="AO82" s="82" t="s">
        <v>1377</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2</v>
      </c>
      <c r="BE82" s="49">
        <v>8</v>
      </c>
      <c r="BF82" s="48">
        <v>1</v>
      </c>
      <c r="BG82" s="49">
        <v>4</v>
      </c>
      <c r="BH82" s="48">
        <v>0</v>
      </c>
      <c r="BI82" s="49">
        <v>0</v>
      </c>
      <c r="BJ82" s="48">
        <v>22</v>
      </c>
      <c r="BK82" s="49">
        <v>88</v>
      </c>
      <c r="BL82" s="48">
        <v>25</v>
      </c>
    </row>
    <row r="83" spans="1:64" ht="15">
      <c r="A83" s="64" t="s">
        <v>263</v>
      </c>
      <c r="B83" s="64" t="s">
        <v>263</v>
      </c>
      <c r="C83" s="65" t="s">
        <v>4978</v>
      </c>
      <c r="D83" s="66">
        <v>3</v>
      </c>
      <c r="E83" s="67" t="s">
        <v>132</v>
      </c>
      <c r="F83" s="68">
        <v>35</v>
      </c>
      <c r="G83" s="65"/>
      <c r="H83" s="69"/>
      <c r="I83" s="70"/>
      <c r="J83" s="70"/>
      <c r="K83" s="34" t="s">
        <v>65</v>
      </c>
      <c r="L83" s="77">
        <v>83</v>
      </c>
      <c r="M83" s="77"/>
      <c r="N83" s="72"/>
      <c r="O83" s="79" t="s">
        <v>176</v>
      </c>
      <c r="P83" s="81">
        <v>43689.336168981485</v>
      </c>
      <c r="Q83" s="79" t="s">
        <v>565</v>
      </c>
      <c r="R83" s="84" t="s">
        <v>703</v>
      </c>
      <c r="S83" s="79" t="s">
        <v>783</v>
      </c>
      <c r="T83" s="79" t="s">
        <v>820</v>
      </c>
      <c r="U83" s="79"/>
      <c r="V83" s="84" t="s">
        <v>926</v>
      </c>
      <c r="W83" s="81">
        <v>43689.336168981485</v>
      </c>
      <c r="X83" s="84" t="s">
        <v>1118</v>
      </c>
      <c r="Y83" s="79"/>
      <c r="Z83" s="79"/>
      <c r="AA83" s="82" t="s">
        <v>1362</v>
      </c>
      <c r="AB83" s="79"/>
      <c r="AC83" s="79" t="b">
        <v>0</v>
      </c>
      <c r="AD83" s="79">
        <v>0</v>
      </c>
      <c r="AE83" s="82" t="s">
        <v>1587</v>
      </c>
      <c r="AF83" s="79" t="b">
        <v>0</v>
      </c>
      <c r="AG83" s="79" t="s">
        <v>1621</v>
      </c>
      <c r="AH83" s="79"/>
      <c r="AI83" s="82" t="s">
        <v>1587</v>
      </c>
      <c r="AJ83" s="79" t="b">
        <v>0</v>
      </c>
      <c r="AK83" s="79">
        <v>0</v>
      </c>
      <c r="AL83" s="82" t="s">
        <v>1587</v>
      </c>
      <c r="AM83" s="79" t="s">
        <v>1643</v>
      </c>
      <c r="AN83" s="79" t="b">
        <v>0</v>
      </c>
      <c r="AO83" s="82" t="s">
        <v>1362</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12</v>
      </c>
      <c r="BK83" s="49">
        <v>100</v>
      </c>
      <c r="BL83" s="48">
        <v>12</v>
      </c>
    </row>
    <row r="84" spans="1:64" ht="15">
      <c r="A84" s="64" t="s">
        <v>264</v>
      </c>
      <c r="B84" s="64" t="s">
        <v>264</v>
      </c>
      <c r="C84" s="65" t="s">
        <v>4978</v>
      </c>
      <c r="D84" s="66">
        <v>3</v>
      </c>
      <c r="E84" s="67" t="s">
        <v>132</v>
      </c>
      <c r="F84" s="68">
        <v>35</v>
      </c>
      <c r="G84" s="65"/>
      <c r="H84" s="69"/>
      <c r="I84" s="70"/>
      <c r="J84" s="70"/>
      <c r="K84" s="34" t="s">
        <v>65</v>
      </c>
      <c r="L84" s="77">
        <v>84</v>
      </c>
      <c r="M84" s="77"/>
      <c r="N84" s="72"/>
      <c r="O84" s="79" t="s">
        <v>176</v>
      </c>
      <c r="P84" s="81">
        <v>43689.35170138889</v>
      </c>
      <c r="Q84" s="79" t="s">
        <v>566</v>
      </c>
      <c r="R84" s="84" t="s">
        <v>704</v>
      </c>
      <c r="S84" s="79" t="s">
        <v>784</v>
      </c>
      <c r="T84" s="79" t="s">
        <v>821</v>
      </c>
      <c r="U84" s="79"/>
      <c r="V84" s="84" t="s">
        <v>927</v>
      </c>
      <c r="W84" s="81">
        <v>43689.35170138889</v>
      </c>
      <c r="X84" s="84" t="s">
        <v>1119</v>
      </c>
      <c r="Y84" s="79"/>
      <c r="Z84" s="79"/>
      <c r="AA84" s="82" t="s">
        <v>1363</v>
      </c>
      <c r="AB84" s="79"/>
      <c r="AC84" s="79" t="b">
        <v>0</v>
      </c>
      <c r="AD84" s="79">
        <v>0</v>
      </c>
      <c r="AE84" s="82" t="s">
        <v>1587</v>
      </c>
      <c r="AF84" s="79" t="b">
        <v>0</v>
      </c>
      <c r="AG84" s="79" t="s">
        <v>1624</v>
      </c>
      <c r="AH84" s="79"/>
      <c r="AI84" s="82" t="s">
        <v>1587</v>
      </c>
      <c r="AJ84" s="79" t="b">
        <v>0</v>
      </c>
      <c r="AK84" s="79">
        <v>0</v>
      </c>
      <c r="AL84" s="82" t="s">
        <v>1587</v>
      </c>
      <c r="AM84" s="79" t="s">
        <v>1643</v>
      </c>
      <c r="AN84" s="79" t="b">
        <v>0</v>
      </c>
      <c r="AO84" s="82" t="s">
        <v>1363</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0</v>
      </c>
      <c r="BE84" s="49">
        <v>0</v>
      </c>
      <c r="BF84" s="48">
        <v>2</v>
      </c>
      <c r="BG84" s="49">
        <v>15.384615384615385</v>
      </c>
      <c r="BH84" s="48">
        <v>0</v>
      </c>
      <c r="BI84" s="49">
        <v>0</v>
      </c>
      <c r="BJ84" s="48">
        <v>11</v>
      </c>
      <c r="BK84" s="49">
        <v>84.61538461538461</v>
      </c>
      <c r="BL84" s="48">
        <v>13</v>
      </c>
    </row>
    <row r="85" spans="1:64" ht="15">
      <c r="A85" s="64" t="s">
        <v>265</v>
      </c>
      <c r="B85" s="64" t="s">
        <v>268</v>
      </c>
      <c r="C85" s="65" t="s">
        <v>4978</v>
      </c>
      <c r="D85" s="66">
        <v>3</v>
      </c>
      <c r="E85" s="67" t="s">
        <v>132</v>
      </c>
      <c r="F85" s="68">
        <v>35</v>
      </c>
      <c r="G85" s="65"/>
      <c r="H85" s="69"/>
      <c r="I85" s="70"/>
      <c r="J85" s="70"/>
      <c r="K85" s="34" t="s">
        <v>65</v>
      </c>
      <c r="L85" s="77">
        <v>85</v>
      </c>
      <c r="M85" s="77"/>
      <c r="N85" s="72"/>
      <c r="O85" s="79" t="s">
        <v>526</v>
      </c>
      <c r="P85" s="81">
        <v>43689.42298611111</v>
      </c>
      <c r="Q85" s="79" t="s">
        <v>567</v>
      </c>
      <c r="R85" s="79"/>
      <c r="S85" s="79"/>
      <c r="T85" s="79"/>
      <c r="U85" s="79"/>
      <c r="V85" s="84" t="s">
        <v>928</v>
      </c>
      <c r="W85" s="81">
        <v>43689.42298611111</v>
      </c>
      <c r="X85" s="84" t="s">
        <v>1120</v>
      </c>
      <c r="Y85" s="79"/>
      <c r="Z85" s="79"/>
      <c r="AA85" s="82" t="s">
        <v>1364</v>
      </c>
      <c r="AB85" s="79"/>
      <c r="AC85" s="79" t="b">
        <v>0</v>
      </c>
      <c r="AD85" s="79">
        <v>0</v>
      </c>
      <c r="AE85" s="82" t="s">
        <v>1587</v>
      </c>
      <c r="AF85" s="79" t="b">
        <v>0</v>
      </c>
      <c r="AG85" s="79" t="s">
        <v>1621</v>
      </c>
      <c r="AH85" s="79"/>
      <c r="AI85" s="82" t="s">
        <v>1587</v>
      </c>
      <c r="AJ85" s="79" t="b">
        <v>0</v>
      </c>
      <c r="AK85" s="79">
        <v>0</v>
      </c>
      <c r="AL85" s="82" t="s">
        <v>1367</v>
      </c>
      <c r="AM85" s="79" t="s">
        <v>1648</v>
      </c>
      <c r="AN85" s="79" t="b">
        <v>0</v>
      </c>
      <c r="AO85" s="82" t="s">
        <v>1367</v>
      </c>
      <c r="AP85" s="79" t="s">
        <v>176</v>
      </c>
      <c r="AQ85" s="79">
        <v>0</v>
      </c>
      <c r="AR85" s="79">
        <v>0</v>
      </c>
      <c r="AS85" s="79"/>
      <c r="AT85" s="79"/>
      <c r="AU85" s="79"/>
      <c r="AV85" s="79"/>
      <c r="AW85" s="79"/>
      <c r="AX85" s="79"/>
      <c r="AY85" s="79"/>
      <c r="AZ85" s="79"/>
      <c r="BA85">
        <v>1</v>
      </c>
      <c r="BB85" s="78" t="str">
        <f>REPLACE(INDEX(GroupVertices[Group],MATCH(Edges[[#This Row],[Vertex 1]],GroupVertices[Vertex],0)),1,1,"")</f>
        <v>29</v>
      </c>
      <c r="BC85" s="78" t="str">
        <f>REPLACE(INDEX(GroupVertices[Group],MATCH(Edges[[#This Row],[Vertex 2]],GroupVertices[Vertex],0)),1,1,"")</f>
        <v>29</v>
      </c>
      <c r="BD85" s="48">
        <v>0</v>
      </c>
      <c r="BE85" s="49">
        <v>0</v>
      </c>
      <c r="BF85" s="48">
        <v>0</v>
      </c>
      <c r="BG85" s="49">
        <v>0</v>
      </c>
      <c r="BH85" s="48">
        <v>0</v>
      </c>
      <c r="BI85" s="49">
        <v>0</v>
      </c>
      <c r="BJ85" s="48">
        <v>12</v>
      </c>
      <c r="BK85" s="49">
        <v>100</v>
      </c>
      <c r="BL85" s="48">
        <v>12</v>
      </c>
    </row>
    <row r="86" spans="1:64" ht="15">
      <c r="A86" s="64" t="s">
        <v>266</v>
      </c>
      <c r="B86" s="64" t="s">
        <v>437</v>
      </c>
      <c r="C86" s="65" t="s">
        <v>4978</v>
      </c>
      <c r="D86" s="66">
        <v>3</v>
      </c>
      <c r="E86" s="67" t="s">
        <v>132</v>
      </c>
      <c r="F86" s="68">
        <v>35</v>
      </c>
      <c r="G86" s="65"/>
      <c r="H86" s="69"/>
      <c r="I86" s="70"/>
      <c r="J86" s="70"/>
      <c r="K86" s="34" t="s">
        <v>65</v>
      </c>
      <c r="L86" s="77">
        <v>86</v>
      </c>
      <c r="M86" s="77"/>
      <c r="N86" s="72"/>
      <c r="O86" s="79" t="s">
        <v>526</v>
      </c>
      <c r="P86" s="81">
        <v>43649.53395833333</v>
      </c>
      <c r="Q86" s="79" t="s">
        <v>568</v>
      </c>
      <c r="R86" s="84" t="s">
        <v>705</v>
      </c>
      <c r="S86" s="79" t="s">
        <v>773</v>
      </c>
      <c r="T86" s="79" t="s">
        <v>800</v>
      </c>
      <c r="U86" s="79"/>
      <c r="V86" s="84" t="s">
        <v>929</v>
      </c>
      <c r="W86" s="81">
        <v>43649.53395833333</v>
      </c>
      <c r="X86" s="84" t="s">
        <v>1121</v>
      </c>
      <c r="Y86" s="79"/>
      <c r="Z86" s="79"/>
      <c r="AA86" s="82" t="s">
        <v>1365</v>
      </c>
      <c r="AB86" s="79"/>
      <c r="AC86" s="79" t="b">
        <v>0</v>
      </c>
      <c r="AD86" s="79">
        <v>586</v>
      </c>
      <c r="AE86" s="82" t="s">
        <v>1587</v>
      </c>
      <c r="AF86" s="79" t="b">
        <v>0</v>
      </c>
      <c r="AG86" s="79" t="s">
        <v>1621</v>
      </c>
      <c r="AH86" s="79"/>
      <c r="AI86" s="82" t="s">
        <v>1587</v>
      </c>
      <c r="AJ86" s="79" t="b">
        <v>0</v>
      </c>
      <c r="AK86" s="79">
        <v>400</v>
      </c>
      <c r="AL86" s="82" t="s">
        <v>1587</v>
      </c>
      <c r="AM86" s="79" t="s">
        <v>1651</v>
      </c>
      <c r="AN86" s="79" t="b">
        <v>0</v>
      </c>
      <c r="AO86" s="82" t="s">
        <v>1365</v>
      </c>
      <c r="AP86" s="79" t="s">
        <v>1655</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v>1</v>
      </c>
      <c r="BE86" s="49">
        <v>2.380952380952381</v>
      </c>
      <c r="BF86" s="48">
        <v>2</v>
      </c>
      <c r="BG86" s="49">
        <v>4.761904761904762</v>
      </c>
      <c r="BH86" s="48">
        <v>0</v>
      </c>
      <c r="BI86" s="49">
        <v>0</v>
      </c>
      <c r="BJ86" s="48">
        <v>39</v>
      </c>
      <c r="BK86" s="49">
        <v>92.85714285714286</v>
      </c>
      <c r="BL86" s="48">
        <v>42</v>
      </c>
    </row>
    <row r="87" spans="1:64" ht="15">
      <c r="A87" s="64" t="s">
        <v>267</v>
      </c>
      <c r="B87" s="64" t="s">
        <v>266</v>
      </c>
      <c r="C87" s="65" t="s">
        <v>4978</v>
      </c>
      <c r="D87" s="66">
        <v>3</v>
      </c>
      <c r="E87" s="67" t="s">
        <v>132</v>
      </c>
      <c r="F87" s="68">
        <v>35</v>
      </c>
      <c r="G87" s="65"/>
      <c r="H87" s="69"/>
      <c r="I87" s="70"/>
      <c r="J87" s="70"/>
      <c r="K87" s="34" t="s">
        <v>65</v>
      </c>
      <c r="L87" s="77">
        <v>87</v>
      </c>
      <c r="M87" s="77"/>
      <c r="N87" s="72"/>
      <c r="O87" s="79" t="s">
        <v>526</v>
      </c>
      <c r="P87" s="81">
        <v>43689.42390046296</v>
      </c>
      <c r="Q87" s="79" t="s">
        <v>569</v>
      </c>
      <c r="R87" s="79"/>
      <c r="S87" s="79"/>
      <c r="T87" s="79"/>
      <c r="U87" s="79"/>
      <c r="V87" s="84" t="s">
        <v>930</v>
      </c>
      <c r="W87" s="81">
        <v>43689.42390046296</v>
      </c>
      <c r="X87" s="84" t="s">
        <v>1122</v>
      </c>
      <c r="Y87" s="79"/>
      <c r="Z87" s="79"/>
      <c r="AA87" s="82" t="s">
        <v>1366</v>
      </c>
      <c r="AB87" s="79"/>
      <c r="AC87" s="79" t="b">
        <v>0</v>
      </c>
      <c r="AD87" s="79">
        <v>0</v>
      </c>
      <c r="AE87" s="82" t="s">
        <v>1587</v>
      </c>
      <c r="AF87" s="79" t="b">
        <v>0</v>
      </c>
      <c r="AG87" s="79" t="s">
        <v>1621</v>
      </c>
      <c r="AH87" s="79"/>
      <c r="AI87" s="82" t="s">
        <v>1587</v>
      </c>
      <c r="AJ87" s="79" t="b">
        <v>0</v>
      </c>
      <c r="AK87" s="79">
        <v>400</v>
      </c>
      <c r="AL87" s="82" t="s">
        <v>1365</v>
      </c>
      <c r="AM87" s="79" t="s">
        <v>1648</v>
      </c>
      <c r="AN87" s="79" t="b">
        <v>0</v>
      </c>
      <c r="AO87" s="82" t="s">
        <v>1365</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267</v>
      </c>
      <c r="B88" s="64" t="s">
        <v>437</v>
      </c>
      <c r="C88" s="65" t="s">
        <v>4978</v>
      </c>
      <c r="D88" s="66">
        <v>3</v>
      </c>
      <c r="E88" s="67" t="s">
        <v>132</v>
      </c>
      <c r="F88" s="68">
        <v>35</v>
      </c>
      <c r="G88" s="65"/>
      <c r="H88" s="69"/>
      <c r="I88" s="70"/>
      <c r="J88" s="70"/>
      <c r="K88" s="34" t="s">
        <v>65</v>
      </c>
      <c r="L88" s="77">
        <v>88</v>
      </c>
      <c r="M88" s="77"/>
      <c r="N88" s="72"/>
      <c r="O88" s="79" t="s">
        <v>526</v>
      </c>
      <c r="P88" s="81">
        <v>43689.42390046296</v>
      </c>
      <c r="Q88" s="79" t="s">
        <v>569</v>
      </c>
      <c r="R88" s="79"/>
      <c r="S88" s="79"/>
      <c r="T88" s="79"/>
      <c r="U88" s="79"/>
      <c r="V88" s="84" t="s">
        <v>930</v>
      </c>
      <c r="W88" s="81">
        <v>43689.42390046296</v>
      </c>
      <c r="X88" s="84" t="s">
        <v>1122</v>
      </c>
      <c r="Y88" s="79"/>
      <c r="Z88" s="79"/>
      <c r="AA88" s="82" t="s">
        <v>1366</v>
      </c>
      <c r="AB88" s="79"/>
      <c r="AC88" s="79" t="b">
        <v>0</v>
      </c>
      <c r="AD88" s="79">
        <v>0</v>
      </c>
      <c r="AE88" s="82" t="s">
        <v>1587</v>
      </c>
      <c r="AF88" s="79" t="b">
        <v>0</v>
      </c>
      <c r="AG88" s="79" t="s">
        <v>1621</v>
      </c>
      <c r="AH88" s="79"/>
      <c r="AI88" s="82" t="s">
        <v>1587</v>
      </c>
      <c r="AJ88" s="79" t="b">
        <v>0</v>
      </c>
      <c r="AK88" s="79">
        <v>400</v>
      </c>
      <c r="AL88" s="82" t="s">
        <v>1365</v>
      </c>
      <c r="AM88" s="79" t="s">
        <v>1648</v>
      </c>
      <c r="AN88" s="79" t="b">
        <v>0</v>
      </c>
      <c r="AO88" s="82" t="s">
        <v>1365</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0</v>
      </c>
      <c r="BE88" s="49">
        <v>0</v>
      </c>
      <c r="BF88" s="48">
        <v>2</v>
      </c>
      <c r="BG88" s="49">
        <v>8.695652173913043</v>
      </c>
      <c r="BH88" s="48">
        <v>0</v>
      </c>
      <c r="BI88" s="49">
        <v>0</v>
      </c>
      <c r="BJ88" s="48">
        <v>21</v>
      </c>
      <c r="BK88" s="49">
        <v>91.30434782608695</v>
      </c>
      <c r="BL88" s="48">
        <v>23</v>
      </c>
    </row>
    <row r="89" spans="1:64" ht="15">
      <c r="A89" s="64" t="s">
        <v>268</v>
      </c>
      <c r="B89" s="64" t="s">
        <v>268</v>
      </c>
      <c r="C89" s="65" t="s">
        <v>4978</v>
      </c>
      <c r="D89" s="66">
        <v>3</v>
      </c>
      <c r="E89" s="67" t="s">
        <v>132</v>
      </c>
      <c r="F89" s="68">
        <v>35</v>
      </c>
      <c r="G89" s="65"/>
      <c r="H89" s="69"/>
      <c r="I89" s="70"/>
      <c r="J89" s="70"/>
      <c r="K89" s="34" t="s">
        <v>65</v>
      </c>
      <c r="L89" s="77">
        <v>89</v>
      </c>
      <c r="M89" s="77"/>
      <c r="N89" s="72"/>
      <c r="O89" s="79" t="s">
        <v>176</v>
      </c>
      <c r="P89" s="81">
        <v>43689.42202546296</v>
      </c>
      <c r="Q89" s="79" t="s">
        <v>570</v>
      </c>
      <c r="R89" s="79"/>
      <c r="S89" s="79"/>
      <c r="T89" s="79"/>
      <c r="U89" s="79"/>
      <c r="V89" s="84" t="s">
        <v>931</v>
      </c>
      <c r="W89" s="81">
        <v>43689.42202546296</v>
      </c>
      <c r="X89" s="84" t="s">
        <v>1123</v>
      </c>
      <c r="Y89" s="79"/>
      <c r="Z89" s="79"/>
      <c r="AA89" s="82" t="s">
        <v>1367</v>
      </c>
      <c r="AB89" s="79"/>
      <c r="AC89" s="79" t="b">
        <v>0</v>
      </c>
      <c r="AD89" s="79">
        <v>0</v>
      </c>
      <c r="AE89" s="82" t="s">
        <v>1587</v>
      </c>
      <c r="AF89" s="79" t="b">
        <v>0</v>
      </c>
      <c r="AG89" s="79" t="s">
        <v>1621</v>
      </c>
      <c r="AH89" s="79"/>
      <c r="AI89" s="82" t="s">
        <v>1587</v>
      </c>
      <c r="AJ89" s="79" t="b">
        <v>0</v>
      </c>
      <c r="AK89" s="79">
        <v>0</v>
      </c>
      <c r="AL89" s="82" t="s">
        <v>1587</v>
      </c>
      <c r="AM89" s="79" t="s">
        <v>1648</v>
      </c>
      <c r="AN89" s="79" t="b">
        <v>0</v>
      </c>
      <c r="AO89" s="82" t="s">
        <v>1367</v>
      </c>
      <c r="AP89" s="79" t="s">
        <v>176</v>
      </c>
      <c r="AQ89" s="79">
        <v>0</v>
      </c>
      <c r="AR89" s="79">
        <v>0</v>
      </c>
      <c r="AS89" s="79"/>
      <c r="AT89" s="79"/>
      <c r="AU89" s="79"/>
      <c r="AV89" s="79"/>
      <c r="AW89" s="79"/>
      <c r="AX89" s="79"/>
      <c r="AY89" s="79"/>
      <c r="AZ89" s="79"/>
      <c r="BA89">
        <v>1</v>
      </c>
      <c r="BB89" s="78" t="str">
        <f>REPLACE(INDEX(GroupVertices[Group],MATCH(Edges[[#This Row],[Vertex 1]],GroupVertices[Vertex],0)),1,1,"")</f>
        <v>29</v>
      </c>
      <c r="BC89" s="78" t="str">
        <f>REPLACE(INDEX(GroupVertices[Group],MATCH(Edges[[#This Row],[Vertex 2]],GroupVertices[Vertex],0)),1,1,"")</f>
        <v>29</v>
      </c>
      <c r="BD89" s="48">
        <v>0</v>
      </c>
      <c r="BE89" s="49">
        <v>0</v>
      </c>
      <c r="BF89" s="48">
        <v>0</v>
      </c>
      <c r="BG89" s="49">
        <v>0</v>
      </c>
      <c r="BH89" s="48">
        <v>0</v>
      </c>
      <c r="BI89" s="49">
        <v>0</v>
      </c>
      <c r="BJ89" s="48">
        <v>10</v>
      </c>
      <c r="BK89" s="49">
        <v>100</v>
      </c>
      <c r="BL89" s="48">
        <v>10</v>
      </c>
    </row>
    <row r="90" spans="1:64" ht="15">
      <c r="A90" s="64" t="s">
        <v>269</v>
      </c>
      <c r="B90" s="64" t="s">
        <v>268</v>
      </c>
      <c r="C90" s="65" t="s">
        <v>4978</v>
      </c>
      <c r="D90" s="66">
        <v>3</v>
      </c>
      <c r="E90" s="67" t="s">
        <v>132</v>
      </c>
      <c r="F90" s="68">
        <v>35</v>
      </c>
      <c r="G90" s="65"/>
      <c r="H90" s="69"/>
      <c r="I90" s="70"/>
      <c r="J90" s="70"/>
      <c r="K90" s="34" t="s">
        <v>65</v>
      </c>
      <c r="L90" s="77">
        <v>90</v>
      </c>
      <c r="M90" s="77"/>
      <c r="N90" s="72"/>
      <c r="O90" s="79" t="s">
        <v>526</v>
      </c>
      <c r="P90" s="81">
        <v>43689.428078703706</v>
      </c>
      <c r="Q90" s="79" t="s">
        <v>567</v>
      </c>
      <c r="R90" s="79"/>
      <c r="S90" s="79"/>
      <c r="T90" s="79"/>
      <c r="U90" s="79"/>
      <c r="V90" s="84" t="s">
        <v>932</v>
      </c>
      <c r="W90" s="81">
        <v>43689.428078703706</v>
      </c>
      <c r="X90" s="84" t="s">
        <v>1124</v>
      </c>
      <c r="Y90" s="79"/>
      <c r="Z90" s="79"/>
      <c r="AA90" s="82" t="s">
        <v>1368</v>
      </c>
      <c r="AB90" s="79"/>
      <c r="AC90" s="79" t="b">
        <v>0</v>
      </c>
      <c r="AD90" s="79">
        <v>0</v>
      </c>
      <c r="AE90" s="82" t="s">
        <v>1587</v>
      </c>
      <c r="AF90" s="79" t="b">
        <v>0</v>
      </c>
      <c r="AG90" s="79" t="s">
        <v>1621</v>
      </c>
      <c r="AH90" s="79"/>
      <c r="AI90" s="82" t="s">
        <v>1587</v>
      </c>
      <c r="AJ90" s="79" t="b">
        <v>0</v>
      </c>
      <c r="AK90" s="79">
        <v>0</v>
      </c>
      <c r="AL90" s="82" t="s">
        <v>1367</v>
      </c>
      <c r="AM90" s="79" t="s">
        <v>1648</v>
      </c>
      <c r="AN90" s="79" t="b">
        <v>0</v>
      </c>
      <c r="AO90" s="82" t="s">
        <v>1367</v>
      </c>
      <c r="AP90" s="79" t="s">
        <v>176</v>
      </c>
      <c r="AQ90" s="79">
        <v>0</v>
      </c>
      <c r="AR90" s="79">
        <v>0</v>
      </c>
      <c r="AS90" s="79"/>
      <c r="AT90" s="79"/>
      <c r="AU90" s="79"/>
      <c r="AV90" s="79"/>
      <c r="AW90" s="79"/>
      <c r="AX90" s="79"/>
      <c r="AY90" s="79"/>
      <c r="AZ90" s="79"/>
      <c r="BA90">
        <v>1</v>
      </c>
      <c r="BB90" s="78" t="str">
        <f>REPLACE(INDEX(GroupVertices[Group],MATCH(Edges[[#This Row],[Vertex 1]],GroupVertices[Vertex],0)),1,1,"")</f>
        <v>29</v>
      </c>
      <c r="BC90" s="78" t="str">
        <f>REPLACE(INDEX(GroupVertices[Group],MATCH(Edges[[#This Row],[Vertex 2]],GroupVertices[Vertex],0)),1,1,"")</f>
        <v>29</v>
      </c>
      <c r="BD90" s="48">
        <v>0</v>
      </c>
      <c r="BE90" s="49">
        <v>0</v>
      </c>
      <c r="BF90" s="48">
        <v>0</v>
      </c>
      <c r="BG90" s="49">
        <v>0</v>
      </c>
      <c r="BH90" s="48">
        <v>0</v>
      </c>
      <c r="BI90" s="49">
        <v>0</v>
      </c>
      <c r="BJ90" s="48">
        <v>12</v>
      </c>
      <c r="BK90" s="49">
        <v>100</v>
      </c>
      <c r="BL90" s="48">
        <v>12</v>
      </c>
    </row>
    <row r="91" spans="1:64" ht="15">
      <c r="A91" s="64" t="s">
        <v>270</v>
      </c>
      <c r="B91" s="64" t="s">
        <v>440</v>
      </c>
      <c r="C91" s="65" t="s">
        <v>4978</v>
      </c>
      <c r="D91" s="66">
        <v>3</v>
      </c>
      <c r="E91" s="67" t="s">
        <v>132</v>
      </c>
      <c r="F91" s="68">
        <v>35</v>
      </c>
      <c r="G91" s="65"/>
      <c r="H91" s="69"/>
      <c r="I91" s="70"/>
      <c r="J91" s="70"/>
      <c r="K91" s="34" t="s">
        <v>65</v>
      </c>
      <c r="L91" s="77">
        <v>91</v>
      </c>
      <c r="M91" s="77"/>
      <c r="N91" s="72"/>
      <c r="O91" s="79" t="s">
        <v>527</v>
      </c>
      <c r="P91" s="81">
        <v>43689.59122685185</v>
      </c>
      <c r="Q91" s="79" t="s">
        <v>571</v>
      </c>
      <c r="R91" s="79"/>
      <c r="S91" s="79"/>
      <c r="T91" s="79" t="s">
        <v>822</v>
      </c>
      <c r="U91" s="79"/>
      <c r="V91" s="84" t="s">
        <v>933</v>
      </c>
      <c r="W91" s="81">
        <v>43689.59122685185</v>
      </c>
      <c r="X91" s="84" t="s">
        <v>1125</v>
      </c>
      <c r="Y91" s="79"/>
      <c r="Z91" s="79"/>
      <c r="AA91" s="82" t="s">
        <v>1369</v>
      </c>
      <c r="AB91" s="82" t="s">
        <v>1563</v>
      </c>
      <c r="AC91" s="79" t="b">
        <v>0</v>
      </c>
      <c r="AD91" s="79">
        <v>1</v>
      </c>
      <c r="AE91" s="82" t="s">
        <v>1596</v>
      </c>
      <c r="AF91" s="79" t="b">
        <v>0</v>
      </c>
      <c r="AG91" s="79" t="s">
        <v>1625</v>
      </c>
      <c r="AH91" s="79"/>
      <c r="AI91" s="82" t="s">
        <v>1587</v>
      </c>
      <c r="AJ91" s="79" t="b">
        <v>0</v>
      </c>
      <c r="AK91" s="79">
        <v>0</v>
      </c>
      <c r="AL91" s="82" t="s">
        <v>1587</v>
      </c>
      <c r="AM91" s="79" t="s">
        <v>1643</v>
      </c>
      <c r="AN91" s="79" t="b">
        <v>0</v>
      </c>
      <c r="AO91" s="82" t="s">
        <v>1563</v>
      </c>
      <c r="AP91" s="79" t="s">
        <v>176</v>
      </c>
      <c r="AQ91" s="79">
        <v>0</v>
      </c>
      <c r="AR91" s="79">
        <v>0</v>
      </c>
      <c r="AS91" s="79"/>
      <c r="AT91" s="79"/>
      <c r="AU91" s="79"/>
      <c r="AV91" s="79"/>
      <c r="AW91" s="79"/>
      <c r="AX91" s="79"/>
      <c r="AY91" s="79"/>
      <c r="AZ91" s="79"/>
      <c r="BA91">
        <v>1</v>
      </c>
      <c r="BB91" s="78" t="str">
        <f>REPLACE(INDEX(GroupVertices[Group],MATCH(Edges[[#This Row],[Vertex 1]],GroupVertices[Vertex],0)),1,1,"")</f>
        <v>45</v>
      </c>
      <c r="BC91" s="78" t="str">
        <f>REPLACE(INDEX(GroupVertices[Group],MATCH(Edges[[#This Row],[Vertex 2]],GroupVertices[Vertex],0)),1,1,"")</f>
        <v>45</v>
      </c>
      <c r="BD91" s="48">
        <v>0</v>
      </c>
      <c r="BE91" s="49">
        <v>0</v>
      </c>
      <c r="BF91" s="48">
        <v>0</v>
      </c>
      <c r="BG91" s="49">
        <v>0</v>
      </c>
      <c r="BH91" s="48">
        <v>0</v>
      </c>
      <c r="BI91" s="49">
        <v>0</v>
      </c>
      <c r="BJ91" s="48">
        <v>21</v>
      </c>
      <c r="BK91" s="49">
        <v>100</v>
      </c>
      <c r="BL91" s="48">
        <v>21</v>
      </c>
    </row>
    <row r="92" spans="1:64" ht="15">
      <c r="A92" s="64" t="s">
        <v>271</v>
      </c>
      <c r="B92" s="64" t="s">
        <v>350</v>
      </c>
      <c r="C92" s="65" t="s">
        <v>4978</v>
      </c>
      <c r="D92" s="66">
        <v>3</v>
      </c>
      <c r="E92" s="67" t="s">
        <v>132</v>
      </c>
      <c r="F92" s="68">
        <v>35</v>
      </c>
      <c r="G92" s="65"/>
      <c r="H92" s="69"/>
      <c r="I92" s="70"/>
      <c r="J92" s="70"/>
      <c r="K92" s="34" t="s">
        <v>65</v>
      </c>
      <c r="L92" s="77">
        <v>92</v>
      </c>
      <c r="M92" s="77"/>
      <c r="N92" s="72"/>
      <c r="O92" s="79" t="s">
        <v>526</v>
      </c>
      <c r="P92" s="81">
        <v>43690.249814814815</v>
      </c>
      <c r="Q92" s="79" t="s">
        <v>572</v>
      </c>
      <c r="R92" s="79"/>
      <c r="S92" s="79"/>
      <c r="T92" s="79"/>
      <c r="U92" s="79"/>
      <c r="V92" s="84" t="s">
        <v>934</v>
      </c>
      <c r="W92" s="81">
        <v>43690.249814814815</v>
      </c>
      <c r="X92" s="84" t="s">
        <v>1126</v>
      </c>
      <c r="Y92" s="79"/>
      <c r="Z92" s="79"/>
      <c r="AA92" s="82" t="s">
        <v>1370</v>
      </c>
      <c r="AB92" s="79"/>
      <c r="AC92" s="79" t="b">
        <v>0</v>
      </c>
      <c r="AD92" s="79">
        <v>0</v>
      </c>
      <c r="AE92" s="82" t="s">
        <v>1587</v>
      </c>
      <c r="AF92" s="79" t="b">
        <v>0</v>
      </c>
      <c r="AG92" s="79" t="s">
        <v>1621</v>
      </c>
      <c r="AH92" s="79"/>
      <c r="AI92" s="82" t="s">
        <v>1587</v>
      </c>
      <c r="AJ92" s="79" t="b">
        <v>0</v>
      </c>
      <c r="AK92" s="79">
        <v>2</v>
      </c>
      <c r="AL92" s="82" t="s">
        <v>1455</v>
      </c>
      <c r="AM92" s="79" t="s">
        <v>1648</v>
      </c>
      <c r="AN92" s="79" t="b">
        <v>0</v>
      </c>
      <c r="AO92" s="82" t="s">
        <v>1455</v>
      </c>
      <c r="AP92" s="79" t="s">
        <v>176</v>
      </c>
      <c r="AQ92" s="79">
        <v>0</v>
      </c>
      <c r="AR92" s="79">
        <v>0</v>
      </c>
      <c r="AS92" s="79"/>
      <c r="AT92" s="79"/>
      <c r="AU92" s="79"/>
      <c r="AV92" s="79"/>
      <c r="AW92" s="79"/>
      <c r="AX92" s="79"/>
      <c r="AY92" s="79"/>
      <c r="AZ92" s="79"/>
      <c r="BA92">
        <v>1</v>
      </c>
      <c r="BB92" s="78" t="str">
        <f>REPLACE(INDEX(GroupVertices[Group],MATCH(Edges[[#This Row],[Vertex 1]],GroupVertices[Vertex],0)),1,1,"")</f>
        <v>28</v>
      </c>
      <c r="BC92" s="78" t="str">
        <f>REPLACE(INDEX(GroupVertices[Group],MATCH(Edges[[#This Row],[Vertex 2]],GroupVertices[Vertex],0)),1,1,"")</f>
        <v>28</v>
      </c>
      <c r="BD92" s="48">
        <v>1</v>
      </c>
      <c r="BE92" s="49">
        <v>4.545454545454546</v>
      </c>
      <c r="BF92" s="48">
        <v>0</v>
      </c>
      <c r="BG92" s="49">
        <v>0</v>
      </c>
      <c r="BH92" s="48">
        <v>0</v>
      </c>
      <c r="BI92" s="49">
        <v>0</v>
      </c>
      <c r="BJ92" s="48">
        <v>21</v>
      </c>
      <c r="BK92" s="49">
        <v>95.45454545454545</v>
      </c>
      <c r="BL92" s="48">
        <v>22</v>
      </c>
    </row>
    <row r="93" spans="1:64" ht="15">
      <c r="A93" s="64" t="s">
        <v>272</v>
      </c>
      <c r="B93" s="64" t="s">
        <v>350</v>
      </c>
      <c r="C93" s="65" t="s">
        <v>4978</v>
      </c>
      <c r="D93" s="66">
        <v>3</v>
      </c>
      <c r="E93" s="67" t="s">
        <v>132</v>
      </c>
      <c r="F93" s="68">
        <v>35</v>
      </c>
      <c r="G93" s="65"/>
      <c r="H93" s="69"/>
      <c r="I93" s="70"/>
      <c r="J93" s="70"/>
      <c r="K93" s="34" t="s">
        <v>65</v>
      </c>
      <c r="L93" s="77">
        <v>93</v>
      </c>
      <c r="M93" s="77"/>
      <c r="N93" s="72"/>
      <c r="O93" s="79" t="s">
        <v>526</v>
      </c>
      <c r="P93" s="81">
        <v>43690.31271990741</v>
      </c>
      <c r="Q93" s="79" t="s">
        <v>572</v>
      </c>
      <c r="R93" s="79"/>
      <c r="S93" s="79"/>
      <c r="T93" s="79"/>
      <c r="U93" s="79"/>
      <c r="V93" s="84" t="s">
        <v>935</v>
      </c>
      <c r="W93" s="81">
        <v>43690.31271990741</v>
      </c>
      <c r="X93" s="84" t="s">
        <v>1127</v>
      </c>
      <c r="Y93" s="79"/>
      <c r="Z93" s="79"/>
      <c r="AA93" s="82" t="s">
        <v>1371</v>
      </c>
      <c r="AB93" s="79"/>
      <c r="AC93" s="79" t="b">
        <v>0</v>
      </c>
      <c r="AD93" s="79">
        <v>0</v>
      </c>
      <c r="AE93" s="82" t="s">
        <v>1587</v>
      </c>
      <c r="AF93" s="79" t="b">
        <v>0</v>
      </c>
      <c r="AG93" s="79" t="s">
        <v>1621</v>
      </c>
      <c r="AH93" s="79"/>
      <c r="AI93" s="82" t="s">
        <v>1587</v>
      </c>
      <c r="AJ93" s="79" t="b">
        <v>0</v>
      </c>
      <c r="AK93" s="79">
        <v>2</v>
      </c>
      <c r="AL93" s="82" t="s">
        <v>1455</v>
      </c>
      <c r="AM93" s="79" t="s">
        <v>1648</v>
      </c>
      <c r="AN93" s="79" t="b">
        <v>0</v>
      </c>
      <c r="AO93" s="82" t="s">
        <v>1455</v>
      </c>
      <c r="AP93" s="79" t="s">
        <v>176</v>
      </c>
      <c r="AQ93" s="79">
        <v>0</v>
      </c>
      <c r="AR93" s="79">
        <v>0</v>
      </c>
      <c r="AS93" s="79"/>
      <c r="AT93" s="79"/>
      <c r="AU93" s="79"/>
      <c r="AV93" s="79"/>
      <c r="AW93" s="79"/>
      <c r="AX93" s="79"/>
      <c r="AY93" s="79"/>
      <c r="AZ93" s="79"/>
      <c r="BA93">
        <v>1</v>
      </c>
      <c r="BB93" s="78" t="str">
        <f>REPLACE(INDEX(GroupVertices[Group],MATCH(Edges[[#This Row],[Vertex 1]],GroupVertices[Vertex],0)),1,1,"")</f>
        <v>28</v>
      </c>
      <c r="BC93" s="78" t="str">
        <f>REPLACE(INDEX(GroupVertices[Group],MATCH(Edges[[#This Row],[Vertex 2]],GroupVertices[Vertex],0)),1,1,"")</f>
        <v>28</v>
      </c>
      <c r="BD93" s="48">
        <v>1</v>
      </c>
      <c r="BE93" s="49">
        <v>4.545454545454546</v>
      </c>
      <c r="BF93" s="48">
        <v>0</v>
      </c>
      <c r="BG93" s="49">
        <v>0</v>
      </c>
      <c r="BH93" s="48">
        <v>0</v>
      </c>
      <c r="BI93" s="49">
        <v>0</v>
      </c>
      <c r="BJ93" s="48">
        <v>21</v>
      </c>
      <c r="BK93" s="49">
        <v>95.45454545454545</v>
      </c>
      <c r="BL93" s="48">
        <v>22</v>
      </c>
    </row>
    <row r="94" spans="1:64" ht="15">
      <c r="A94" s="64" t="s">
        <v>273</v>
      </c>
      <c r="B94" s="64" t="s">
        <v>402</v>
      </c>
      <c r="C94" s="65" t="s">
        <v>4978</v>
      </c>
      <c r="D94" s="66">
        <v>3</v>
      </c>
      <c r="E94" s="67" t="s">
        <v>132</v>
      </c>
      <c r="F94" s="68">
        <v>35</v>
      </c>
      <c r="G94" s="65"/>
      <c r="H94" s="69"/>
      <c r="I94" s="70"/>
      <c r="J94" s="70"/>
      <c r="K94" s="34" t="s">
        <v>65</v>
      </c>
      <c r="L94" s="77">
        <v>94</v>
      </c>
      <c r="M94" s="77"/>
      <c r="N94" s="72"/>
      <c r="O94" s="79" t="s">
        <v>526</v>
      </c>
      <c r="P94" s="81">
        <v>43690.44907407407</v>
      </c>
      <c r="Q94" s="79" t="s">
        <v>573</v>
      </c>
      <c r="R94" s="79"/>
      <c r="S94" s="79"/>
      <c r="T94" s="79" t="s">
        <v>800</v>
      </c>
      <c r="U94" s="79"/>
      <c r="V94" s="84" t="s">
        <v>936</v>
      </c>
      <c r="W94" s="81">
        <v>43690.44907407407</v>
      </c>
      <c r="X94" s="84" t="s">
        <v>1128</v>
      </c>
      <c r="Y94" s="79"/>
      <c r="Z94" s="79"/>
      <c r="AA94" s="82" t="s">
        <v>1372</v>
      </c>
      <c r="AB94" s="79"/>
      <c r="AC94" s="79" t="b">
        <v>0</v>
      </c>
      <c r="AD94" s="79">
        <v>0</v>
      </c>
      <c r="AE94" s="82" t="s">
        <v>1587</v>
      </c>
      <c r="AF94" s="79" t="b">
        <v>0</v>
      </c>
      <c r="AG94" s="79" t="s">
        <v>1621</v>
      </c>
      <c r="AH94" s="79"/>
      <c r="AI94" s="82" t="s">
        <v>1587</v>
      </c>
      <c r="AJ94" s="79" t="b">
        <v>0</v>
      </c>
      <c r="AK94" s="79">
        <v>0</v>
      </c>
      <c r="AL94" s="82" t="s">
        <v>1535</v>
      </c>
      <c r="AM94" s="79" t="s">
        <v>1650</v>
      </c>
      <c r="AN94" s="79" t="b">
        <v>0</v>
      </c>
      <c r="AO94" s="82" t="s">
        <v>1535</v>
      </c>
      <c r="AP94" s="79" t="s">
        <v>176</v>
      </c>
      <c r="AQ94" s="79">
        <v>0</v>
      </c>
      <c r="AR94" s="79">
        <v>0</v>
      </c>
      <c r="AS94" s="79"/>
      <c r="AT94" s="79"/>
      <c r="AU94" s="79"/>
      <c r="AV94" s="79"/>
      <c r="AW94" s="79"/>
      <c r="AX94" s="79"/>
      <c r="AY94" s="79"/>
      <c r="AZ94" s="79"/>
      <c r="BA94">
        <v>1</v>
      </c>
      <c r="BB94" s="78" t="str">
        <f>REPLACE(INDEX(GroupVertices[Group],MATCH(Edges[[#This Row],[Vertex 1]],GroupVertices[Vertex],0)),1,1,"")</f>
        <v>11</v>
      </c>
      <c r="BC94" s="78" t="str">
        <f>REPLACE(INDEX(GroupVertices[Group],MATCH(Edges[[#This Row],[Vertex 2]],GroupVertices[Vertex],0)),1,1,"")</f>
        <v>11</v>
      </c>
      <c r="BD94" s="48">
        <v>0</v>
      </c>
      <c r="BE94" s="49">
        <v>0</v>
      </c>
      <c r="BF94" s="48">
        <v>0</v>
      </c>
      <c r="BG94" s="49">
        <v>0</v>
      </c>
      <c r="BH94" s="48">
        <v>0</v>
      </c>
      <c r="BI94" s="49">
        <v>0</v>
      </c>
      <c r="BJ94" s="48">
        <v>25</v>
      </c>
      <c r="BK94" s="49">
        <v>100</v>
      </c>
      <c r="BL94" s="48">
        <v>25</v>
      </c>
    </row>
    <row r="95" spans="1:64" ht="15">
      <c r="A95" s="64" t="s">
        <v>274</v>
      </c>
      <c r="B95" s="64" t="s">
        <v>441</v>
      </c>
      <c r="C95" s="65" t="s">
        <v>4978</v>
      </c>
      <c r="D95" s="66">
        <v>3</v>
      </c>
      <c r="E95" s="67" t="s">
        <v>132</v>
      </c>
      <c r="F95" s="68">
        <v>35</v>
      </c>
      <c r="G95" s="65"/>
      <c r="H95" s="69"/>
      <c r="I95" s="70"/>
      <c r="J95" s="70"/>
      <c r="K95" s="34" t="s">
        <v>65</v>
      </c>
      <c r="L95" s="77">
        <v>95</v>
      </c>
      <c r="M95" s="77"/>
      <c r="N95" s="72"/>
      <c r="O95" s="79" t="s">
        <v>526</v>
      </c>
      <c r="P95" s="81">
        <v>43690.55457175926</v>
      </c>
      <c r="Q95" s="79" t="s">
        <v>574</v>
      </c>
      <c r="R95" s="84" t="s">
        <v>706</v>
      </c>
      <c r="S95" s="79" t="s">
        <v>785</v>
      </c>
      <c r="T95" s="79" t="s">
        <v>823</v>
      </c>
      <c r="U95" s="79"/>
      <c r="V95" s="84" t="s">
        <v>937</v>
      </c>
      <c r="W95" s="81">
        <v>43690.55457175926</v>
      </c>
      <c r="X95" s="84" t="s">
        <v>1129</v>
      </c>
      <c r="Y95" s="79"/>
      <c r="Z95" s="79"/>
      <c r="AA95" s="82" t="s">
        <v>1373</v>
      </c>
      <c r="AB95" s="79"/>
      <c r="AC95" s="79" t="b">
        <v>0</v>
      </c>
      <c r="AD95" s="79">
        <v>1</v>
      </c>
      <c r="AE95" s="82" t="s">
        <v>1587</v>
      </c>
      <c r="AF95" s="79" t="b">
        <v>0</v>
      </c>
      <c r="AG95" s="79" t="s">
        <v>1621</v>
      </c>
      <c r="AH95" s="79"/>
      <c r="AI95" s="82" t="s">
        <v>1587</v>
      </c>
      <c r="AJ95" s="79" t="b">
        <v>0</v>
      </c>
      <c r="AK95" s="79">
        <v>0</v>
      </c>
      <c r="AL95" s="82" t="s">
        <v>1587</v>
      </c>
      <c r="AM95" s="79" t="s">
        <v>1643</v>
      </c>
      <c r="AN95" s="79" t="b">
        <v>0</v>
      </c>
      <c r="AO95" s="82" t="s">
        <v>1373</v>
      </c>
      <c r="AP95" s="79" t="s">
        <v>176</v>
      </c>
      <c r="AQ95" s="79">
        <v>0</v>
      </c>
      <c r="AR95" s="79">
        <v>0</v>
      </c>
      <c r="AS95" s="79"/>
      <c r="AT95" s="79"/>
      <c r="AU95" s="79"/>
      <c r="AV95" s="79"/>
      <c r="AW95" s="79"/>
      <c r="AX95" s="79"/>
      <c r="AY95" s="79"/>
      <c r="AZ95" s="79"/>
      <c r="BA95">
        <v>1</v>
      </c>
      <c r="BB95" s="78" t="str">
        <f>REPLACE(INDEX(GroupVertices[Group],MATCH(Edges[[#This Row],[Vertex 1]],GroupVertices[Vertex],0)),1,1,"")</f>
        <v>44</v>
      </c>
      <c r="BC95" s="78" t="str">
        <f>REPLACE(INDEX(GroupVertices[Group],MATCH(Edges[[#This Row],[Vertex 2]],GroupVertices[Vertex],0)),1,1,"")</f>
        <v>44</v>
      </c>
      <c r="BD95" s="48">
        <v>2</v>
      </c>
      <c r="BE95" s="49">
        <v>6.25</v>
      </c>
      <c r="BF95" s="48">
        <v>3</v>
      </c>
      <c r="BG95" s="49">
        <v>9.375</v>
      </c>
      <c r="BH95" s="48">
        <v>0</v>
      </c>
      <c r="BI95" s="49">
        <v>0</v>
      </c>
      <c r="BJ95" s="48">
        <v>27</v>
      </c>
      <c r="BK95" s="49">
        <v>84.375</v>
      </c>
      <c r="BL95" s="48">
        <v>32</v>
      </c>
    </row>
    <row r="96" spans="1:64" ht="15">
      <c r="A96" s="64" t="s">
        <v>275</v>
      </c>
      <c r="B96" s="64" t="s">
        <v>275</v>
      </c>
      <c r="C96" s="65" t="s">
        <v>4979</v>
      </c>
      <c r="D96" s="66">
        <v>3</v>
      </c>
      <c r="E96" s="67" t="s">
        <v>136</v>
      </c>
      <c r="F96" s="68">
        <v>35</v>
      </c>
      <c r="G96" s="65"/>
      <c r="H96" s="69"/>
      <c r="I96" s="70"/>
      <c r="J96" s="70"/>
      <c r="K96" s="34" t="s">
        <v>65</v>
      </c>
      <c r="L96" s="77">
        <v>96</v>
      </c>
      <c r="M96" s="77"/>
      <c r="N96" s="72"/>
      <c r="O96" s="79" t="s">
        <v>176</v>
      </c>
      <c r="P96" s="81">
        <v>43690.694502314815</v>
      </c>
      <c r="Q96" s="79" t="s">
        <v>575</v>
      </c>
      <c r="R96" s="79"/>
      <c r="S96" s="79"/>
      <c r="T96" s="79" t="s">
        <v>824</v>
      </c>
      <c r="U96" s="84" t="s">
        <v>871</v>
      </c>
      <c r="V96" s="84" t="s">
        <v>871</v>
      </c>
      <c r="W96" s="81">
        <v>43690.694502314815</v>
      </c>
      <c r="X96" s="84" t="s">
        <v>1130</v>
      </c>
      <c r="Y96" s="79"/>
      <c r="Z96" s="79"/>
      <c r="AA96" s="82" t="s">
        <v>1374</v>
      </c>
      <c r="AB96" s="79"/>
      <c r="AC96" s="79" t="b">
        <v>0</v>
      </c>
      <c r="AD96" s="79">
        <v>0</v>
      </c>
      <c r="AE96" s="82" t="s">
        <v>1587</v>
      </c>
      <c r="AF96" s="79" t="b">
        <v>0</v>
      </c>
      <c r="AG96" s="79" t="s">
        <v>1621</v>
      </c>
      <c r="AH96" s="79"/>
      <c r="AI96" s="82" t="s">
        <v>1587</v>
      </c>
      <c r="AJ96" s="79" t="b">
        <v>0</v>
      </c>
      <c r="AK96" s="79">
        <v>0</v>
      </c>
      <c r="AL96" s="82" t="s">
        <v>1587</v>
      </c>
      <c r="AM96" s="79" t="s">
        <v>1648</v>
      </c>
      <c r="AN96" s="79" t="b">
        <v>0</v>
      </c>
      <c r="AO96" s="82" t="s">
        <v>1374</v>
      </c>
      <c r="AP96" s="79" t="s">
        <v>176</v>
      </c>
      <c r="AQ96" s="79">
        <v>0</v>
      </c>
      <c r="AR96" s="79">
        <v>0</v>
      </c>
      <c r="AS96" s="79"/>
      <c r="AT96" s="79"/>
      <c r="AU96" s="79"/>
      <c r="AV96" s="79"/>
      <c r="AW96" s="79"/>
      <c r="AX96" s="79"/>
      <c r="AY96" s="79"/>
      <c r="AZ96" s="79"/>
      <c r="BA96">
        <v>2</v>
      </c>
      <c r="BB96" s="78" t="str">
        <f>REPLACE(INDEX(GroupVertices[Group],MATCH(Edges[[#This Row],[Vertex 1]],GroupVertices[Vertex],0)),1,1,"")</f>
        <v>2</v>
      </c>
      <c r="BC96" s="78" t="str">
        <f>REPLACE(INDEX(GroupVertices[Group],MATCH(Edges[[#This Row],[Vertex 2]],GroupVertices[Vertex],0)),1,1,"")</f>
        <v>2</v>
      </c>
      <c r="BD96" s="48">
        <v>0</v>
      </c>
      <c r="BE96" s="49">
        <v>0</v>
      </c>
      <c r="BF96" s="48">
        <v>1</v>
      </c>
      <c r="BG96" s="49">
        <v>7.6923076923076925</v>
      </c>
      <c r="BH96" s="48">
        <v>0</v>
      </c>
      <c r="BI96" s="49">
        <v>0</v>
      </c>
      <c r="BJ96" s="48">
        <v>12</v>
      </c>
      <c r="BK96" s="49">
        <v>92.3076923076923</v>
      </c>
      <c r="BL96" s="48">
        <v>13</v>
      </c>
    </row>
    <row r="97" spans="1:64" ht="15">
      <c r="A97" s="64" t="s">
        <v>275</v>
      </c>
      <c r="B97" s="64" t="s">
        <v>275</v>
      </c>
      <c r="C97" s="65" t="s">
        <v>4979</v>
      </c>
      <c r="D97" s="66">
        <v>3</v>
      </c>
      <c r="E97" s="67" t="s">
        <v>136</v>
      </c>
      <c r="F97" s="68">
        <v>35</v>
      </c>
      <c r="G97" s="65"/>
      <c r="H97" s="69"/>
      <c r="I97" s="70"/>
      <c r="J97" s="70"/>
      <c r="K97" s="34" t="s">
        <v>65</v>
      </c>
      <c r="L97" s="77">
        <v>97</v>
      </c>
      <c r="M97" s="77"/>
      <c r="N97" s="72"/>
      <c r="O97" s="79" t="s">
        <v>176</v>
      </c>
      <c r="P97" s="81">
        <v>43690.697962962964</v>
      </c>
      <c r="Q97" s="79" t="s">
        <v>576</v>
      </c>
      <c r="R97" s="79"/>
      <c r="S97" s="79"/>
      <c r="T97" s="79" t="s">
        <v>824</v>
      </c>
      <c r="U97" s="84" t="s">
        <v>872</v>
      </c>
      <c r="V97" s="84" t="s">
        <v>872</v>
      </c>
      <c r="W97" s="81">
        <v>43690.697962962964</v>
      </c>
      <c r="X97" s="84" t="s">
        <v>1131</v>
      </c>
      <c r="Y97" s="79"/>
      <c r="Z97" s="79"/>
      <c r="AA97" s="82" t="s">
        <v>1375</v>
      </c>
      <c r="AB97" s="79"/>
      <c r="AC97" s="79" t="b">
        <v>0</v>
      </c>
      <c r="AD97" s="79">
        <v>0</v>
      </c>
      <c r="AE97" s="82" t="s">
        <v>1587</v>
      </c>
      <c r="AF97" s="79" t="b">
        <v>0</v>
      </c>
      <c r="AG97" s="79" t="s">
        <v>1621</v>
      </c>
      <c r="AH97" s="79"/>
      <c r="AI97" s="82" t="s">
        <v>1587</v>
      </c>
      <c r="AJ97" s="79" t="b">
        <v>0</v>
      </c>
      <c r="AK97" s="79">
        <v>0</v>
      </c>
      <c r="AL97" s="82" t="s">
        <v>1587</v>
      </c>
      <c r="AM97" s="79" t="s">
        <v>1648</v>
      </c>
      <c r="AN97" s="79" t="b">
        <v>0</v>
      </c>
      <c r="AO97" s="82" t="s">
        <v>1375</v>
      </c>
      <c r="AP97" s="79" t="s">
        <v>176</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2</v>
      </c>
      <c r="BD97" s="48">
        <v>1</v>
      </c>
      <c r="BE97" s="49">
        <v>8.333333333333334</v>
      </c>
      <c r="BF97" s="48">
        <v>1</v>
      </c>
      <c r="BG97" s="49">
        <v>8.333333333333334</v>
      </c>
      <c r="BH97" s="48">
        <v>0</v>
      </c>
      <c r="BI97" s="49">
        <v>0</v>
      </c>
      <c r="BJ97" s="48">
        <v>10</v>
      </c>
      <c r="BK97" s="49">
        <v>83.33333333333333</v>
      </c>
      <c r="BL97" s="48">
        <v>12</v>
      </c>
    </row>
    <row r="98" spans="1:64" ht="15">
      <c r="A98" s="64" t="s">
        <v>276</v>
      </c>
      <c r="B98" s="64" t="s">
        <v>276</v>
      </c>
      <c r="C98" s="65" t="s">
        <v>4978</v>
      </c>
      <c r="D98" s="66">
        <v>3</v>
      </c>
      <c r="E98" s="67" t="s">
        <v>132</v>
      </c>
      <c r="F98" s="68">
        <v>35</v>
      </c>
      <c r="G98" s="65"/>
      <c r="H98" s="69"/>
      <c r="I98" s="70"/>
      <c r="J98" s="70"/>
      <c r="K98" s="34" t="s">
        <v>65</v>
      </c>
      <c r="L98" s="77">
        <v>98</v>
      </c>
      <c r="M98" s="77"/>
      <c r="N98" s="72"/>
      <c r="O98" s="79" t="s">
        <v>176</v>
      </c>
      <c r="P98" s="81">
        <v>43690.70858796296</v>
      </c>
      <c r="Q98" s="79" t="s">
        <v>577</v>
      </c>
      <c r="R98" s="84" t="s">
        <v>707</v>
      </c>
      <c r="S98" s="79" t="s">
        <v>778</v>
      </c>
      <c r="T98" s="79" t="s">
        <v>825</v>
      </c>
      <c r="U98" s="79"/>
      <c r="V98" s="84" t="s">
        <v>938</v>
      </c>
      <c r="W98" s="81">
        <v>43690.70858796296</v>
      </c>
      <c r="X98" s="84" t="s">
        <v>1132</v>
      </c>
      <c r="Y98" s="79"/>
      <c r="Z98" s="79"/>
      <c r="AA98" s="82" t="s">
        <v>1376</v>
      </c>
      <c r="AB98" s="79"/>
      <c r="AC98" s="79" t="b">
        <v>0</v>
      </c>
      <c r="AD98" s="79">
        <v>0</v>
      </c>
      <c r="AE98" s="82" t="s">
        <v>1587</v>
      </c>
      <c r="AF98" s="79" t="b">
        <v>0</v>
      </c>
      <c r="AG98" s="79" t="s">
        <v>1621</v>
      </c>
      <c r="AH98" s="79"/>
      <c r="AI98" s="82" t="s">
        <v>1587</v>
      </c>
      <c r="AJ98" s="79" t="b">
        <v>0</v>
      </c>
      <c r="AK98" s="79">
        <v>0</v>
      </c>
      <c r="AL98" s="82" t="s">
        <v>1587</v>
      </c>
      <c r="AM98" s="79" t="s">
        <v>1649</v>
      </c>
      <c r="AN98" s="79" t="b">
        <v>1</v>
      </c>
      <c r="AO98" s="82" t="s">
        <v>1376</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1</v>
      </c>
      <c r="BG98" s="49">
        <v>5.882352941176471</v>
      </c>
      <c r="BH98" s="48">
        <v>0</v>
      </c>
      <c r="BI98" s="49">
        <v>0</v>
      </c>
      <c r="BJ98" s="48">
        <v>16</v>
      </c>
      <c r="BK98" s="49">
        <v>94.11764705882354</v>
      </c>
      <c r="BL98" s="48">
        <v>17</v>
      </c>
    </row>
    <row r="99" spans="1:64" ht="15">
      <c r="A99" s="64" t="s">
        <v>277</v>
      </c>
      <c r="B99" s="64" t="s">
        <v>437</v>
      </c>
      <c r="C99" s="65" t="s">
        <v>4978</v>
      </c>
      <c r="D99" s="66">
        <v>3</v>
      </c>
      <c r="E99" s="67" t="s">
        <v>132</v>
      </c>
      <c r="F99" s="68">
        <v>35</v>
      </c>
      <c r="G99" s="65"/>
      <c r="H99" s="69"/>
      <c r="I99" s="70"/>
      <c r="J99" s="70"/>
      <c r="K99" s="34" t="s">
        <v>65</v>
      </c>
      <c r="L99" s="77">
        <v>99</v>
      </c>
      <c r="M99" s="77"/>
      <c r="N99" s="72"/>
      <c r="O99" s="79" t="s">
        <v>526</v>
      </c>
      <c r="P99" s="81">
        <v>43651.458333333336</v>
      </c>
      <c r="Q99" s="79" t="s">
        <v>578</v>
      </c>
      <c r="R99" s="84" t="s">
        <v>708</v>
      </c>
      <c r="S99" s="79" t="s">
        <v>778</v>
      </c>
      <c r="T99" s="79" t="s">
        <v>800</v>
      </c>
      <c r="U99" s="79"/>
      <c r="V99" s="84" t="s">
        <v>939</v>
      </c>
      <c r="W99" s="81">
        <v>43651.458333333336</v>
      </c>
      <c r="X99" s="84" t="s">
        <v>1133</v>
      </c>
      <c r="Y99" s="79"/>
      <c r="Z99" s="79"/>
      <c r="AA99" s="82" t="s">
        <v>1377</v>
      </c>
      <c r="AB99" s="79"/>
      <c r="AC99" s="79" t="b">
        <v>0</v>
      </c>
      <c r="AD99" s="79">
        <v>286</v>
      </c>
      <c r="AE99" s="82" t="s">
        <v>1587</v>
      </c>
      <c r="AF99" s="79" t="b">
        <v>0</v>
      </c>
      <c r="AG99" s="79" t="s">
        <v>1621</v>
      </c>
      <c r="AH99" s="79"/>
      <c r="AI99" s="82" t="s">
        <v>1587</v>
      </c>
      <c r="AJ99" s="79" t="b">
        <v>0</v>
      </c>
      <c r="AK99" s="79">
        <v>83</v>
      </c>
      <c r="AL99" s="82" t="s">
        <v>1587</v>
      </c>
      <c r="AM99" s="79" t="s">
        <v>1645</v>
      </c>
      <c r="AN99" s="79" t="b">
        <v>1</v>
      </c>
      <c r="AO99" s="82" t="s">
        <v>1377</v>
      </c>
      <c r="AP99" s="79" t="s">
        <v>1655</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1</v>
      </c>
      <c r="BE99" s="49">
        <v>4.761904761904762</v>
      </c>
      <c r="BF99" s="48">
        <v>1</v>
      </c>
      <c r="BG99" s="49">
        <v>4.761904761904762</v>
      </c>
      <c r="BH99" s="48">
        <v>0</v>
      </c>
      <c r="BI99" s="49">
        <v>0</v>
      </c>
      <c r="BJ99" s="48">
        <v>19</v>
      </c>
      <c r="BK99" s="49">
        <v>90.47619047619048</v>
      </c>
      <c r="BL99" s="48">
        <v>21</v>
      </c>
    </row>
    <row r="100" spans="1:64" ht="15">
      <c r="A100" s="64" t="s">
        <v>278</v>
      </c>
      <c r="B100" s="64" t="s">
        <v>437</v>
      </c>
      <c r="C100" s="65" t="s">
        <v>4978</v>
      </c>
      <c r="D100" s="66">
        <v>3</v>
      </c>
      <c r="E100" s="67" t="s">
        <v>132</v>
      </c>
      <c r="F100" s="68">
        <v>35</v>
      </c>
      <c r="G100" s="65"/>
      <c r="H100" s="69"/>
      <c r="I100" s="70"/>
      <c r="J100" s="70"/>
      <c r="K100" s="34" t="s">
        <v>65</v>
      </c>
      <c r="L100" s="77">
        <v>100</v>
      </c>
      <c r="M100" s="77"/>
      <c r="N100" s="72"/>
      <c r="O100" s="79" t="s">
        <v>526</v>
      </c>
      <c r="P100" s="81">
        <v>43690.86866898148</v>
      </c>
      <c r="Q100" s="79" t="s">
        <v>559</v>
      </c>
      <c r="R100" s="79"/>
      <c r="S100" s="79"/>
      <c r="T100" s="79" t="s">
        <v>800</v>
      </c>
      <c r="U100" s="79"/>
      <c r="V100" s="84" t="s">
        <v>940</v>
      </c>
      <c r="W100" s="81">
        <v>43690.86866898148</v>
      </c>
      <c r="X100" s="84" t="s">
        <v>1134</v>
      </c>
      <c r="Y100" s="79"/>
      <c r="Z100" s="79"/>
      <c r="AA100" s="82" t="s">
        <v>1378</v>
      </c>
      <c r="AB100" s="79"/>
      <c r="AC100" s="79" t="b">
        <v>0</v>
      </c>
      <c r="AD100" s="79">
        <v>0</v>
      </c>
      <c r="AE100" s="82" t="s">
        <v>1587</v>
      </c>
      <c r="AF100" s="79" t="b">
        <v>0</v>
      </c>
      <c r="AG100" s="79" t="s">
        <v>1621</v>
      </c>
      <c r="AH100" s="79"/>
      <c r="AI100" s="82" t="s">
        <v>1587</v>
      </c>
      <c r="AJ100" s="79" t="b">
        <v>0</v>
      </c>
      <c r="AK100" s="79">
        <v>0</v>
      </c>
      <c r="AL100" s="82" t="s">
        <v>1377</v>
      </c>
      <c r="AM100" s="79" t="s">
        <v>1644</v>
      </c>
      <c r="AN100" s="79" t="b">
        <v>0</v>
      </c>
      <c r="AO100" s="82" t="s">
        <v>1377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278</v>
      </c>
      <c r="B101" s="64" t="s">
        <v>277</v>
      </c>
      <c r="C101" s="65" t="s">
        <v>4978</v>
      </c>
      <c r="D101" s="66">
        <v>3</v>
      </c>
      <c r="E101" s="67" t="s">
        <v>132</v>
      </c>
      <c r="F101" s="68">
        <v>35</v>
      </c>
      <c r="G101" s="65"/>
      <c r="H101" s="69"/>
      <c r="I101" s="70"/>
      <c r="J101" s="70"/>
      <c r="K101" s="34" t="s">
        <v>65</v>
      </c>
      <c r="L101" s="77">
        <v>101</v>
      </c>
      <c r="M101" s="77"/>
      <c r="N101" s="72"/>
      <c r="O101" s="79" t="s">
        <v>526</v>
      </c>
      <c r="P101" s="81">
        <v>43690.86866898148</v>
      </c>
      <c r="Q101" s="79" t="s">
        <v>559</v>
      </c>
      <c r="R101" s="79"/>
      <c r="S101" s="79"/>
      <c r="T101" s="79" t="s">
        <v>800</v>
      </c>
      <c r="U101" s="79"/>
      <c r="V101" s="84" t="s">
        <v>940</v>
      </c>
      <c r="W101" s="81">
        <v>43690.86866898148</v>
      </c>
      <c r="X101" s="84" t="s">
        <v>1134</v>
      </c>
      <c r="Y101" s="79"/>
      <c r="Z101" s="79"/>
      <c r="AA101" s="82" t="s">
        <v>1378</v>
      </c>
      <c r="AB101" s="79"/>
      <c r="AC101" s="79" t="b">
        <v>0</v>
      </c>
      <c r="AD101" s="79">
        <v>0</v>
      </c>
      <c r="AE101" s="82" t="s">
        <v>1587</v>
      </c>
      <c r="AF101" s="79" t="b">
        <v>0</v>
      </c>
      <c r="AG101" s="79" t="s">
        <v>1621</v>
      </c>
      <c r="AH101" s="79"/>
      <c r="AI101" s="82" t="s">
        <v>1587</v>
      </c>
      <c r="AJ101" s="79" t="b">
        <v>0</v>
      </c>
      <c r="AK101" s="79">
        <v>0</v>
      </c>
      <c r="AL101" s="82" t="s">
        <v>1377</v>
      </c>
      <c r="AM101" s="79" t="s">
        <v>1644</v>
      </c>
      <c r="AN101" s="79" t="b">
        <v>0</v>
      </c>
      <c r="AO101" s="82" t="s">
        <v>1377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2</v>
      </c>
      <c r="BE101" s="49">
        <v>8</v>
      </c>
      <c r="BF101" s="48">
        <v>1</v>
      </c>
      <c r="BG101" s="49">
        <v>4</v>
      </c>
      <c r="BH101" s="48">
        <v>0</v>
      </c>
      <c r="BI101" s="49">
        <v>0</v>
      </c>
      <c r="BJ101" s="48">
        <v>22</v>
      </c>
      <c r="BK101" s="49">
        <v>88</v>
      </c>
      <c r="BL101" s="48">
        <v>25</v>
      </c>
    </row>
    <row r="102" spans="1:64" ht="15">
      <c r="A102" s="64" t="s">
        <v>279</v>
      </c>
      <c r="B102" s="64" t="s">
        <v>442</v>
      </c>
      <c r="C102" s="65" t="s">
        <v>4978</v>
      </c>
      <c r="D102" s="66">
        <v>3</v>
      </c>
      <c r="E102" s="67" t="s">
        <v>132</v>
      </c>
      <c r="F102" s="68">
        <v>35</v>
      </c>
      <c r="G102" s="65"/>
      <c r="H102" s="69"/>
      <c r="I102" s="70"/>
      <c r="J102" s="70"/>
      <c r="K102" s="34" t="s">
        <v>65</v>
      </c>
      <c r="L102" s="77">
        <v>102</v>
      </c>
      <c r="M102" s="77"/>
      <c r="N102" s="72"/>
      <c r="O102" s="79" t="s">
        <v>526</v>
      </c>
      <c r="P102" s="81">
        <v>43690.9062962963</v>
      </c>
      <c r="Q102" s="79" t="s">
        <v>579</v>
      </c>
      <c r="R102" s="79" t="s">
        <v>709</v>
      </c>
      <c r="S102" s="79" t="s">
        <v>786</v>
      </c>
      <c r="T102" s="79" t="s">
        <v>826</v>
      </c>
      <c r="U102" s="79"/>
      <c r="V102" s="84" t="s">
        <v>941</v>
      </c>
      <c r="W102" s="81">
        <v>43690.9062962963</v>
      </c>
      <c r="X102" s="84" t="s">
        <v>1135</v>
      </c>
      <c r="Y102" s="79"/>
      <c r="Z102" s="79"/>
      <c r="AA102" s="82" t="s">
        <v>1379</v>
      </c>
      <c r="AB102" s="79"/>
      <c r="AC102" s="79" t="b">
        <v>0</v>
      </c>
      <c r="AD102" s="79">
        <v>0</v>
      </c>
      <c r="AE102" s="82" t="s">
        <v>1587</v>
      </c>
      <c r="AF102" s="79" t="b">
        <v>0</v>
      </c>
      <c r="AG102" s="79" t="s">
        <v>1621</v>
      </c>
      <c r="AH102" s="79"/>
      <c r="AI102" s="82" t="s">
        <v>1587</v>
      </c>
      <c r="AJ102" s="79" t="b">
        <v>0</v>
      </c>
      <c r="AK102" s="79">
        <v>0</v>
      </c>
      <c r="AL102" s="82" t="s">
        <v>1587</v>
      </c>
      <c r="AM102" s="79" t="s">
        <v>1649</v>
      </c>
      <c r="AN102" s="79" t="b">
        <v>1</v>
      </c>
      <c r="AO102" s="82" t="s">
        <v>1379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27</v>
      </c>
      <c r="BC102" s="78" t="str">
        <f>REPLACE(INDEX(GroupVertices[Group],MATCH(Edges[[#This Row],[Vertex 2]],GroupVertices[Vertex],0)),1,1,"")</f>
        <v>27</v>
      </c>
      <c r="BD102" s="48">
        <v>0</v>
      </c>
      <c r="BE102" s="49">
        <v>0</v>
      </c>
      <c r="BF102" s="48">
        <v>0</v>
      </c>
      <c r="BG102" s="49">
        <v>0</v>
      </c>
      <c r="BH102" s="48">
        <v>0</v>
      </c>
      <c r="BI102" s="49">
        <v>0</v>
      </c>
      <c r="BJ102" s="48">
        <v>7</v>
      </c>
      <c r="BK102" s="49">
        <v>100</v>
      </c>
      <c r="BL102" s="48">
        <v>7</v>
      </c>
    </row>
    <row r="103" spans="1:64" ht="15">
      <c r="A103" s="64" t="s">
        <v>280</v>
      </c>
      <c r="B103" s="64" t="s">
        <v>442</v>
      </c>
      <c r="C103" s="65" t="s">
        <v>4978</v>
      </c>
      <c r="D103" s="66">
        <v>3</v>
      </c>
      <c r="E103" s="67" t="s">
        <v>132</v>
      </c>
      <c r="F103" s="68">
        <v>35</v>
      </c>
      <c r="G103" s="65"/>
      <c r="H103" s="69"/>
      <c r="I103" s="70"/>
      <c r="J103" s="70"/>
      <c r="K103" s="34" t="s">
        <v>65</v>
      </c>
      <c r="L103" s="77">
        <v>103</v>
      </c>
      <c r="M103" s="77"/>
      <c r="N103" s="72"/>
      <c r="O103" s="79" t="s">
        <v>526</v>
      </c>
      <c r="P103" s="81">
        <v>43690.90635416667</v>
      </c>
      <c r="Q103" s="79" t="s">
        <v>580</v>
      </c>
      <c r="R103" s="79" t="s">
        <v>710</v>
      </c>
      <c r="S103" s="79" t="s">
        <v>786</v>
      </c>
      <c r="T103" s="79" t="s">
        <v>826</v>
      </c>
      <c r="U103" s="79"/>
      <c r="V103" s="84" t="s">
        <v>942</v>
      </c>
      <c r="W103" s="81">
        <v>43690.90635416667</v>
      </c>
      <c r="X103" s="84" t="s">
        <v>1136</v>
      </c>
      <c r="Y103" s="79"/>
      <c r="Z103" s="79"/>
      <c r="AA103" s="82" t="s">
        <v>1380</v>
      </c>
      <c r="AB103" s="79"/>
      <c r="AC103" s="79" t="b">
        <v>0</v>
      </c>
      <c r="AD103" s="79">
        <v>0</v>
      </c>
      <c r="AE103" s="82" t="s">
        <v>1587</v>
      </c>
      <c r="AF103" s="79" t="b">
        <v>0</v>
      </c>
      <c r="AG103" s="79" t="s">
        <v>1621</v>
      </c>
      <c r="AH103" s="79"/>
      <c r="AI103" s="82" t="s">
        <v>1587</v>
      </c>
      <c r="AJ103" s="79" t="b">
        <v>0</v>
      </c>
      <c r="AK103" s="79">
        <v>0</v>
      </c>
      <c r="AL103" s="82" t="s">
        <v>1587</v>
      </c>
      <c r="AM103" s="79" t="s">
        <v>1649</v>
      </c>
      <c r="AN103" s="79" t="b">
        <v>1</v>
      </c>
      <c r="AO103" s="82" t="s">
        <v>1380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27</v>
      </c>
      <c r="BC103" s="78" t="str">
        <f>REPLACE(INDEX(GroupVertices[Group],MATCH(Edges[[#This Row],[Vertex 2]],GroupVertices[Vertex],0)),1,1,"")</f>
        <v>27</v>
      </c>
      <c r="BD103" s="48">
        <v>0</v>
      </c>
      <c r="BE103" s="49">
        <v>0</v>
      </c>
      <c r="BF103" s="48">
        <v>0</v>
      </c>
      <c r="BG103" s="49">
        <v>0</v>
      </c>
      <c r="BH103" s="48">
        <v>0</v>
      </c>
      <c r="BI103" s="49">
        <v>0</v>
      </c>
      <c r="BJ103" s="48">
        <v>7</v>
      </c>
      <c r="BK103" s="49">
        <v>100</v>
      </c>
      <c r="BL103" s="48">
        <v>7</v>
      </c>
    </row>
    <row r="104" spans="1:64" ht="15">
      <c r="A104" s="64" t="s">
        <v>281</v>
      </c>
      <c r="B104" s="64" t="s">
        <v>402</v>
      </c>
      <c r="C104" s="65" t="s">
        <v>4978</v>
      </c>
      <c r="D104" s="66">
        <v>3</v>
      </c>
      <c r="E104" s="67" t="s">
        <v>132</v>
      </c>
      <c r="F104" s="68">
        <v>35</v>
      </c>
      <c r="G104" s="65"/>
      <c r="H104" s="69"/>
      <c r="I104" s="70"/>
      <c r="J104" s="70"/>
      <c r="K104" s="34" t="s">
        <v>65</v>
      </c>
      <c r="L104" s="77">
        <v>104</v>
      </c>
      <c r="M104" s="77"/>
      <c r="N104" s="72"/>
      <c r="O104" s="79" t="s">
        <v>526</v>
      </c>
      <c r="P104" s="81">
        <v>43690.959861111114</v>
      </c>
      <c r="Q104" s="79" t="s">
        <v>573</v>
      </c>
      <c r="R104" s="79"/>
      <c r="S104" s="79"/>
      <c r="T104" s="79" t="s">
        <v>800</v>
      </c>
      <c r="U104" s="79"/>
      <c r="V104" s="84" t="s">
        <v>943</v>
      </c>
      <c r="W104" s="81">
        <v>43690.959861111114</v>
      </c>
      <c r="X104" s="84" t="s">
        <v>1137</v>
      </c>
      <c r="Y104" s="79"/>
      <c r="Z104" s="79"/>
      <c r="AA104" s="82" t="s">
        <v>1381</v>
      </c>
      <c r="AB104" s="79"/>
      <c r="AC104" s="79" t="b">
        <v>0</v>
      </c>
      <c r="AD104" s="79">
        <v>0</v>
      </c>
      <c r="AE104" s="82" t="s">
        <v>1587</v>
      </c>
      <c r="AF104" s="79" t="b">
        <v>0</v>
      </c>
      <c r="AG104" s="79" t="s">
        <v>1621</v>
      </c>
      <c r="AH104" s="79"/>
      <c r="AI104" s="82" t="s">
        <v>1587</v>
      </c>
      <c r="AJ104" s="79" t="b">
        <v>0</v>
      </c>
      <c r="AK104" s="79">
        <v>0</v>
      </c>
      <c r="AL104" s="82" t="s">
        <v>1535</v>
      </c>
      <c r="AM104" s="79" t="s">
        <v>1648</v>
      </c>
      <c r="AN104" s="79" t="b">
        <v>0</v>
      </c>
      <c r="AO104" s="82" t="s">
        <v>1535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11</v>
      </c>
      <c r="BC104" s="78" t="str">
        <f>REPLACE(INDEX(GroupVertices[Group],MATCH(Edges[[#This Row],[Vertex 2]],GroupVertices[Vertex],0)),1,1,"")</f>
        <v>11</v>
      </c>
      <c r="BD104" s="48">
        <v>0</v>
      </c>
      <c r="BE104" s="49">
        <v>0</v>
      </c>
      <c r="BF104" s="48">
        <v>0</v>
      </c>
      <c r="BG104" s="49">
        <v>0</v>
      </c>
      <c r="BH104" s="48">
        <v>0</v>
      </c>
      <c r="BI104" s="49">
        <v>0</v>
      </c>
      <c r="BJ104" s="48">
        <v>25</v>
      </c>
      <c r="BK104" s="49">
        <v>100</v>
      </c>
      <c r="BL104" s="48">
        <v>25</v>
      </c>
    </row>
    <row r="105" spans="1:64" ht="15">
      <c r="A105" s="64" t="s">
        <v>282</v>
      </c>
      <c r="B105" s="64" t="s">
        <v>359</v>
      </c>
      <c r="C105" s="65" t="s">
        <v>4978</v>
      </c>
      <c r="D105" s="66">
        <v>3</v>
      </c>
      <c r="E105" s="67" t="s">
        <v>132</v>
      </c>
      <c r="F105" s="68">
        <v>35</v>
      </c>
      <c r="G105" s="65"/>
      <c r="H105" s="69"/>
      <c r="I105" s="70"/>
      <c r="J105" s="70"/>
      <c r="K105" s="34" t="s">
        <v>65</v>
      </c>
      <c r="L105" s="77">
        <v>105</v>
      </c>
      <c r="M105" s="77"/>
      <c r="N105" s="72"/>
      <c r="O105" s="79" t="s">
        <v>526</v>
      </c>
      <c r="P105" s="81">
        <v>43691.06905092593</v>
      </c>
      <c r="Q105" s="79" t="s">
        <v>581</v>
      </c>
      <c r="R105" s="79"/>
      <c r="S105" s="79"/>
      <c r="T105" s="79"/>
      <c r="U105" s="79"/>
      <c r="V105" s="84" t="s">
        <v>944</v>
      </c>
      <c r="W105" s="81">
        <v>43691.06905092593</v>
      </c>
      <c r="X105" s="84" t="s">
        <v>1138</v>
      </c>
      <c r="Y105" s="79"/>
      <c r="Z105" s="79"/>
      <c r="AA105" s="82" t="s">
        <v>1382</v>
      </c>
      <c r="AB105" s="79"/>
      <c r="AC105" s="79" t="b">
        <v>0</v>
      </c>
      <c r="AD105" s="79">
        <v>0</v>
      </c>
      <c r="AE105" s="82" t="s">
        <v>1587</v>
      </c>
      <c r="AF105" s="79" t="b">
        <v>0</v>
      </c>
      <c r="AG105" s="79" t="s">
        <v>1621</v>
      </c>
      <c r="AH105" s="79"/>
      <c r="AI105" s="82" t="s">
        <v>1587</v>
      </c>
      <c r="AJ105" s="79" t="b">
        <v>0</v>
      </c>
      <c r="AK105" s="79">
        <v>36</v>
      </c>
      <c r="AL105" s="82" t="s">
        <v>1466</v>
      </c>
      <c r="AM105" s="79" t="s">
        <v>1648</v>
      </c>
      <c r="AN105" s="79" t="b">
        <v>0</v>
      </c>
      <c r="AO105" s="82" t="s">
        <v>1466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v>0</v>
      </c>
      <c r="BE105" s="49">
        <v>0</v>
      </c>
      <c r="BF105" s="48">
        <v>2</v>
      </c>
      <c r="BG105" s="49">
        <v>9.090909090909092</v>
      </c>
      <c r="BH105" s="48">
        <v>0</v>
      </c>
      <c r="BI105" s="49">
        <v>0</v>
      </c>
      <c r="BJ105" s="48">
        <v>20</v>
      </c>
      <c r="BK105" s="49">
        <v>90.9090909090909</v>
      </c>
      <c r="BL105" s="48">
        <v>22</v>
      </c>
    </row>
    <row r="106" spans="1:64" ht="15">
      <c r="A106" s="64" t="s">
        <v>283</v>
      </c>
      <c r="B106" s="64" t="s">
        <v>359</v>
      </c>
      <c r="C106" s="65" t="s">
        <v>4978</v>
      </c>
      <c r="D106" s="66">
        <v>3</v>
      </c>
      <c r="E106" s="67" t="s">
        <v>132</v>
      </c>
      <c r="F106" s="68">
        <v>35</v>
      </c>
      <c r="G106" s="65"/>
      <c r="H106" s="69"/>
      <c r="I106" s="70"/>
      <c r="J106" s="70"/>
      <c r="K106" s="34" t="s">
        <v>65</v>
      </c>
      <c r="L106" s="77">
        <v>106</v>
      </c>
      <c r="M106" s="77"/>
      <c r="N106" s="72"/>
      <c r="O106" s="79" t="s">
        <v>526</v>
      </c>
      <c r="P106" s="81">
        <v>43691.07252314815</v>
      </c>
      <c r="Q106" s="79" t="s">
        <v>581</v>
      </c>
      <c r="R106" s="79"/>
      <c r="S106" s="79"/>
      <c r="T106" s="79"/>
      <c r="U106" s="79"/>
      <c r="V106" s="84" t="s">
        <v>945</v>
      </c>
      <c r="W106" s="81">
        <v>43691.07252314815</v>
      </c>
      <c r="X106" s="84" t="s">
        <v>1139</v>
      </c>
      <c r="Y106" s="79"/>
      <c r="Z106" s="79"/>
      <c r="AA106" s="82" t="s">
        <v>1383</v>
      </c>
      <c r="AB106" s="79"/>
      <c r="AC106" s="79" t="b">
        <v>0</v>
      </c>
      <c r="AD106" s="79">
        <v>0</v>
      </c>
      <c r="AE106" s="82" t="s">
        <v>1587</v>
      </c>
      <c r="AF106" s="79" t="b">
        <v>0</v>
      </c>
      <c r="AG106" s="79" t="s">
        <v>1621</v>
      </c>
      <c r="AH106" s="79"/>
      <c r="AI106" s="82" t="s">
        <v>1587</v>
      </c>
      <c r="AJ106" s="79" t="b">
        <v>0</v>
      </c>
      <c r="AK106" s="79">
        <v>36</v>
      </c>
      <c r="AL106" s="82" t="s">
        <v>1466</v>
      </c>
      <c r="AM106" s="79" t="s">
        <v>1644</v>
      </c>
      <c r="AN106" s="79" t="b">
        <v>0</v>
      </c>
      <c r="AO106" s="82" t="s">
        <v>1466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0</v>
      </c>
      <c r="BE106" s="49">
        <v>0</v>
      </c>
      <c r="BF106" s="48">
        <v>2</v>
      </c>
      <c r="BG106" s="49">
        <v>9.090909090909092</v>
      </c>
      <c r="BH106" s="48">
        <v>0</v>
      </c>
      <c r="BI106" s="49">
        <v>0</v>
      </c>
      <c r="BJ106" s="48">
        <v>20</v>
      </c>
      <c r="BK106" s="49">
        <v>90.9090909090909</v>
      </c>
      <c r="BL106" s="48">
        <v>22</v>
      </c>
    </row>
    <row r="107" spans="1:64" ht="15">
      <c r="A107" s="64" t="s">
        <v>284</v>
      </c>
      <c r="B107" s="64" t="s">
        <v>284</v>
      </c>
      <c r="C107" s="65" t="s">
        <v>4978</v>
      </c>
      <c r="D107" s="66">
        <v>3</v>
      </c>
      <c r="E107" s="67" t="s">
        <v>132</v>
      </c>
      <c r="F107" s="68">
        <v>35</v>
      </c>
      <c r="G107" s="65"/>
      <c r="H107" s="69"/>
      <c r="I107" s="70"/>
      <c r="J107" s="70"/>
      <c r="K107" s="34" t="s">
        <v>65</v>
      </c>
      <c r="L107" s="77">
        <v>107</v>
      </c>
      <c r="M107" s="77"/>
      <c r="N107" s="72"/>
      <c r="O107" s="79" t="s">
        <v>176</v>
      </c>
      <c r="P107" s="81">
        <v>43691.08792824074</v>
      </c>
      <c r="Q107" s="79" t="s">
        <v>582</v>
      </c>
      <c r="R107" s="84" t="s">
        <v>711</v>
      </c>
      <c r="S107" s="79" t="s">
        <v>778</v>
      </c>
      <c r="T107" s="79" t="s">
        <v>827</v>
      </c>
      <c r="U107" s="79"/>
      <c r="V107" s="84" t="s">
        <v>946</v>
      </c>
      <c r="W107" s="81">
        <v>43691.08792824074</v>
      </c>
      <c r="X107" s="84" t="s">
        <v>1140</v>
      </c>
      <c r="Y107" s="79"/>
      <c r="Z107" s="79"/>
      <c r="AA107" s="82" t="s">
        <v>1384</v>
      </c>
      <c r="AB107" s="79"/>
      <c r="AC107" s="79" t="b">
        <v>0</v>
      </c>
      <c r="AD107" s="79">
        <v>0</v>
      </c>
      <c r="AE107" s="82" t="s">
        <v>1587</v>
      </c>
      <c r="AF107" s="79" t="b">
        <v>1</v>
      </c>
      <c r="AG107" s="79" t="s">
        <v>1621</v>
      </c>
      <c r="AH107" s="79"/>
      <c r="AI107" s="82" t="s">
        <v>1466</v>
      </c>
      <c r="AJ107" s="79" t="b">
        <v>0</v>
      </c>
      <c r="AK107" s="79">
        <v>0</v>
      </c>
      <c r="AL107" s="82" t="s">
        <v>1587</v>
      </c>
      <c r="AM107" s="79" t="s">
        <v>1643</v>
      </c>
      <c r="AN107" s="79" t="b">
        <v>1</v>
      </c>
      <c r="AO107" s="82" t="s">
        <v>1384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1</v>
      </c>
      <c r="BE107" s="49">
        <v>4.545454545454546</v>
      </c>
      <c r="BF107" s="48">
        <v>0</v>
      </c>
      <c r="BG107" s="49">
        <v>0</v>
      </c>
      <c r="BH107" s="48">
        <v>0</v>
      </c>
      <c r="BI107" s="49">
        <v>0</v>
      </c>
      <c r="BJ107" s="48">
        <v>21</v>
      </c>
      <c r="BK107" s="49">
        <v>95.45454545454545</v>
      </c>
      <c r="BL107" s="48">
        <v>22</v>
      </c>
    </row>
    <row r="108" spans="1:64" ht="15">
      <c r="A108" s="64" t="s">
        <v>285</v>
      </c>
      <c r="B108" s="64" t="s">
        <v>359</v>
      </c>
      <c r="C108" s="65" t="s">
        <v>4978</v>
      </c>
      <c r="D108" s="66">
        <v>3</v>
      </c>
      <c r="E108" s="67" t="s">
        <v>132</v>
      </c>
      <c r="F108" s="68">
        <v>35</v>
      </c>
      <c r="G108" s="65"/>
      <c r="H108" s="69"/>
      <c r="I108" s="70"/>
      <c r="J108" s="70"/>
      <c r="K108" s="34" t="s">
        <v>65</v>
      </c>
      <c r="L108" s="77">
        <v>108</v>
      </c>
      <c r="M108" s="77"/>
      <c r="N108" s="72"/>
      <c r="O108" s="79" t="s">
        <v>526</v>
      </c>
      <c r="P108" s="81">
        <v>43691.09962962963</v>
      </c>
      <c r="Q108" s="79" t="s">
        <v>581</v>
      </c>
      <c r="R108" s="79"/>
      <c r="S108" s="79"/>
      <c r="T108" s="79"/>
      <c r="U108" s="79"/>
      <c r="V108" s="84" t="s">
        <v>947</v>
      </c>
      <c r="W108" s="81">
        <v>43691.09962962963</v>
      </c>
      <c r="X108" s="84" t="s">
        <v>1141</v>
      </c>
      <c r="Y108" s="79"/>
      <c r="Z108" s="79"/>
      <c r="AA108" s="82" t="s">
        <v>1385</v>
      </c>
      <c r="AB108" s="79"/>
      <c r="AC108" s="79" t="b">
        <v>0</v>
      </c>
      <c r="AD108" s="79">
        <v>0</v>
      </c>
      <c r="AE108" s="82" t="s">
        <v>1587</v>
      </c>
      <c r="AF108" s="79" t="b">
        <v>0</v>
      </c>
      <c r="AG108" s="79" t="s">
        <v>1621</v>
      </c>
      <c r="AH108" s="79"/>
      <c r="AI108" s="82" t="s">
        <v>1587</v>
      </c>
      <c r="AJ108" s="79" t="b">
        <v>0</v>
      </c>
      <c r="AK108" s="79">
        <v>36</v>
      </c>
      <c r="AL108" s="82" t="s">
        <v>1466</v>
      </c>
      <c r="AM108" s="79" t="s">
        <v>1643</v>
      </c>
      <c r="AN108" s="79" t="b">
        <v>0</v>
      </c>
      <c r="AO108" s="82" t="s">
        <v>1466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2</v>
      </c>
      <c r="BG108" s="49">
        <v>9.090909090909092</v>
      </c>
      <c r="BH108" s="48">
        <v>0</v>
      </c>
      <c r="BI108" s="49">
        <v>0</v>
      </c>
      <c r="BJ108" s="48">
        <v>20</v>
      </c>
      <c r="BK108" s="49">
        <v>90.9090909090909</v>
      </c>
      <c r="BL108" s="48">
        <v>22</v>
      </c>
    </row>
    <row r="109" spans="1:64" ht="15">
      <c r="A109" s="64" t="s">
        <v>286</v>
      </c>
      <c r="B109" s="64" t="s">
        <v>359</v>
      </c>
      <c r="C109" s="65" t="s">
        <v>4978</v>
      </c>
      <c r="D109" s="66">
        <v>3</v>
      </c>
      <c r="E109" s="67" t="s">
        <v>132</v>
      </c>
      <c r="F109" s="68">
        <v>35</v>
      </c>
      <c r="G109" s="65"/>
      <c r="H109" s="69"/>
      <c r="I109" s="70"/>
      <c r="J109" s="70"/>
      <c r="K109" s="34" t="s">
        <v>65</v>
      </c>
      <c r="L109" s="77">
        <v>109</v>
      </c>
      <c r="M109" s="77"/>
      <c r="N109" s="72"/>
      <c r="O109" s="79" t="s">
        <v>526</v>
      </c>
      <c r="P109" s="81">
        <v>43691.10020833334</v>
      </c>
      <c r="Q109" s="79" t="s">
        <v>581</v>
      </c>
      <c r="R109" s="79"/>
      <c r="S109" s="79"/>
      <c r="T109" s="79"/>
      <c r="U109" s="79"/>
      <c r="V109" s="84" t="s">
        <v>948</v>
      </c>
      <c r="W109" s="81">
        <v>43691.10020833334</v>
      </c>
      <c r="X109" s="84" t="s">
        <v>1142</v>
      </c>
      <c r="Y109" s="79"/>
      <c r="Z109" s="79"/>
      <c r="AA109" s="82" t="s">
        <v>1386</v>
      </c>
      <c r="AB109" s="79"/>
      <c r="AC109" s="79" t="b">
        <v>0</v>
      </c>
      <c r="AD109" s="79">
        <v>0</v>
      </c>
      <c r="AE109" s="82" t="s">
        <v>1587</v>
      </c>
      <c r="AF109" s="79" t="b">
        <v>0</v>
      </c>
      <c r="AG109" s="79" t="s">
        <v>1621</v>
      </c>
      <c r="AH109" s="79"/>
      <c r="AI109" s="82" t="s">
        <v>1587</v>
      </c>
      <c r="AJ109" s="79" t="b">
        <v>0</v>
      </c>
      <c r="AK109" s="79">
        <v>36</v>
      </c>
      <c r="AL109" s="82" t="s">
        <v>1466</v>
      </c>
      <c r="AM109" s="79" t="s">
        <v>1643</v>
      </c>
      <c r="AN109" s="79" t="b">
        <v>0</v>
      </c>
      <c r="AO109" s="82" t="s">
        <v>1466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0</v>
      </c>
      <c r="BE109" s="49">
        <v>0</v>
      </c>
      <c r="BF109" s="48">
        <v>2</v>
      </c>
      <c r="BG109" s="49">
        <v>9.090909090909092</v>
      </c>
      <c r="BH109" s="48">
        <v>0</v>
      </c>
      <c r="BI109" s="49">
        <v>0</v>
      </c>
      <c r="BJ109" s="48">
        <v>20</v>
      </c>
      <c r="BK109" s="49">
        <v>90.9090909090909</v>
      </c>
      <c r="BL109" s="48">
        <v>22</v>
      </c>
    </row>
    <row r="110" spans="1:64" ht="15">
      <c r="A110" s="64" t="s">
        <v>287</v>
      </c>
      <c r="B110" s="64" t="s">
        <v>359</v>
      </c>
      <c r="C110" s="65" t="s">
        <v>4978</v>
      </c>
      <c r="D110" s="66">
        <v>3</v>
      </c>
      <c r="E110" s="67" t="s">
        <v>132</v>
      </c>
      <c r="F110" s="68">
        <v>35</v>
      </c>
      <c r="G110" s="65"/>
      <c r="H110" s="69"/>
      <c r="I110" s="70"/>
      <c r="J110" s="70"/>
      <c r="K110" s="34" t="s">
        <v>65</v>
      </c>
      <c r="L110" s="77">
        <v>110</v>
      </c>
      <c r="M110" s="77"/>
      <c r="N110" s="72"/>
      <c r="O110" s="79" t="s">
        <v>526</v>
      </c>
      <c r="P110" s="81">
        <v>43691.10057870371</v>
      </c>
      <c r="Q110" s="79" t="s">
        <v>581</v>
      </c>
      <c r="R110" s="79"/>
      <c r="S110" s="79"/>
      <c r="T110" s="79"/>
      <c r="U110" s="79"/>
      <c r="V110" s="84" t="s">
        <v>949</v>
      </c>
      <c r="W110" s="81">
        <v>43691.10057870371</v>
      </c>
      <c r="X110" s="84" t="s">
        <v>1143</v>
      </c>
      <c r="Y110" s="79"/>
      <c r="Z110" s="79"/>
      <c r="AA110" s="82" t="s">
        <v>1387</v>
      </c>
      <c r="AB110" s="79"/>
      <c r="AC110" s="79" t="b">
        <v>0</v>
      </c>
      <c r="AD110" s="79">
        <v>0</v>
      </c>
      <c r="AE110" s="82" t="s">
        <v>1587</v>
      </c>
      <c r="AF110" s="79" t="b">
        <v>0</v>
      </c>
      <c r="AG110" s="79" t="s">
        <v>1621</v>
      </c>
      <c r="AH110" s="79"/>
      <c r="AI110" s="82" t="s">
        <v>1587</v>
      </c>
      <c r="AJ110" s="79" t="b">
        <v>0</v>
      </c>
      <c r="AK110" s="79">
        <v>36</v>
      </c>
      <c r="AL110" s="82" t="s">
        <v>1466</v>
      </c>
      <c r="AM110" s="79" t="s">
        <v>1644</v>
      </c>
      <c r="AN110" s="79" t="b">
        <v>0</v>
      </c>
      <c r="AO110" s="82" t="s">
        <v>1466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0</v>
      </c>
      <c r="BE110" s="49">
        <v>0</v>
      </c>
      <c r="BF110" s="48">
        <v>2</v>
      </c>
      <c r="BG110" s="49">
        <v>9.090909090909092</v>
      </c>
      <c r="BH110" s="48">
        <v>0</v>
      </c>
      <c r="BI110" s="49">
        <v>0</v>
      </c>
      <c r="BJ110" s="48">
        <v>20</v>
      </c>
      <c r="BK110" s="49">
        <v>90.9090909090909</v>
      </c>
      <c r="BL110" s="48">
        <v>22</v>
      </c>
    </row>
    <row r="111" spans="1:64" ht="15">
      <c r="A111" s="64" t="s">
        <v>288</v>
      </c>
      <c r="B111" s="64" t="s">
        <v>359</v>
      </c>
      <c r="C111" s="65" t="s">
        <v>4978</v>
      </c>
      <c r="D111" s="66">
        <v>3</v>
      </c>
      <c r="E111" s="67" t="s">
        <v>132</v>
      </c>
      <c r="F111" s="68">
        <v>35</v>
      </c>
      <c r="G111" s="65"/>
      <c r="H111" s="69"/>
      <c r="I111" s="70"/>
      <c r="J111" s="70"/>
      <c r="K111" s="34" t="s">
        <v>65</v>
      </c>
      <c r="L111" s="77">
        <v>111</v>
      </c>
      <c r="M111" s="77"/>
      <c r="N111" s="72"/>
      <c r="O111" s="79" t="s">
        <v>526</v>
      </c>
      <c r="P111" s="81">
        <v>43691.115208333336</v>
      </c>
      <c r="Q111" s="79" t="s">
        <v>581</v>
      </c>
      <c r="R111" s="79"/>
      <c r="S111" s="79"/>
      <c r="T111" s="79"/>
      <c r="U111" s="79"/>
      <c r="V111" s="84" t="s">
        <v>950</v>
      </c>
      <c r="W111" s="81">
        <v>43691.115208333336</v>
      </c>
      <c r="X111" s="84" t="s">
        <v>1144</v>
      </c>
      <c r="Y111" s="79"/>
      <c r="Z111" s="79"/>
      <c r="AA111" s="82" t="s">
        <v>1388</v>
      </c>
      <c r="AB111" s="79"/>
      <c r="AC111" s="79" t="b">
        <v>0</v>
      </c>
      <c r="AD111" s="79">
        <v>0</v>
      </c>
      <c r="AE111" s="82" t="s">
        <v>1587</v>
      </c>
      <c r="AF111" s="79" t="b">
        <v>0</v>
      </c>
      <c r="AG111" s="79" t="s">
        <v>1621</v>
      </c>
      <c r="AH111" s="79"/>
      <c r="AI111" s="82" t="s">
        <v>1587</v>
      </c>
      <c r="AJ111" s="79" t="b">
        <v>0</v>
      </c>
      <c r="AK111" s="79">
        <v>36</v>
      </c>
      <c r="AL111" s="82" t="s">
        <v>1466</v>
      </c>
      <c r="AM111" s="79" t="s">
        <v>1648</v>
      </c>
      <c r="AN111" s="79" t="b">
        <v>0</v>
      </c>
      <c r="AO111" s="82" t="s">
        <v>1466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0</v>
      </c>
      <c r="BE111" s="49">
        <v>0</v>
      </c>
      <c r="BF111" s="48">
        <v>2</v>
      </c>
      <c r="BG111" s="49">
        <v>9.090909090909092</v>
      </c>
      <c r="BH111" s="48">
        <v>0</v>
      </c>
      <c r="BI111" s="49">
        <v>0</v>
      </c>
      <c r="BJ111" s="48">
        <v>20</v>
      </c>
      <c r="BK111" s="49">
        <v>90.9090909090909</v>
      </c>
      <c r="BL111" s="48">
        <v>22</v>
      </c>
    </row>
    <row r="112" spans="1:64" ht="15">
      <c r="A112" s="64" t="s">
        <v>289</v>
      </c>
      <c r="B112" s="64" t="s">
        <v>359</v>
      </c>
      <c r="C112" s="65" t="s">
        <v>4978</v>
      </c>
      <c r="D112" s="66">
        <v>3</v>
      </c>
      <c r="E112" s="67" t="s">
        <v>132</v>
      </c>
      <c r="F112" s="68">
        <v>35</v>
      </c>
      <c r="G112" s="65"/>
      <c r="H112" s="69"/>
      <c r="I112" s="70"/>
      <c r="J112" s="70"/>
      <c r="K112" s="34" t="s">
        <v>65</v>
      </c>
      <c r="L112" s="77">
        <v>112</v>
      </c>
      <c r="M112" s="77"/>
      <c r="N112" s="72"/>
      <c r="O112" s="79" t="s">
        <v>526</v>
      </c>
      <c r="P112" s="81">
        <v>43691.121157407404</v>
      </c>
      <c r="Q112" s="79" t="s">
        <v>581</v>
      </c>
      <c r="R112" s="79"/>
      <c r="S112" s="79"/>
      <c r="T112" s="79"/>
      <c r="U112" s="79"/>
      <c r="V112" s="84" t="s">
        <v>951</v>
      </c>
      <c r="W112" s="81">
        <v>43691.121157407404</v>
      </c>
      <c r="X112" s="84" t="s">
        <v>1145</v>
      </c>
      <c r="Y112" s="79"/>
      <c r="Z112" s="79"/>
      <c r="AA112" s="82" t="s">
        <v>1389</v>
      </c>
      <c r="AB112" s="79"/>
      <c r="AC112" s="79" t="b">
        <v>0</v>
      </c>
      <c r="AD112" s="79">
        <v>0</v>
      </c>
      <c r="AE112" s="82" t="s">
        <v>1587</v>
      </c>
      <c r="AF112" s="79" t="b">
        <v>0</v>
      </c>
      <c r="AG112" s="79" t="s">
        <v>1621</v>
      </c>
      <c r="AH112" s="79"/>
      <c r="AI112" s="82" t="s">
        <v>1587</v>
      </c>
      <c r="AJ112" s="79" t="b">
        <v>0</v>
      </c>
      <c r="AK112" s="79">
        <v>36</v>
      </c>
      <c r="AL112" s="82" t="s">
        <v>1466</v>
      </c>
      <c r="AM112" s="79" t="s">
        <v>1648</v>
      </c>
      <c r="AN112" s="79" t="b">
        <v>0</v>
      </c>
      <c r="AO112" s="82" t="s">
        <v>1466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2</v>
      </c>
      <c r="BG112" s="49">
        <v>9.090909090909092</v>
      </c>
      <c r="BH112" s="48">
        <v>0</v>
      </c>
      <c r="BI112" s="49">
        <v>0</v>
      </c>
      <c r="BJ112" s="48">
        <v>20</v>
      </c>
      <c r="BK112" s="49">
        <v>90.9090909090909</v>
      </c>
      <c r="BL112" s="48">
        <v>22</v>
      </c>
    </row>
    <row r="113" spans="1:64" ht="15">
      <c r="A113" s="64" t="s">
        <v>290</v>
      </c>
      <c r="B113" s="64" t="s">
        <v>359</v>
      </c>
      <c r="C113" s="65" t="s">
        <v>4978</v>
      </c>
      <c r="D113" s="66">
        <v>3</v>
      </c>
      <c r="E113" s="67" t="s">
        <v>132</v>
      </c>
      <c r="F113" s="68">
        <v>35</v>
      </c>
      <c r="G113" s="65"/>
      <c r="H113" s="69"/>
      <c r="I113" s="70"/>
      <c r="J113" s="70"/>
      <c r="K113" s="34" t="s">
        <v>65</v>
      </c>
      <c r="L113" s="77">
        <v>113</v>
      </c>
      <c r="M113" s="77"/>
      <c r="N113" s="72"/>
      <c r="O113" s="79" t="s">
        <v>526</v>
      </c>
      <c r="P113" s="81">
        <v>43691.123761574076</v>
      </c>
      <c r="Q113" s="79" t="s">
        <v>581</v>
      </c>
      <c r="R113" s="79"/>
      <c r="S113" s="79"/>
      <c r="T113" s="79"/>
      <c r="U113" s="79"/>
      <c r="V113" s="84" t="s">
        <v>952</v>
      </c>
      <c r="W113" s="81">
        <v>43691.123761574076</v>
      </c>
      <c r="X113" s="84" t="s">
        <v>1146</v>
      </c>
      <c r="Y113" s="79"/>
      <c r="Z113" s="79"/>
      <c r="AA113" s="82" t="s">
        <v>1390</v>
      </c>
      <c r="AB113" s="79"/>
      <c r="AC113" s="79" t="b">
        <v>0</v>
      </c>
      <c r="AD113" s="79">
        <v>0</v>
      </c>
      <c r="AE113" s="82" t="s">
        <v>1587</v>
      </c>
      <c r="AF113" s="79" t="b">
        <v>0</v>
      </c>
      <c r="AG113" s="79" t="s">
        <v>1621</v>
      </c>
      <c r="AH113" s="79"/>
      <c r="AI113" s="82" t="s">
        <v>1587</v>
      </c>
      <c r="AJ113" s="79" t="b">
        <v>0</v>
      </c>
      <c r="AK113" s="79">
        <v>47</v>
      </c>
      <c r="AL113" s="82" t="s">
        <v>1466</v>
      </c>
      <c r="AM113" s="79" t="s">
        <v>1644</v>
      </c>
      <c r="AN113" s="79" t="b">
        <v>0</v>
      </c>
      <c r="AO113" s="82" t="s">
        <v>1466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0</v>
      </c>
      <c r="BE113" s="49">
        <v>0</v>
      </c>
      <c r="BF113" s="48">
        <v>2</v>
      </c>
      <c r="BG113" s="49">
        <v>9.090909090909092</v>
      </c>
      <c r="BH113" s="48">
        <v>0</v>
      </c>
      <c r="BI113" s="49">
        <v>0</v>
      </c>
      <c r="BJ113" s="48">
        <v>20</v>
      </c>
      <c r="BK113" s="49">
        <v>90.9090909090909</v>
      </c>
      <c r="BL113" s="48">
        <v>22</v>
      </c>
    </row>
    <row r="114" spans="1:64" ht="15">
      <c r="A114" s="64" t="s">
        <v>291</v>
      </c>
      <c r="B114" s="64" t="s">
        <v>359</v>
      </c>
      <c r="C114" s="65" t="s">
        <v>4978</v>
      </c>
      <c r="D114" s="66">
        <v>3</v>
      </c>
      <c r="E114" s="67" t="s">
        <v>132</v>
      </c>
      <c r="F114" s="68">
        <v>35</v>
      </c>
      <c r="G114" s="65"/>
      <c r="H114" s="69"/>
      <c r="I114" s="70"/>
      <c r="J114" s="70"/>
      <c r="K114" s="34" t="s">
        <v>65</v>
      </c>
      <c r="L114" s="77">
        <v>114</v>
      </c>
      <c r="M114" s="77"/>
      <c r="N114" s="72"/>
      <c r="O114" s="79" t="s">
        <v>526</v>
      </c>
      <c r="P114" s="81">
        <v>43691.12892361111</v>
      </c>
      <c r="Q114" s="79" t="s">
        <v>581</v>
      </c>
      <c r="R114" s="79"/>
      <c r="S114" s="79"/>
      <c r="T114" s="79"/>
      <c r="U114" s="79"/>
      <c r="V114" s="84" t="s">
        <v>953</v>
      </c>
      <c r="W114" s="81">
        <v>43691.12892361111</v>
      </c>
      <c r="X114" s="84" t="s">
        <v>1147</v>
      </c>
      <c r="Y114" s="79"/>
      <c r="Z114" s="79"/>
      <c r="AA114" s="82" t="s">
        <v>1391</v>
      </c>
      <c r="AB114" s="79"/>
      <c r="AC114" s="79" t="b">
        <v>0</v>
      </c>
      <c r="AD114" s="79">
        <v>0</v>
      </c>
      <c r="AE114" s="82" t="s">
        <v>1587</v>
      </c>
      <c r="AF114" s="79" t="b">
        <v>0</v>
      </c>
      <c r="AG114" s="79" t="s">
        <v>1621</v>
      </c>
      <c r="AH114" s="79"/>
      <c r="AI114" s="82" t="s">
        <v>1587</v>
      </c>
      <c r="AJ114" s="79" t="b">
        <v>0</v>
      </c>
      <c r="AK114" s="79">
        <v>36</v>
      </c>
      <c r="AL114" s="82" t="s">
        <v>1466</v>
      </c>
      <c r="AM114" s="79" t="s">
        <v>1648</v>
      </c>
      <c r="AN114" s="79" t="b">
        <v>0</v>
      </c>
      <c r="AO114" s="82" t="s">
        <v>1466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0</v>
      </c>
      <c r="BE114" s="49">
        <v>0</v>
      </c>
      <c r="BF114" s="48">
        <v>2</v>
      </c>
      <c r="BG114" s="49">
        <v>9.090909090909092</v>
      </c>
      <c r="BH114" s="48">
        <v>0</v>
      </c>
      <c r="BI114" s="49">
        <v>0</v>
      </c>
      <c r="BJ114" s="48">
        <v>20</v>
      </c>
      <c r="BK114" s="49">
        <v>90.9090909090909</v>
      </c>
      <c r="BL114" s="48">
        <v>22</v>
      </c>
    </row>
    <row r="115" spans="1:64" ht="15">
      <c r="A115" s="64" t="s">
        <v>292</v>
      </c>
      <c r="B115" s="64" t="s">
        <v>359</v>
      </c>
      <c r="C115" s="65" t="s">
        <v>4978</v>
      </c>
      <c r="D115" s="66">
        <v>3</v>
      </c>
      <c r="E115" s="67" t="s">
        <v>132</v>
      </c>
      <c r="F115" s="68">
        <v>35</v>
      </c>
      <c r="G115" s="65"/>
      <c r="H115" s="69"/>
      <c r="I115" s="70"/>
      <c r="J115" s="70"/>
      <c r="K115" s="34" t="s">
        <v>65</v>
      </c>
      <c r="L115" s="77">
        <v>115</v>
      </c>
      <c r="M115" s="77"/>
      <c r="N115" s="72"/>
      <c r="O115" s="79" t="s">
        <v>526</v>
      </c>
      <c r="P115" s="81">
        <v>43691.13476851852</v>
      </c>
      <c r="Q115" s="79" t="s">
        <v>581</v>
      </c>
      <c r="R115" s="79"/>
      <c r="S115" s="79"/>
      <c r="T115" s="79"/>
      <c r="U115" s="79"/>
      <c r="V115" s="84" t="s">
        <v>954</v>
      </c>
      <c r="W115" s="81">
        <v>43691.13476851852</v>
      </c>
      <c r="X115" s="84" t="s">
        <v>1148</v>
      </c>
      <c r="Y115" s="79"/>
      <c r="Z115" s="79"/>
      <c r="AA115" s="82" t="s">
        <v>1392</v>
      </c>
      <c r="AB115" s="79"/>
      <c r="AC115" s="79" t="b">
        <v>0</v>
      </c>
      <c r="AD115" s="79">
        <v>0</v>
      </c>
      <c r="AE115" s="82" t="s">
        <v>1587</v>
      </c>
      <c r="AF115" s="79" t="b">
        <v>0</v>
      </c>
      <c r="AG115" s="79" t="s">
        <v>1621</v>
      </c>
      <c r="AH115" s="79"/>
      <c r="AI115" s="82" t="s">
        <v>1587</v>
      </c>
      <c r="AJ115" s="79" t="b">
        <v>0</v>
      </c>
      <c r="AK115" s="79">
        <v>36</v>
      </c>
      <c r="AL115" s="82" t="s">
        <v>1466</v>
      </c>
      <c r="AM115" s="79" t="s">
        <v>1644</v>
      </c>
      <c r="AN115" s="79" t="b">
        <v>0</v>
      </c>
      <c r="AO115" s="82" t="s">
        <v>1466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0</v>
      </c>
      <c r="BE115" s="49">
        <v>0</v>
      </c>
      <c r="BF115" s="48">
        <v>2</v>
      </c>
      <c r="BG115" s="49">
        <v>9.090909090909092</v>
      </c>
      <c r="BH115" s="48">
        <v>0</v>
      </c>
      <c r="BI115" s="49">
        <v>0</v>
      </c>
      <c r="BJ115" s="48">
        <v>20</v>
      </c>
      <c r="BK115" s="49">
        <v>90.9090909090909</v>
      </c>
      <c r="BL115" s="48">
        <v>22</v>
      </c>
    </row>
    <row r="116" spans="1:64" ht="15">
      <c r="A116" s="64" t="s">
        <v>293</v>
      </c>
      <c r="B116" s="64" t="s">
        <v>443</v>
      </c>
      <c r="C116" s="65" t="s">
        <v>4978</v>
      </c>
      <c r="D116" s="66">
        <v>3</v>
      </c>
      <c r="E116" s="67" t="s">
        <v>132</v>
      </c>
      <c r="F116" s="68">
        <v>35</v>
      </c>
      <c r="G116" s="65"/>
      <c r="H116" s="69"/>
      <c r="I116" s="70"/>
      <c r="J116" s="70"/>
      <c r="K116" s="34" t="s">
        <v>65</v>
      </c>
      <c r="L116" s="77">
        <v>116</v>
      </c>
      <c r="M116" s="77"/>
      <c r="N116" s="72"/>
      <c r="O116" s="79" t="s">
        <v>527</v>
      </c>
      <c r="P116" s="81">
        <v>43690.499560185184</v>
      </c>
      <c r="Q116" s="79" t="s">
        <v>583</v>
      </c>
      <c r="R116" s="84" t="s">
        <v>712</v>
      </c>
      <c r="S116" s="79" t="s">
        <v>778</v>
      </c>
      <c r="T116" s="79" t="s">
        <v>800</v>
      </c>
      <c r="U116" s="79"/>
      <c r="V116" s="84" t="s">
        <v>955</v>
      </c>
      <c r="W116" s="81">
        <v>43690.499560185184</v>
      </c>
      <c r="X116" s="84" t="s">
        <v>1149</v>
      </c>
      <c r="Y116" s="79"/>
      <c r="Z116" s="79"/>
      <c r="AA116" s="82" t="s">
        <v>1393</v>
      </c>
      <c r="AB116" s="82" t="s">
        <v>1564</v>
      </c>
      <c r="AC116" s="79" t="b">
        <v>0</v>
      </c>
      <c r="AD116" s="79">
        <v>0</v>
      </c>
      <c r="AE116" s="82" t="s">
        <v>1597</v>
      </c>
      <c r="AF116" s="79" t="b">
        <v>1</v>
      </c>
      <c r="AG116" s="79" t="s">
        <v>1621</v>
      </c>
      <c r="AH116" s="79"/>
      <c r="AI116" s="82" t="s">
        <v>1632</v>
      </c>
      <c r="AJ116" s="79" t="b">
        <v>0</v>
      </c>
      <c r="AK116" s="79">
        <v>0</v>
      </c>
      <c r="AL116" s="82" t="s">
        <v>1587</v>
      </c>
      <c r="AM116" s="79" t="s">
        <v>1644</v>
      </c>
      <c r="AN116" s="79" t="b">
        <v>1</v>
      </c>
      <c r="AO116" s="82" t="s">
        <v>1564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v>1</v>
      </c>
      <c r="BE116" s="49">
        <v>7.6923076923076925</v>
      </c>
      <c r="BF116" s="48">
        <v>0</v>
      </c>
      <c r="BG116" s="49">
        <v>0</v>
      </c>
      <c r="BH116" s="48">
        <v>0</v>
      </c>
      <c r="BI116" s="49">
        <v>0</v>
      </c>
      <c r="BJ116" s="48">
        <v>12</v>
      </c>
      <c r="BK116" s="49">
        <v>92.3076923076923</v>
      </c>
      <c r="BL116" s="48">
        <v>13</v>
      </c>
    </row>
    <row r="117" spans="1:64" ht="15">
      <c r="A117" s="64" t="s">
        <v>293</v>
      </c>
      <c r="B117" s="64" t="s">
        <v>359</v>
      </c>
      <c r="C117" s="65" t="s">
        <v>4978</v>
      </c>
      <c r="D117" s="66">
        <v>3</v>
      </c>
      <c r="E117" s="67" t="s">
        <v>132</v>
      </c>
      <c r="F117" s="68">
        <v>35</v>
      </c>
      <c r="G117" s="65"/>
      <c r="H117" s="69"/>
      <c r="I117" s="70"/>
      <c r="J117" s="70"/>
      <c r="K117" s="34" t="s">
        <v>65</v>
      </c>
      <c r="L117" s="77">
        <v>117</v>
      </c>
      <c r="M117" s="77"/>
      <c r="N117" s="72"/>
      <c r="O117" s="79" t="s">
        <v>526</v>
      </c>
      <c r="P117" s="81">
        <v>43691.13699074074</v>
      </c>
      <c r="Q117" s="79" t="s">
        <v>581</v>
      </c>
      <c r="R117" s="79"/>
      <c r="S117" s="79"/>
      <c r="T117" s="79"/>
      <c r="U117" s="79"/>
      <c r="V117" s="84" t="s">
        <v>955</v>
      </c>
      <c r="W117" s="81">
        <v>43691.13699074074</v>
      </c>
      <c r="X117" s="84" t="s">
        <v>1150</v>
      </c>
      <c r="Y117" s="79"/>
      <c r="Z117" s="79"/>
      <c r="AA117" s="82" t="s">
        <v>1394</v>
      </c>
      <c r="AB117" s="79"/>
      <c r="AC117" s="79" t="b">
        <v>0</v>
      </c>
      <c r="AD117" s="79">
        <v>0</v>
      </c>
      <c r="AE117" s="82" t="s">
        <v>1587</v>
      </c>
      <c r="AF117" s="79" t="b">
        <v>0</v>
      </c>
      <c r="AG117" s="79" t="s">
        <v>1621</v>
      </c>
      <c r="AH117" s="79"/>
      <c r="AI117" s="82" t="s">
        <v>1587</v>
      </c>
      <c r="AJ117" s="79" t="b">
        <v>0</v>
      </c>
      <c r="AK117" s="79">
        <v>36</v>
      </c>
      <c r="AL117" s="82" t="s">
        <v>1466</v>
      </c>
      <c r="AM117" s="79" t="s">
        <v>1644</v>
      </c>
      <c r="AN117" s="79" t="b">
        <v>0</v>
      </c>
      <c r="AO117" s="82" t="s">
        <v>1466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v>0</v>
      </c>
      <c r="BE117" s="49">
        <v>0</v>
      </c>
      <c r="BF117" s="48">
        <v>2</v>
      </c>
      <c r="BG117" s="49">
        <v>9.090909090909092</v>
      </c>
      <c r="BH117" s="48">
        <v>0</v>
      </c>
      <c r="BI117" s="49">
        <v>0</v>
      </c>
      <c r="BJ117" s="48">
        <v>20</v>
      </c>
      <c r="BK117" s="49">
        <v>90.9090909090909</v>
      </c>
      <c r="BL117" s="48">
        <v>22</v>
      </c>
    </row>
    <row r="118" spans="1:64" ht="15">
      <c r="A118" s="64" t="s">
        <v>294</v>
      </c>
      <c r="B118" s="64" t="s">
        <v>359</v>
      </c>
      <c r="C118" s="65" t="s">
        <v>4978</v>
      </c>
      <c r="D118" s="66">
        <v>3</v>
      </c>
      <c r="E118" s="67" t="s">
        <v>132</v>
      </c>
      <c r="F118" s="68">
        <v>35</v>
      </c>
      <c r="G118" s="65"/>
      <c r="H118" s="69"/>
      <c r="I118" s="70"/>
      <c r="J118" s="70"/>
      <c r="K118" s="34" t="s">
        <v>65</v>
      </c>
      <c r="L118" s="77">
        <v>118</v>
      </c>
      <c r="M118" s="77"/>
      <c r="N118" s="72"/>
      <c r="O118" s="79" t="s">
        <v>526</v>
      </c>
      <c r="P118" s="81">
        <v>43691.139710648145</v>
      </c>
      <c r="Q118" s="79" t="s">
        <v>581</v>
      </c>
      <c r="R118" s="79"/>
      <c r="S118" s="79"/>
      <c r="T118" s="79"/>
      <c r="U118" s="79"/>
      <c r="V118" s="84" t="s">
        <v>956</v>
      </c>
      <c r="W118" s="81">
        <v>43691.139710648145</v>
      </c>
      <c r="X118" s="84" t="s">
        <v>1151</v>
      </c>
      <c r="Y118" s="79"/>
      <c r="Z118" s="79"/>
      <c r="AA118" s="82" t="s">
        <v>1395</v>
      </c>
      <c r="AB118" s="79"/>
      <c r="AC118" s="79" t="b">
        <v>0</v>
      </c>
      <c r="AD118" s="79">
        <v>0</v>
      </c>
      <c r="AE118" s="82" t="s">
        <v>1587</v>
      </c>
      <c r="AF118" s="79" t="b">
        <v>0</v>
      </c>
      <c r="AG118" s="79" t="s">
        <v>1621</v>
      </c>
      <c r="AH118" s="79"/>
      <c r="AI118" s="82" t="s">
        <v>1587</v>
      </c>
      <c r="AJ118" s="79" t="b">
        <v>0</v>
      </c>
      <c r="AK118" s="79">
        <v>36</v>
      </c>
      <c r="AL118" s="82" t="s">
        <v>1466</v>
      </c>
      <c r="AM118" s="79" t="s">
        <v>1644</v>
      </c>
      <c r="AN118" s="79" t="b">
        <v>0</v>
      </c>
      <c r="AO118" s="82" t="s">
        <v>1466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2</v>
      </c>
      <c r="BG118" s="49">
        <v>9.090909090909092</v>
      </c>
      <c r="BH118" s="48">
        <v>0</v>
      </c>
      <c r="BI118" s="49">
        <v>0</v>
      </c>
      <c r="BJ118" s="48">
        <v>20</v>
      </c>
      <c r="BK118" s="49">
        <v>90.9090909090909</v>
      </c>
      <c r="BL118" s="48">
        <v>22</v>
      </c>
    </row>
    <row r="119" spans="1:64" ht="15">
      <c r="A119" s="64" t="s">
        <v>295</v>
      </c>
      <c r="B119" s="64" t="s">
        <v>303</v>
      </c>
      <c r="C119" s="65" t="s">
        <v>4978</v>
      </c>
      <c r="D119" s="66">
        <v>3</v>
      </c>
      <c r="E119" s="67" t="s">
        <v>132</v>
      </c>
      <c r="F119" s="68">
        <v>35</v>
      </c>
      <c r="G119" s="65"/>
      <c r="H119" s="69"/>
      <c r="I119" s="70"/>
      <c r="J119" s="70"/>
      <c r="K119" s="34" t="s">
        <v>65</v>
      </c>
      <c r="L119" s="77">
        <v>119</v>
      </c>
      <c r="M119" s="77"/>
      <c r="N119" s="72"/>
      <c r="O119" s="79" t="s">
        <v>526</v>
      </c>
      <c r="P119" s="81">
        <v>43691.14579861111</v>
      </c>
      <c r="Q119" s="79" t="s">
        <v>584</v>
      </c>
      <c r="R119" s="79"/>
      <c r="S119" s="79"/>
      <c r="T119" s="79"/>
      <c r="U119" s="79"/>
      <c r="V119" s="84" t="s">
        <v>957</v>
      </c>
      <c r="W119" s="81">
        <v>43691.14579861111</v>
      </c>
      <c r="X119" s="84" t="s">
        <v>1152</v>
      </c>
      <c r="Y119" s="79"/>
      <c r="Z119" s="79"/>
      <c r="AA119" s="82" t="s">
        <v>1396</v>
      </c>
      <c r="AB119" s="79"/>
      <c r="AC119" s="79" t="b">
        <v>0</v>
      </c>
      <c r="AD119" s="79">
        <v>0</v>
      </c>
      <c r="AE119" s="82" t="s">
        <v>1587</v>
      </c>
      <c r="AF119" s="79" t="b">
        <v>0</v>
      </c>
      <c r="AG119" s="79" t="s">
        <v>1621</v>
      </c>
      <c r="AH119" s="79"/>
      <c r="AI119" s="82" t="s">
        <v>1587</v>
      </c>
      <c r="AJ119" s="79" t="b">
        <v>0</v>
      </c>
      <c r="AK119" s="79">
        <v>2</v>
      </c>
      <c r="AL119" s="82" t="s">
        <v>1404</v>
      </c>
      <c r="AM119" s="79" t="s">
        <v>1650</v>
      </c>
      <c r="AN119" s="79" t="b">
        <v>0</v>
      </c>
      <c r="AO119" s="82" t="s">
        <v>1404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26</v>
      </c>
      <c r="BC119" s="78" t="str">
        <f>REPLACE(INDEX(GroupVertices[Group],MATCH(Edges[[#This Row],[Vertex 2]],GroupVertices[Vertex],0)),1,1,"")</f>
        <v>26</v>
      </c>
      <c r="BD119" s="48">
        <v>1</v>
      </c>
      <c r="BE119" s="49">
        <v>4.166666666666667</v>
      </c>
      <c r="BF119" s="48">
        <v>0</v>
      </c>
      <c r="BG119" s="49">
        <v>0</v>
      </c>
      <c r="BH119" s="48">
        <v>0</v>
      </c>
      <c r="BI119" s="49">
        <v>0</v>
      </c>
      <c r="BJ119" s="48">
        <v>23</v>
      </c>
      <c r="BK119" s="49">
        <v>95.83333333333333</v>
      </c>
      <c r="BL119" s="48">
        <v>24</v>
      </c>
    </row>
    <row r="120" spans="1:64" ht="15">
      <c r="A120" s="64" t="s">
        <v>296</v>
      </c>
      <c r="B120" s="64" t="s">
        <v>359</v>
      </c>
      <c r="C120" s="65" t="s">
        <v>4978</v>
      </c>
      <c r="D120" s="66">
        <v>3</v>
      </c>
      <c r="E120" s="67" t="s">
        <v>132</v>
      </c>
      <c r="F120" s="68">
        <v>35</v>
      </c>
      <c r="G120" s="65"/>
      <c r="H120" s="69"/>
      <c r="I120" s="70"/>
      <c r="J120" s="70"/>
      <c r="K120" s="34" t="s">
        <v>65</v>
      </c>
      <c r="L120" s="77">
        <v>120</v>
      </c>
      <c r="M120" s="77"/>
      <c r="N120" s="72"/>
      <c r="O120" s="79" t="s">
        <v>526</v>
      </c>
      <c r="P120" s="81">
        <v>43691.149143518516</v>
      </c>
      <c r="Q120" s="79" t="s">
        <v>581</v>
      </c>
      <c r="R120" s="79"/>
      <c r="S120" s="79"/>
      <c r="T120" s="79"/>
      <c r="U120" s="79"/>
      <c r="V120" s="84" t="s">
        <v>958</v>
      </c>
      <c r="W120" s="81">
        <v>43691.149143518516</v>
      </c>
      <c r="X120" s="84" t="s">
        <v>1153</v>
      </c>
      <c r="Y120" s="79"/>
      <c r="Z120" s="79"/>
      <c r="AA120" s="82" t="s">
        <v>1397</v>
      </c>
      <c r="AB120" s="79"/>
      <c r="AC120" s="79" t="b">
        <v>0</v>
      </c>
      <c r="AD120" s="79">
        <v>0</v>
      </c>
      <c r="AE120" s="82" t="s">
        <v>1587</v>
      </c>
      <c r="AF120" s="79" t="b">
        <v>0</v>
      </c>
      <c r="AG120" s="79" t="s">
        <v>1621</v>
      </c>
      <c r="AH120" s="79"/>
      <c r="AI120" s="82" t="s">
        <v>1587</v>
      </c>
      <c r="AJ120" s="79" t="b">
        <v>0</v>
      </c>
      <c r="AK120" s="79">
        <v>36</v>
      </c>
      <c r="AL120" s="82" t="s">
        <v>1466</v>
      </c>
      <c r="AM120" s="79" t="s">
        <v>1644</v>
      </c>
      <c r="AN120" s="79" t="b">
        <v>0</v>
      </c>
      <c r="AO120" s="82" t="s">
        <v>1466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2</v>
      </c>
      <c r="BG120" s="49">
        <v>9.090909090909092</v>
      </c>
      <c r="BH120" s="48">
        <v>0</v>
      </c>
      <c r="BI120" s="49">
        <v>0</v>
      </c>
      <c r="BJ120" s="48">
        <v>20</v>
      </c>
      <c r="BK120" s="49">
        <v>90.9090909090909</v>
      </c>
      <c r="BL120" s="48">
        <v>22</v>
      </c>
    </row>
    <row r="121" spans="1:64" ht="15">
      <c r="A121" s="64" t="s">
        <v>297</v>
      </c>
      <c r="B121" s="64" t="s">
        <v>359</v>
      </c>
      <c r="C121" s="65" t="s">
        <v>4978</v>
      </c>
      <c r="D121" s="66">
        <v>3</v>
      </c>
      <c r="E121" s="67" t="s">
        <v>132</v>
      </c>
      <c r="F121" s="68">
        <v>35</v>
      </c>
      <c r="G121" s="65"/>
      <c r="H121" s="69"/>
      <c r="I121" s="70"/>
      <c r="J121" s="70"/>
      <c r="K121" s="34" t="s">
        <v>65</v>
      </c>
      <c r="L121" s="77">
        <v>121</v>
      </c>
      <c r="M121" s="77"/>
      <c r="N121" s="72"/>
      <c r="O121" s="79" t="s">
        <v>526</v>
      </c>
      <c r="P121" s="81">
        <v>43691.16914351852</v>
      </c>
      <c r="Q121" s="79" t="s">
        <v>581</v>
      </c>
      <c r="R121" s="79"/>
      <c r="S121" s="79"/>
      <c r="T121" s="79"/>
      <c r="U121" s="79"/>
      <c r="V121" s="84" t="s">
        <v>959</v>
      </c>
      <c r="W121" s="81">
        <v>43691.16914351852</v>
      </c>
      <c r="X121" s="84" t="s">
        <v>1154</v>
      </c>
      <c r="Y121" s="79"/>
      <c r="Z121" s="79"/>
      <c r="AA121" s="82" t="s">
        <v>1398</v>
      </c>
      <c r="AB121" s="79"/>
      <c r="AC121" s="79" t="b">
        <v>0</v>
      </c>
      <c r="AD121" s="79">
        <v>0</v>
      </c>
      <c r="AE121" s="82" t="s">
        <v>1587</v>
      </c>
      <c r="AF121" s="79" t="b">
        <v>0</v>
      </c>
      <c r="AG121" s="79" t="s">
        <v>1621</v>
      </c>
      <c r="AH121" s="79"/>
      <c r="AI121" s="82" t="s">
        <v>1587</v>
      </c>
      <c r="AJ121" s="79" t="b">
        <v>0</v>
      </c>
      <c r="AK121" s="79">
        <v>36</v>
      </c>
      <c r="AL121" s="82" t="s">
        <v>1466</v>
      </c>
      <c r="AM121" s="79" t="s">
        <v>1644</v>
      </c>
      <c r="AN121" s="79" t="b">
        <v>0</v>
      </c>
      <c r="AO121" s="82" t="s">
        <v>1466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2</v>
      </c>
      <c r="BG121" s="49">
        <v>9.090909090909092</v>
      </c>
      <c r="BH121" s="48">
        <v>0</v>
      </c>
      <c r="BI121" s="49">
        <v>0</v>
      </c>
      <c r="BJ121" s="48">
        <v>20</v>
      </c>
      <c r="BK121" s="49">
        <v>90.9090909090909</v>
      </c>
      <c r="BL121" s="48">
        <v>22</v>
      </c>
    </row>
    <row r="122" spans="1:64" ht="15">
      <c r="A122" s="64" t="s">
        <v>298</v>
      </c>
      <c r="B122" s="64" t="s">
        <v>359</v>
      </c>
      <c r="C122" s="65" t="s">
        <v>4978</v>
      </c>
      <c r="D122" s="66">
        <v>3</v>
      </c>
      <c r="E122" s="67" t="s">
        <v>132</v>
      </c>
      <c r="F122" s="68">
        <v>35</v>
      </c>
      <c r="G122" s="65"/>
      <c r="H122" s="69"/>
      <c r="I122" s="70"/>
      <c r="J122" s="70"/>
      <c r="K122" s="34" t="s">
        <v>65</v>
      </c>
      <c r="L122" s="77">
        <v>122</v>
      </c>
      <c r="M122" s="77"/>
      <c r="N122" s="72"/>
      <c r="O122" s="79" t="s">
        <v>526</v>
      </c>
      <c r="P122" s="81">
        <v>43691.17285879629</v>
      </c>
      <c r="Q122" s="79" t="s">
        <v>581</v>
      </c>
      <c r="R122" s="79"/>
      <c r="S122" s="79"/>
      <c r="T122" s="79"/>
      <c r="U122" s="79"/>
      <c r="V122" s="84" t="s">
        <v>960</v>
      </c>
      <c r="W122" s="81">
        <v>43691.17285879629</v>
      </c>
      <c r="X122" s="84" t="s">
        <v>1155</v>
      </c>
      <c r="Y122" s="79"/>
      <c r="Z122" s="79"/>
      <c r="AA122" s="82" t="s">
        <v>1399</v>
      </c>
      <c r="AB122" s="79"/>
      <c r="AC122" s="79" t="b">
        <v>0</v>
      </c>
      <c r="AD122" s="79">
        <v>0</v>
      </c>
      <c r="AE122" s="82" t="s">
        <v>1587</v>
      </c>
      <c r="AF122" s="79" t="b">
        <v>0</v>
      </c>
      <c r="AG122" s="79" t="s">
        <v>1621</v>
      </c>
      <c r="AH122" s="79"/>
      <c r="AI122" s="82" t="s">
        <v>1587</v>
      </c>
      <c r="AJ122" s="79" t="b">
        <v>0</v>
      </c>
      <c r="AK122" s="79">
        <v>36</v>
      </c>
      <c r="AL122" s="82" t="s">
        <v>1466</v>
      </c>
      <c r="AM122" s="79" t="s">
        <v>1644</v>
      </c>
      <c r="AN122" s="79" t="b">
        <v>0</v>
      </c>
      <c r="AO122" s="82" t="s">
        <v>1466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v>0</v>
      </c>
      <c r="BE122" s="49">
        <v>0</v>
      </c>
      <c r="BF122" s="48">
        <v>2</v>
      </c>
      <c r="BG122" s="49">
        <v>9.090909090909092</v>
      </c>
      <c r="BH122" s="48">
        <v>0</v>
      </c>
      <c r="BI122" s="49">
        <v>0</v>
      </c>
      <c r="BJ122" s="48">
        <v>20</v>
      </c>
      <c r="BK122" s="49">
        <v>90.9090909090909</v>
      </c>
      <c r="BL122" s="48">
        <v>22</v>
      </c>
    </row>
    <row r="123" spans="1:64" ht="15">
      <c r="A123" s="64" t="s">
        <v>299</v>
      </c>
      <c r="B123" s="64" t="s">
        <v>359</v>
      </c>
      <c r="C123" s="65" t="s">
        <v>4978</v>
      </c>
      <c r="D123" s="66">
        <v>3</v>
      </c>
      <c r="E123" s="67" t="s">
        <v>132</v>
      </c>
      <c r="F123" s="68">
        <v>35</v>
      </c>
      <c r="G123" s="65"/>
      <c r="H123" s="69"/>
      <c r="I123" s="70"/>
      <c r="J123" s="70"/>
      <c r="K123" s="34" t="s">
        <v>65</v>
      </c>
      <c r="L123" s="77">
        <v>123</v>
      </c>
      <c r="M123" s="77"/>
      <c r="N123" s="72"/>
      <c r="O123" s="79" t="s">
        <v>526</v>
      </c>
      <c r="P123" s="81">
        <v>43691.18792824074</v>
      </c>
      <c r="Q123" s="79" t="s">
        <v>581</v>
      </c>
      <c r="R123" s="79"/>
      <c r="S123" s="79"/>
      <c r="T123" s="79"/>
      <c r="U123" s="79"/>
      <c r="V123" s="84" t="s">
        <v>961</v>
      </c>
      <c r="W123" s="81">
        <v>43691.18792824074</v>
      </c>
      <c r="X123" s="84" t="s">
        <v>1156</v>
      </c>
      <c r="Y123" s="79"/>
      <c r="Z123" s="79"/>
      <c r="AA123" s="82" t="s">
        <v>1400</v>
      </c>
      <c r="AB123" s="79"/>
      <c r="AC123" s="79" t="b">
        <v>0</v>
      </c>
      <c r="AD123" s="79">
        <v>0</v>
      </c>
      <c r="AE123" s="82" t="s">
        <v>1587</v>
      </c>
      <c r="AF123" s="79" t="b">
        <v>0</v>
      </c>
      <c r="AG123" s="79" t="s">
        <v>1621</v>
      </c>
      <c r="AH123" s="79"/>
      <c r="AI123" s="82" t="s">
        <v>1587</v>
      </c>
      <c r="AJ123" s="79" t="b">
        <v>0</v>
      </c>
      <c r="AK123" s="79">
        <v>36</v>
      </c>
      <c r="AL123" s="82" t="s">
        <v>1466</v>
      </c>
      <c r="AM123" s="79" t="s">
        <v>1643</v>
      </c>
      <c r="AN123" s="79" t="b">
        <v>0</v>
      </c>
      <c r="AO123" s="82" t="s">
        <v>1466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0</v>
      </c>
      <c r="BE123" s="49">
        <v>0</v>
      </c>
      <c r="BF123" s="48">
        <v>2</v>
      </c>
      <c r="BG123" s="49">
        <v>9.090909090909092</v>
      </c>
      <c r="BH123" s="48">
        <v>0</v>
      </c>
      <c r="BI123" s="49">
        <v>0</v>
      </c>
      <c r="BJ123" s="48">
        <v>20</v>
      </c>
      <c r="BK123" s="49">
        <v>90.9090909090909</v>
      </c>
      <c r="BL123" s="48">
        <v>22</v>
      </c>
    </row>
    <row r="124" spans="1:64" ht="15">
      <c r="A124" s="64" t="s">
        <v>300</v>
      </c>
      <c r="B124" s="64" t="s">
        <v>359</v>
      </c>
      <c r="C124" s="65" t="s">
        <v>4978</v>
      </c>
      <c r="D124" s="66">
        <v>3</v>
      </c>
      <c r="E124" s="67" t="s">
        <v>132</v>
      </c>
      <c r="F124" s="68">
        <v>35</v>
      </c>
      <c r="G124" s="65"/>
      <c r="H124" s="69"/>
      <c r="I124" s="70"/>
      <c r="J124" s="70"/>
      <c r="K124" s="34" t="s">
        <v>65</v>
      </c>
      <c r="L124" s="77">
        <v>124</v>
      </c>
      <c r="M124" s="77"/>
      <c r="N124" s="72"/>
      <c r="O124" s="79" t="s">
        <v>526</v>
      </c>
      <c r="P124" s="81">
        <v>43691.19368055555</v>
      </c>
      <c r="Q124" s="79" t="s">
        <v>581</v>
      </c>
      <c r="R124" s="79"/>
      <c r="S124" s="79"/>
      <c r="T124" s="79"/>
      <c r="U124" s="79"/>
      <c r="V124" s="84" t="s">
        <v>962</v>
      </c>
      <c r="W124" s="81">
        <v>43691.19368055555</v>
      </c>
      <c r="X124" s="84" t="s">
        <v>1157</v>
      </c>
      <c r="Y124" s="79"/>
      <c r="Z124" s="79"/>
      <c r="AA124" s="82" t="s">
        <v>1401</v>
      </c>
      <c r="AB124" s="79"/>
      <c r="AC124" s="79" t="b">
        <v>0</v>
      </c>
      <c r="AD124" s="79">
        <v>0</v>
      </c>
      <c r="AE124" s="82" t="s">
        <v>1587</v>
      </c>
      <c r="AF124" s="79" t="b">
        <v>0</v>
      </c>
      <c r="AG124" s="79" t="s">
        <v>1621</v>
      </c>
      <c r="AH124" s="79"/>
      <c r="AI124" s="82" t="s">
        <v>1587</v>
      </c>
      <c r="AJ124" s="79" t="b">
        <v>0</v>
      </c>
      <c r="AK124" s="79">
        <v>36</v>
      </c>
      <c r="AL124" s="82" t="s">
        <v>1466</v>
      </c>
      <c r="AM124" s="79" t="s">
        <v>1644</v>
      </c>
      <c r="AN124" s="79" t="b">
        <v>0</v>
      </c>
      <c r="AO124" s="82" t="s">
        <v>1466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0</v>
      </c>
      <c r="BE124" s="49">
        <v>0</v>
      </c>
      <c r="BF124" s="48">
        <v>2</v>
      </c>
      <c r="BG124" s="49">
        <v>9.090909090909092</v>
      </c>
      <c r="BH124" s="48">
        <v>0</v>
      </c>
      <c r="BI124" s="49">
        <v>0</v>
      </c>
      <c r="BJ124" s="48">
        <v>20</v>
      </c>
      <c r="BK124" s="49">
        <v>90.9090909090909</v>
      </c>
      <c r="BL124" s="48">
        <v>22</v>
      </c>
    </row>
    <row r="125" spans="1:64" ht="15">
      <c r="A125" s="64" t="s">
        <v>301</v>
      </c>
      <c r="B125" s="64" t="s">
        <v>359</v>
      </c>
      <c r="C125" s="65" t="s">
        <v>4978</v>
      </c>
      <c r="D125" s="66">
        <v>3</v>
      </c>
      <c r="E125" s="67" t="s">
        <v>132</v>
      </c>
      <c r="F125" s="68">
        <v>35</v>
      </c>
      <c r="G125" s="65"/>
      <c r="H125" s="69"/>
      <c r="I125" s="70"/>
      <c r="J125" s="70"/>
      <c r="K125" s="34" t="s">
        <v>65</v>
      </c>
      <c r="L125" s="77">
        <v>125</v>
      </c>
      <c r="M125" s="77"/>
      <c r="N125" s="72"/>
      <c r="O125" s="79" t="s">
        <v>526</v>
      </c>
      <c r="P125" s="81">
        <v>43691.198333333334</v>
      </c>
      <c r="Q125" s="79" t="s">
        <v>581</v>
      </c>
      <c r="R125" s="79"/>
      <c r="S125" s="79"/>
      <c r="T125" s="79"/>
      <c r="U125" s="79"/>
      <c r="V125" s="84" t="s">
        <v>963</v>
      </c>
      <c r="W125" s="81">
        <v>43691.198333333334</v>
      </c>
      <c r="X125" s="84" t="s">
        <v>1158</v>
      </c>
      <c r="Y125" s="79"/>
      <c r="Z125" s="79"/>
      <c r="AA125" s="82" t="s">
        <v>1402</v>
      </c>
      <c r="AB125" s="79"/>
      <c r="AC125" s="79" t="b">
        <v>0</v>
      </c>
      <c r="AD125" s="79">
        <v>0</v>
      </c>
      <c r="AE125" s="82" t="s">
        <v>1587</v>
      </c>
      <c r="AF125" s="79" t="b">
        <v>0</v>
      </c>
      <c r="AG125" s="79" t="s">
        <v>1621</v>
      </c>
      <c r="AH125" s="79"/>
      <c r="AI125" s="82" t="s">
        <v>1587</v>
      </c>
      <c r="AJ125" s="79" t="b">
        <v>0</v>
      </c>
      <c r="AK125" s="79">
        <v>36</v>
      </c>
      <c r="AL125" s="82" t="s">
        <v>1466</v>
      </c>
      <c r="AM125" s="79" t="s">
        <v>1644</v>
      </c>
      <c r="AN125" s="79" t="b">
        <v>0</v>
      </c>
      <c r="AO125" s="82" t="s">
        <v>1466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0</v>
      </c>
      <c r="BE125" s="49">
        <v>0</v>
      </c>
      <c r="BF125" s="48">
        <v>2</v>
      </c>
      <c r="BG125" s="49">
        <v>9.090909090909092</v>
      </c>
      <c r="BH125" s="48">
        <v>0</v>
      </c>
      <c r="BI125" s="49">
        <v>0</v>
      </c>
      <c r="BJ125" s="48">
        <v>20</v>
      </c>
      <c r="BK125" s="49">
        <v>90.9090909090909</v>
      </c>
      <c r="BL125" s="48">
        <v>22</v>
      </c>
    </row>
    <row r="126" spans="1:64" ht="15">
      <c r="A126" s="64" t="s">
        <v>302</v>
      </c>
      <c r="B126" s="64" t="s">
        <v>359</v>
      </c>
      <c r="C126" s="65" t="s">
        <v>4978</v>
      </c>
      <c r="D126" s="66">
        <v>3</v>
      </c>
      <c r="E126" s="67" t="s">
        <v>132</v>
      </c>
      <c r="F126" s="68">
        <v>35</v>
      </c>
      <c r="G126" s="65"/>
      <c r="H126" s="69"/>
      <c r="I126" s="70"/>
      <c r="J126" s="70"/>
      <c r="K126" s="34" t="s">
        <v>65</v>
      </c>
      <c r="L126" s="77">
        <v>126</v>
      </c>
      <c r="M126" s="77"/>
      <c r="N126" s="72"/>
      <c r="O126" s="79" t="s">
        <v>526</v>
      </c>
      <c r="P126" s="81">
        <v>43691.22857638889</v>
      </c>
      <c r="Q126" s="79" t="s">
        <v>581</v>
      </c>
      <c r="R126" s="79"/>
      <c r="S126" s="79"/>
      <c r="T126" s="79"/>
      <c r="U126" s="79"/>
      <c r="V126" s="84" t="s">
        <v>964</v>
      </c>
      <c r="W126" s="81">
        <v>43691.22857638889</v>
      </c>
      <c r="X126" s="84" t="s">
        <v>1159</v>
      </c>
      <c r="Y126" s="79"/>
      <c r="Z126" s="79"/>
      <c r="AA126" s="82" t="s">
        <v>1403</v>
      </c>
      <c r="AB126" s="79"/>
      <c r="AC126" s="79" t="b">
        <v>0</v>
      </c>
      <c r="AD126" s="79">
        <v>0</v>
      </c>
      <c r="AE126" s="82" t="s">
        <v>1587</v>
      </c>
      <c r="AF126" s="79" t="b">
        <v>0</v>
      </c>
      <c r="AG126" s="79" t="s">
        <v>1621</v>
      </c>
      <c r="AH126" s="79"/>
      <c r="AI126" s="82" t="s">
        <v>1587</v>
      </c>
      <c r="AJ126" s="79" t="b">
        <v>0</v>
      </c>
      <c r="AK126" s="79">
        <v>36</v>
      </c>
      <c r="AL126" s="82" t="s">
        <v>1466</v>
      </c>
      <c r="AM126" s="79" t="s">
        <v>1644</v>
      </c>
      <c r="AN126" s="79" t="b">
        <v>0</v>
      </c>
      <c r="AO126" s="82" t="s">
        <v>1466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0</v>
      </c>
      <c r="BE126" s="49">
        <v>0</v>
      </c>
      <c r="BF126" s="48">
        <v>2</v>
      </c>
      <c r="BG126" s="49">
        <v>9.090909090909092</v>
      </c>
      <c r="BH126" s="48">
        <v>0</v>
      </c>
      <c r="BI126" s="49">
        <v>0</v>
      </c>
      <c r="BJ126" s="48">
        <v>20</v>
      </c>
      <c r="BK126" s="49">
        <v>90.9090909090909</v>
      </c>
      <c r="BL126" s="48">
        <v>22</v>
      </c>
    </row>
    <row r="127" spans="1:64" ht="15">
      <c r="A127" s="64" t="s">
        <v>303</v>
      </c>
      <c r="B127" s="64" t="s">
        <v>303</v>
      </c>
      <c r="C127" s="65" t="s">
        <v>4978</v>
      </c>
      <c r="D127" s="66">
        <v>3</v>
      </c>
      <c r="E127" s="67" t="s">
        <v>132</v>
      </c>
      <c r="F127" s="68">
        <v>35</v>
      </c>
      <c r="G127" s="65"/>
      <c r="H127" s="69"/>
      <c r="I127" s="70"/>
      <c r="J127" s="70"/>
      <c r="K127" s="34" t="s">
        <v>65</v>
      </c>
      <c r="L127" s="77">
        <v>127</v>
      </c>
      <c r="M127" s="77"/>
      <c r="N127" s="72"/>
      <c r="O127" s="79" t="s">
        <v>176</v>
      </c>
      <c r="P127" s="81">
        <v>43690.761516203704</v>
      </c>
      <c r="Q127" s="79" t="s">
        <v>585</v>
      </c>
      <c r="R127" s="84" t="s">
        <v>713</v>
      </c>
      <c r="S127" s="79" t="s">
        <v>778</v>
      </c>
      <c r="T127" s="79"/>
      <c r="U127" s="79"/>
      <c r="V127" s="84" t="s">
        <v>965</v>
      </c>
      <c r="W127" s="81">
        <v>43690.761516203704</v>
      </c>
      <c r="X127" s="84" t="s">
        <v>1160</v>
      </c>
      <c r="Y127" s="79"/>
      <c r="Z127" s="79"/>
      <c r="AA127" s="82" t="s">
        <v>1404</v>
      </c>
      <c r="AB127" s="79"/>
      <c r="AC127" s="79" t="b">
        <v>0</v>
      </c>
      <c r="AD127" s="79">
        <v>0</v>
      </c>
      <c r="AE127" s="82" t="s">
        <v>1587</v>
      </c>
      <c r="AF127" s="79" t="b">
        <v>0</v>
      </c>
      <c r="AG127" s="79" t="s">
        <v>1621</v>
      </c>
      <c r="AH127" s="79"/>
      <c r="AI127" s="82" t="s">
        <v>1587</v>
      </c>
      <c r="AJ127" s="79" t="b">
        <v>0</v>
      </c>
      <c r="AK127" s="79">
        <v>0</v>
      </c>
      <c r="AL127" s="82" t="s">
        <v>1587</v>
      </c>
      <c r="AM127" s="79" t="s">
        <v>1643</v>
      </c>
      <c r="AN127" s="79" t="b">
        <v>1</v>
      </c>
      <c r="AO127" s="82" t="s">
        <v>1404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26</v>
      </c>
      <c r="BC127" s="78" t="str">
        <f>REPLACE(INDEX(GroupVertices[Group],MATCH(Edges[[#This Row],[Vertex 2]],GroupVertices[Vertex],0)),1,1,"")</f>
        <v>26</v>
      </c>
      <c r="BD127" s="48">
        <v>1</v>
      </c>
      <c r="BE127" s="49">
        <v>4.761904761904762</v>
      </c>
      <c r="BF127" s="48">
        <v>0</v>
      </c>
      <c r="BG127" s="49">
        <v>0</v>
      </c>
      <c r="BH127" s="48">
        <v>0</v>
      </c>
      <c r="BI127" s="49">
        <v>0</v>
      </c>
      <c r="BJ127" s="48">
        <v>20</v>
      </c>
      <c r="BK127" s="49">
        <v>95.23809523809524</v>
      </c>
      <c r="BL127" s="48">
        <v>21</v>
      </c>
    </row>
    <row r="128" spans="1:64" ht="15">
      <c r="A128" s="64" t="s">
        <v>304</v>
      </c>
      <c r="B128" s="64" t="s">
        <v>303</v>
      </c>
      <c r="C128" s="65" t="s">
        <v>4978</v>
      </c>
      <c r="D128" s="66">
        <v>3</v>
      </c>
      <c r="E128" s="67" t="s">
        <v>132</v>
      </c>
      <c r="F128" s="68">
        <v>35</v>
      </c>
      <c r="G128" s="65"/>
      <c r="H128" s="69"/>
      <c r="I128" s="70"/>
      <c r="J128" s="70"/>
      <c r="K128" s="34" t="s">
        <v>65</v>
      </c>
      <c r="L128" s="77">
        <v>128</v>
      </c>
      <c r="M128" s="77"/>
      <c r="N128" s="72"/>
      <c r="O128" s="79" t="s">
        <v>526</v>
      </c>
      <c r="P128" s="81">
        <v>43691.237905092596</v>
      </c>
      <c r="Q128" s="79" t="s">
        <v>584</v>
      </c>
      <c r="R128" s="79"/>
      <c r="S128" s="79"/>
      <c r="T128" s="79"/>
      <c r="U128" s="79"/>
      <c r="V128" s="84" t="s">
        <v>966</v>
      </c>
      <c r="W128" s="81">
        <v>43691.237905092596</v>
      </c>
      <c r="X128" s="84" t="s">
        <v>1161</v>
      </c>
      <c r="Y128" s="79"/>
      <c r="Z128" s="79"/>
      <c r="AA128" s="82" t="s">
        <v>1405</v>
      </c>
      <c r="AB128" s="79"/>
      <c r="AC128" s="79" t="b">
        <v>0</v>
      </c>
      <c r="AD128" s="79">
        <v>0</v>
      </c>
      <c r="AE128" s="82" t="s">
        <v>1587</v>
      </c>
      <c r="AF128" s="79" t="b">
        <v>0</v>
      </c>
      <c r="AG128" s="79" t="s">
        <v>1621</v>
      </c>
      <c r="AH128" s="79"/>
      <c r="AI128" s="82" t="s">
        <v>1587</v>
      </c>
      <c r="AJ128" s="79" t="b">
        <v>0</v>
      </c>
      <c r="AK128" s="79">
        <v>2</v>
      </c>
      <c r="AL128" s="82" t="s">
        <v>1404</v>
      </c>
      <c r="AM128" s="79" t="s">
        <v>1648</v>
      </c>
      <c r="AN128" s="79" t="b">
        <v>0</v>
      </c>
      <c r="AO128" s="82" t="s">
        <v>1404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26</v>
      </c>
      <c r="BC128" s="78" t="str">
        <f>REPLACE(INDEX(GroupVertices[Group],MATCH(Edges[[#This Row],[Vertex 2]],GroupVertices[Vertex],0)),1,1,"")</f>
        <v>26</v>
      </c>
      <c r="BD128" s="48">
        <v>1</v>
      </c>
      <c r="BE128" s="49">
        <v>4.166666666666667</v>
      </c>
      <c r="BF128" s="48">
        <v>0</v>
      </c>
      <c r="BG128" s="49">
        <v>0</v>
      </c>
      <c r="BH128" s="48">
        <v>0</v>
      </c>
      <c r="BI128" s="49">
        <v>0</v>
      </c>
      <c r="BJ128" s="48">
        <v>23</v>
      </c>
      <c r="BK128" s="49">
        <v>95.83333333333333</v>
      </c>
      <c r="BL128" s="48">
        <v>24</v>
      </c>
    </row>
    <row r="129" spans="1:64" ht="15">
      <c r="A129" s="64" t="s">
        <v>305</v>
      </c>
      <c r="B129" s="64" t="s">
        <v>359</v>
      </c>
      <c r="C129" s="65" t="s">
        <v>4978</v>
      </c>
      <c r="D129" s="66">
        <v>3</v>
      </c>
      <c r="E129" s="67" t="s">
        <v>132</v>
      </c>
      <c r="F129" s="68">
        <v>35</v>
      </c>
      <c r="G129" s="65"/>
      <c r="H129" s="69"/>
      <c r="I129" s="70"/>
      <c r="J129" s="70"/>
      <c r="K129" s="34" t="s">
        <v>65</v>
      </c>
      <c r="L129" s="77">
        <v>129</v>
      </c>
      <c r="M129" s="77"/>
      <c r="N129" s="72"/>
      <c r="O129" s="79" t="s">
        <v>526</v>
      </c>
      <c r="P129" s="81">
        <v>43691.24204861111</v>
      </c>
      <c r="Q129" s="79" t="s">
        <v>581</v>
      </c>
      <c r="R129" s="79"/>
      <c r="S129" s="79"/>
      <c r="T129" s="79"/>
      <c r="U129" s="79"/>
      <c r="V129" s="84" t="s">
        <v>967</v>
      </c>
      <c r="W129" s="81">
        <v>43691.24204861111</v>
      </c>
      <c r="X129" s="84" t="s">
        <v>1162</v>
      </c>
      <c r="Y129" s="79"/>
      <c r="Z129" s="79"/>
      <c r="AA129" s="82" t="s">
        <v>1406</v>
      </c>
      <c r="AB129" s="79"/>
      <c r="AC129" s="79" t="b">
        <v>0</v>
      </c>
      <c r="AD129" s="79">
        <v>0</v>
      </c>
      <c r="AE129" s="82" t="s">
        <v>1587</v>
      </c>
      <c r="AF129" s="79" t="b">
        <v>0</v>
      </c>
      <c r="AG129" s="79" t="s">
        <v>1621</v>
      </c>
      <c r="AH129" s="79"/>
      <c r="AI129" s="82" t="s">
        <v>1587</v>
      </c>
      <c r="AJ129" s="79" t="b">
        <v>0</v>
      </c>
      <c r="AK129" s="79">
        <v>36</v>
      </c>
      <c r="AL129" s="82" t="s">
        <v>1466</v>
      </c>
      <c r="AM129" s="79" t="s">
        <v>1643</v>
      </c>
      <c r="AN129" s="79" t="b">
        <v>0</v>
      </c>
      <c r="AO129" s="82" t="s">
        <v>1466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0</v>
      </c>
      <c r="BE129" s="49">
        <v>0</v>
      </c>
      <c r="BF129" s="48">
        <v>2</v>
      </c>
      <c r="BG129" s="49">
        <v>9.090909090909092</v>
      </c>
      <c r="BH129" s="48">
        <v>0</v>
      </c>
      <c r="BI129" s="49">
        <v>0</v>
      </c>
      <c r="BJ129" s="48">
        <v>20</v>
      </c>
      <c r="BK129" s="49">
        <v>90.9090909090909</v>
      </c>
      <c r="BL129" s="48">
        <v>22</v>
      </c>
    </row>
    <row r="130" spans="1:64" ht="15">
      <c r="A130" s="64" t="s">
        <v>306</v>
      </c>
      <c r="B130" s="64" t="s">
        <v>359</v>
      </c>
      <c r="C130" s="65" t="s">
        <v>4978</v>
      </c>
      <c r="D130" s="66">
        <v>3</v>
      </c>
      <c r="E130" s="67" t="s">
        <v>132</v>
      </c>
      <c r="F130" s="68">
        <v>35</v>
      </c>
      <c r="G130" s="65"/>
      <c r="H130" s="69"/>
      <c r="I130" s="70"/>
      <c r="J130" s="70"/>
      <c r="K130" s="34" t="s">
        <v>65</v>
      </c>
      <c r="L130" s="77">
        <v>130</v>
      </c>
      <c r="M130" s="77"/>
      <c r="N130" s="72"/>
      <c r="O130" s="79" t="s">
        <v>526</v>
      </c>
      <c r="P130" s="81">
        <v>43691.242627314816</v>
      </c>
      <c r="Q130" s="79" t="s">
        <v>581</v>
      </c>
      <c r="R130" s="79"/>
      <c r="S130" s="79"/>
      <c r="T130" s="79"/>
      <c r="U130" s="79"/>
      <c r="V130" s="84" t="s">
        <v>968</v>
      </c>
      <c r="W130" s="81">
        <v>43691.242627314816</v>
      </c>
      <c r="X130" s="84" t="s">
        <v>1163</v>
      </c>
      <c r="Y130" s="79"/>
      <c r="Z130" s="79"/>
      <c r="AA130" s="82" t="s">
        <v>1407</v>
      </c>
      <c r="AB130" s="79"/>
      <c r="AC130" s="79" t="b">
        <v>0</v>
      </c>
      <c r="AD130" s="79">
        <v>0</v>
      </c>
      <c r="AE130" s="82" t="s">
        <v>1587</v>
      </c>
      <c r="AF130" s="79" t="b">
        <v>0</v>
      </c>
      <c r="AG130" s="79" t="s">
        <v>1621</v>
      </c>
      <c r="AH130" s="79"/>
      <c r="AI130" s="82" t="s">
        <v>1587</v>
      </c>
      <c r="AJ130" s="79" t="b">
        <v>0</v>
      </c>
      <c r="AK130" s="79">
        <v>36</v>
      </c>
      <c r="AL130" s="82" t="s">
        <v>1466</v>
      </c>
      <c r="AM130" s="79" t="s">
        <v>1648</v>
      </c>
      <c r="AN130" s="79" t="b">
        <v>0</v>
      </c>
      <c r="AO130" s="82" t="s">
        <v>1466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0</v>
      </c>
      <c r="BE130" s="49">
        <v>0</v>
      </c>
      <c r="BF130" s="48">
        <v>2</v>
      </c>
      <c r="BG130" s="49">
        <v>9.090909090909092</v>
      </c>
      <c r="BH130" s="48">
        <v>0</v>
      </c>
      <c r="BI130" s="49">
        <v>0</v>
      </c>
      <c r="BJ130" s="48">
        <v>20</v>
      </c>
      <c r="BK130" s="49">
        <v>90.9090909090909</v>
      </c>
      <c r="BL130" s="48">
        <v>22</v>
      </c>
    </row>
    <row r="131" spans="1:64" ht="15">
      <c r="A131" s="64" t="s">
        <v>307</v>
      </c>
      <c r="B131" s="64" t="s">
        <v>444</v>
      </c>
      <c r="C131" s="65" t="s">
        <v>4978</v>
      </c>
      <c r="D131" s="66">
        <v>3</v>
      </c>
      <c r="E131" s="67" t="s">
        <v>132</v>
      </c>
      <c r="F131" s="68">
        <v>35</v>
      </c>
      <c r="G131" s="65"/>
      <c r="H131" s="69"/>
      <c r="I131" s="70"/>
      <c r="J131" s="70"/>
      <c r="K131" s="34" t="s">
        <v>65</v>
      </c>
      <c r="L131" s="77">
        <v>131</v>
      </c>
      <c r="M131" s="77"/>
      <c r="N131" s="72"/>
      <c r="O131" s="79" t="s">
        <v>526</v>
      </c>
      <c r="P131" s="81">
        <v>43691.26719907407</v>
      </c>
      <c r="Q131" s="79" t="s">
        <v>586</v>
      </c>
      <c r="R131" s="84" t="s">
        <v>714</v>
      </c>
      <c r="S131" s="79" t="s">
        <v>778</v>
      </c>
      <c r="T131" s="79" t="s">
        <v>828</v>
      </c>
      <c r="U131" s="79"/>
      <c r="V131" s="84" t="s">
        <v>969</v>
      </c>
      <c r="W131" s="81">
        <v>43691.26719907407</v>
      </c>
      <c r="X131" s="84" t="s">
        <v>1164</v>
      </c>
      <c r="Y131" s="79"/>
      <c r="Z131" s="79"/>
      <c r="AA131" s="82" t="s">
        <v>1408</v>
      </c>
      <c r="AB131" s="82" t="s">
        <v>1565</v>
      </c>
      <c r="AC131" s="79" t="b">
        <v>0</v>
      </c>
      <c r="AD131" s="79">
        <v>0</v>
      </c>
      <c r="AE131" s="82" t="s">
        <v>1598</v>
      </c>
      <c r="AF131" s="79" t="b">
        <v>0</v>
      </c>
      <c r="AG131" s="79" t="s">
        <v>1621</v>
      </c>
      <c r="AH131" s="79"/>
      <c r="AI131" s="82" t="s">
        <v>1587</v>
      </c>
      <c r="AJ131" s="79" t="b">
        <v>0</v>
      </c>
      <c r="AK131" s="79">
        <v>0</v>
      </c>
      <c r="AL131" s="82" t="s">
        <v>1587</v>
      </c>
      <c r="AM131" s="79" t="s">
        <v>1650</v>
      </c>
      <c r="AN131" s="79" t="b">
        <v>1</v>
      </c>
      <c r="AO131" s="82" t="s">
        <v>1565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25</v>
      </c>
      <c r="BC131" s="78" t="str">
        <f>REPLACE(INDEX(GroupVertices[Group],MATCH(Edges[[#This Row],[Vertex 2]],GroupVertices[Vertex],0)),1,1,"")</f>
        <v>25</v>
      </c>
      <c r="BD131" s="48"/>
      <c r="BE131" s="49"/>
      <c r="BF131" s="48"/>
      <c r="BG131" s="49"/>
      <c r="BH131" s="48"/>
      <c r="BI131" s="49"/>
      <c r="BJ131" s="48"/>
      <c r="BK131" s="49"/>
      <c r="BL131" s="48"/>
    </row>
    <row r="132" spans="1:64" ht="15">
      <c r="A132" s="64" t="s">
        <v>307</v>
      </c>
      <c r="B132" s="64" t="s">
        <v>445</v>
      </c>
      <c r="C132" s="65" t="s">
        <v>4978</v>
      </c>
      <c r="D132" s="66">
        <v>3</v>
      </c>
      <c r="E132" s="67" t="s">
        <v>132</v>
      </c>
      <c r="F132" s="68">
        <v>35</v>
      </c>
      <c r="G132" s="65"/>
      <c r="H132" s="69"/>
      <c r="I132" s="70"/>
      <c r="J132" s="70"/>
      <c r="K132" s="34" t="s">
        <v>65</v>
      </c>
      <c r="L132" s="77">
        <v>132</v>
      </c>
      <c r="M132" s="77"/>
      <c r="N132" s="72"/>
      <c r="O132" s="79" t="s">
        <v>527</v>
      </c>
      <c r="P132" s="81">
        <v>43691.26719907407</v>
      </c>
      <c r="Q132" s="79" t="s">
        <v>586</v>
      </c>
      <c r="R132" s="84" t="s">
        <v>714</v>
      </c>
      <c r="S132" s="79" t="s">
        <v>778</v>
      </c>
      <c r="T132" s="79" t="s">
        <v>828</v>
      </c>
      <c r="U132" s="79"/>
      <c r="V132" s="84" t="s">
        <v>969</v>
      </c>
      <c r="W132" s="81">
        <v>43691.26719907407</v>
      </c>
      <c r="X132" s="84" t="s">
        <v>1164</v>
      </c>
      <c r="Y132" s="79"/>
      <c r="Z132" s="79"/>
      <c r="AA132" s="82" t="s">
        <v>1408</v>
      </c>
      <c r="AB132" s="82" t="s">
        <v>1565</v>
      </c>
      <c r="AC132" s="79" t="b">
        <v>0</v>
      </c>
      <c r="AD132" s="79">
        <v>0</v>
      </c>
      <c r="AE132" s="82" t="s">
        <v>1598</v>
      </c>
      <c r="AF132" s="79" t="b">
        <v>0</v>
      </c>
      <c r="AG132" s="79" t="s">
        <v>1621</v>
      </c>
      <c r="AH132" s="79"/>
      <c r="AI132" s="82" t="s">
        <v>1587</v>
      </c>
      <c r="AJ132" s="79" t="b">
        <v>0</v>
      </c>
      <c r="AK132" s="79">
        <v>0</v>
      </c>
      <c r="AL132" s="82" t="s">
        <v>1587</v>
      </c>
      <c r="AM132" s="79" t="s">
        <v>1650</v>
      </c>
      <c r="AN132" s="79" t="b">
        <v>1</v>
      </c>
      <c r="AO132" s="82" t="s">
        <v>1565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25</v>
      </c>
      <c r="BC132" s="78" t="str">
        <f>REPLACE(INDEX(GroupVertices[Group],MATCH(Edges[[#This Row],[Vertex 2]],GroupVertices[Vertex],0)),1,1,"")</f>
        <v>25</v>
      </c>
      <c r="BD132" s="48">
        <v>1</v>
      </c>
      <c r="BE132" s="49">
        <v>6.25</v>
      </c>
      <c r="BF132" s="48">
        <v>0</v>
      </c>
      <c r="BG132" s="49">
        <v>0</v>
      </c>
      <c r="BH132" s="48">
        <v>0</v>
      </c>
      <c r="BI132" s="49">
        <v>0</v>
      </c>
      <c r="BJ132" s="48">
        <v>15</v>
      </c>
      <c r="BK132" s="49">
        <v>93.75</v>
      </c>
      <c r="BL132" s="48">
        <v>16</v>
      </c>
    </row>
    <row r="133" spans="1:64" ht="15">
      <c r="A133" s="64" t="s">
        <v>308</v>
      </c>
      <c r="B133" s="64" t="s">
        <v>359</v>
      </c>
      <c r="C133" s="65" t="s">
        <v>4978</v>
      </c>
      <c r="D133" s="66">
        <v>3</v>
      </c>
      <c r="E133" s="67" t="s">
        <v>132</v>
      </c>
      <c r="F133" s="68">
        <v>35</v>
      </c>
      <c r="G133" s="65"/>
      <c r="H133" s="69"/>
      <c r="I133" s="70"/>
      <c r="J133" s="70"/>
      <c r="K133" s="34" t="s">
        <v>65</v>
      </c>
      <c r="L133" s="77">
        <v>133</v>
      </c>
      <c r="M133" s="77"/>
      <c r="N133" s="72"/>
      <c r="O133" s="79" t="s">
        <v>526</v>
      </c>
      <c r="P133" s="81">
        <v>43691.26877314815</v>
      </c>
      <c r="Q133" s="79" t="s">
        <v>581</v>
      </c>
      <c r="R133" s="79"/>
      <c r="S133" s="79"/>
      <c r="T133" s="79"/>
      <c r="U133" s="79"/>
      <c r="V133" s="84" t="s">
        <v>970</v>
      </c>
      <c r="W133" s="81">
        <v>43691.26877314815</v>
      </c>
      <c r="X133" s="84" t="s">
        <v>1165</v>
      </c>
      <c r="Y133" s="79"/>
      <c r="Z133" s="79"/>
      <c r="AA133" s="82" t="s">
        <v>1409</v>
      </c>
      <c r="AB133" s="79"/>
      <c r="AC133" s="79" t="b">
        <v>0</v>
      </c>
      <c r="AD133" s="79">
        <v>0</v>
      </c>
      <c r="AE133" s="82" t="s">
        <v>1587</v>
      </c>
      <c r="AF133" s="79" t="b">
        <v>0</v>
      </c>
      <c r="AG133" s="79" t="s">
        <v>1621</v>
      </c>
      <c r="AH133" s="79"/>
      <c r="AI133" s="82" t="s">
        <v>1587</v>
      </c>
      <c r="AJ133" s="79" t="b">
        <v>0</v>
      </c>
      <c r="AK133" s="79">
        <v>36</v>
      </c>
      <c r="AL133" s="82" t="s">
        <v>1466</v>
      </c>
      <c r="AM133" s="79" t="s">
        <v>1644</v>
      </c>
      <c r="AN133" s="79" t="b">
        <v>0</v>
      </c>
      <c r="AO133" s="82" t="s">
        <v>1466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2</v>
      </c>
      <c r="BG133" s="49">
        <v>9.090909090909092</v>
      </c>
      <c r="BH133" s="48">
        <v>0</v>
      </c>
      <c r="BI133" s="49">
        <v>0</v>
      </c>
      <c r="BJ133" s="48">
        <v>20</v>
      </c>
      <c r="BK133" s="49">
        <v>90.9090909090909</v>
      </c>
      <c r="BL133" s="48">
        <v>22</v>
      </c>
    </row>
    <row r="134" spans="1:64" ht="15">
      <c r="A134" s="64" t="s">
        <v>309</v>
      </c>
      <c r="B134" s="64" t="s">
        <v>359</v>
      </c>
      <c r="C134" s="65" t="s">
        <v>4978</v>
      </c>
      <c r="D134" s="66">
        <v>3</v>
      </c>
      <c r="E134" s="67" t="s">
        <v>132</v>
      </c>
      <c r="F134" s="68">
        <v>35</v>
      </c>
      <c r="G134" s="65"/>
      <c r="H134" s="69"/>
      <c r="I134" s="70"/>
      <c r="J134" s="70"/>
      <c r="K134" s="34" t="s">
        <v>65</v>
      </c>
      <c r="L134" s="77">
        <v>134</v>
      </c>
      <c r="M134" s="77"/>
      <c r="N134" s="72"/>
      <c r="O134" s="79" t="s">
        <v>526</v>
      </c>
      <c r="P134" s="81">
        <v>43691.29222222222</v>
      </c>
      <c r="Q134" s="79" t="s">
        <v>581</v>
      </c>
      <c r="R134" s="79"/>
      <c r="S134" s="79"/>
      <c r="T134" s="79"/>
      <c r="U134" s="79"/>
      <c r="V134" s="84" t="s">
        <v>971</v>
      </c>
      <c r="W134" s="81">
        <v>43691.29222222222</v>
      </c>
      <c r="X134" s="84" t="s">
        <v>1166</v>
      </c>
      <c r="Y134" s="79"/>
      <c r="Z134" s="79"/>
      <c r="AA134" s="82" t="s">
        <v>1410</v>
      </c>
      <c r="AB134" s="79"/>
      <c r="AC134" s="79" t="b">
        <v>0</v>
      </c>
      <c r="AD134" s="79">
        <v>0</v>
      </c>
      <c r="AE134" s="82" t="s">
        <v>1587</v>
      </c>
      <c r="AF134" s="79" t="b">
        <v>0</v>
      </c>
      <c r="AG134" s="79" t="s">
        <v>1621</v>
      </c>
      <c r="AH134" s="79"/>
      <c r="AI134" s="82" t="s">
        <v>1587</v>
      </c>
      <c r="AJ134" s="79" t="b">
        <v>0</v>
      </c>
      <c r="AK134" s="79">
        <v>36</v>
      </c>
      <c r="AL134" s="82" t="s">
        <v>1466</v>
      </c>
      <c r="AM134" s="79" t="s">
        <v>1644</v>
      </c>
      <c r="AN134" s="79" t="b">
        <v>0</v>
      </c>
      <c r="AO134" s="82" t="s">
        <v>1466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0</v>
      </c>
      <c r="BE134" s="49">
        <v>0</v>
      </c>
      <c r="BF134" s="48">
        <v>2</v>
      </c>
      <c r="BG134" s="49">
        <v>9.090909090909092</v>
      </c>
      <c r="BH134" s="48">
        <v>0</v>
      </c>
      <c r="BI134" s="49">
        <v>0</v>
      </c>
      <c r="BJ134" s="48">
        <v>20</v>
      </c>
      <c r="BK134" s="49">
        <v>90.9090909090909</v>
      </c>
      <c r="BL134" s="48">
        <v>22</v>
      </c>
    </row>
    <row r="135" spans="1:64" ht="15">
      <c r="A135" s="64" t="s">
        <v>310</v>
      </c>
      <c r="B135" s="64" t="s">
        <v>410</v>
      </c>
      <c r="C135" s="65" t="s">
        <v>4978</v>
      </c>
      <c r="D135" s="66">
        <v>3</v>
      </c>
      <c r="E135" s="67" t="s">
        <v>132</v>
      </c>
      <c r="F135" s="68">
        <v>35</v>
      </c>
      <c r="G135" s="65"/>
      <c r="H135" s="69"/>
      <c r="I135" s="70"/>
      <c r="J135" s="70"/>
      <c r="K135" s="34" t="s">
        <v>65</v>
      </c>
      <c r="L135" s="77">
        <v>135</v>
      </c>
      <c r="M135" s="77"/>
      <c r="N135" s="72"/>
      <c r="O135" s="79" t="s">
        <v>526</v>
      </c>
      <c r="P135" s="81">
        <v>43691.3828587963</v>
      </c>
      <c r="Q135" s="79" t="s">
        <v>587</v>
      </c>
      <c r="R135" s="84" t="s">
        <v>715</v>
      </c>
      <c r="S135" s="79" t="s">
        <v>787</v>
      </c>
      <c r="T135" s="79" t="s">
        <v>800</v>
      </c>
      <c r="U135" s="84" t="s">
        <v>873</v>
      </c>
      <c r="V135" s="84" t="s">
        <v>873</v>
      </c>
      <c r="W135" s="81">
        <v>43691.3828587963</v>
      </c>
      <c r="X135" s="84" t="s">
        <v>1167</v>
      </c>
      <c r="Y135" s="79"/>
      <c r="Z135" s="79"/>
      <c r="AA135" s="82" t="s">
        <v>1411</v>
      </c>
      <c r="AB135" s="79"/>
      <c r="AC135" s="79" t="b">
        <v>0</v>
      </c>
      <c r="AD135" s="79">
        <v>0</v>
      </c>
      <c r="AE135" s="82" t="s">
        <v>1587</v>
      </c>
      <c r="AF135" s="79" t="b">
        <v>0</v>
      </c>
      <c r="AG135" s="79" t="s">
        <v>1621</v>
      </c>
      <c r="AH135" s="79"/>
      <c r="AI135" s="82" t="s">
        <v>1587</v>
      </c>
      <c r="AJ135" s="79" t="b">
        <v>0</v>
      </c>
      <c r="AK135" s="79">
        <v>0</v>
      </c>
      <c r="AL135" s="82" t="s">
        <v>1545</v>
      </c>
      <c r="AM135" s="79" t="s">
        <v>1643</v>
      </c>
      <c r="AN135" s="79" t="b">
        <v>0</v>
      </c>
      <c r="AO135" s="82" t="s">
        <v>1545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9</v>
      </c>
      <c r="BD135" s="48">
        <v>0</v>
      </c>
      <c r="BE135" s="49">
        <v>0</v>
      </c>
      <c r="BF135" s="48">
        <v>0</v>
      </c>
      <c r="BG135" s="49">
        <v>0</v>
      </c>
      <c r="BH135" s="48">
        <v>0</v>
      </c>
      <c r="BI135" s="49">
        <v>0</v>
      </c>
      <c r="BJ135" s="48">
        <v>8</v>
      </c>
      <c r="BK135" s="49">
        <v>100</v>
      </c>
      <c r="BL135" s="48">
        <v>8</v>
      </c>
    </row>
    <row r="136" spans="1:64" ht="15">
      <c r="A136" s="64" t="s">
        <v>311</v>
      </c>
      <c r="B136" s="64" t="s">
        <v>410</v>
      </c>
      <c r="C136" s="65" t="s">
        <v>4978</v>
      </c>
      <c r="D136" s="66">
        <v>3</v>
      </c>
      <c r="E136" s="67" t="s">
        <v>132</v>
      </c>
      <c r="F136" s="68">
        <v>35</v>
      </c>
      <c r="G136" s="65"/>
      <c r="H136" s="69"/>
      <c r="I136" s="70"/>
      <c r="J136" s="70"/>
      <c r="K136" s="34" t="s">
        <v>65</v>
      </c>
      <c r="L136" s="77">
        <v>136</v>
      </c>
      <c r="M136" s="77"/>
      <c r="N136" s="72"/>
      <c r="O136" s="79" t="s">
        <v>526</v>
      </c>
      <c r="P136" s="81">
        <v>43691.40289351852</v>
      </c>
      <c r="Q136" s="79" t="s">
        <v>587</v>
      </c>
      <c r="R136" s="84" t="s">
        <v>715</v>
      </c>
      <c r="S136" s="79" t="s">
        <v>787</v>
      </c>
      <c r="T136" s="79" t="s">
        <v>800</v>
      </c>
      <c r="U136" s="84" t="s">
        <v>873</v>
      </c>
      <c r="V136" s="84" t="s">
        <v>873</v>
      </c>
      <c r="W136" s="81">
        <v>43691.40289351852</v>
      </c>
      <c r="X136" s="84" t="s">
        <v>1168</v>
      </c>
      <c r="Y136" s="79"/>
      <c r="Z136" s="79"/>
      <c r="AA136" s="82" t="s">
        <v>1412</v>
      </c>
      <c r="AB136" s="79"/>
      <c r="AC136" s="79" t="b">
        <v>0</v>
      </c>
      <c r="AD136" s="79">
        <v>0</v>
      </c>
      <c r="AE136" s="82" t="s">
        <v>1587</v>
      </c>
      <c r="AF136" s="79" t="b">
        <v>0</v>
      </c>
      <c r="AG136" s="79" t="s">
        <v>1621</v>
      </c>
      <c r="AH136" s="79"/>
      <c r="AI136" s="82" t="s">
        <v>1587</v>
      </c>
      <c r="AJ136" s="79" t="b">
        <v>0</v>
      </c>
      <c r="AK136" s="79">
        <v>0</v>
      </c>
      <c r="AL136" s="82" t="s">
        <v>1545</v>
      </c>
      <c r="AM136" s="79" t="s">
        <v>1650</v>
      </c>
      <c r="AN136" s="79" t="b">
        <v>0</v>
      </c>
      <c r="AO136" s="82" t="s">
        <v>1545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9</v>
      </c>
      <c r="BD136" s="48">
        <v>0</v>
      </c>
      <c r="BE136" s="49">
        <v>0</v>
      </c>
      <c r="BF136" s="48">
        <v>0</v>
      </c>
      <c r="BG136" s="49">
        <v>0</v>
      </c>
      <c r="BH136" s="48">
        <v>0</v>
      </c>
      <c r="BI136" s="49">
        <v>0</v>
      </c>
      <c r="BJ136" s="48">
        <v>8</v>
      </c>
      <c r="BK136" s="49">
        <v>100</v>
      </c>
      <c r="BL136" s="48">
        <v>8</v>
      </c>
    </row>
    <row r="137" spans="1:64" ht="15">
      <c r="A137" s="64" t="s">
        <v>312</v>
      </c>
      <c r="B137" s="64" t="s">
        <v>410</v>
      </c>
      <c r="C137" s="65" t="s">
        <v>4978</v>
      </c>
      <c r="D137" s="66">
        <v>3</v>
      </c>
      <c r="E137" s="67" t="s">
        <v>132</v>
      </c>
      <c r="F137" s="68">
        <v>35</v>
      </c>
      <c r="G137" s="65"/>
      <c r="H137" s="69"/>
      <c r="I137" s="70"/>
      <c r="J137" s="70"/>
      <c r="K137" s="34" t="s">
        <v>65</v>
      </c>
      <c r="L137" s="77">
        <v>137</v>
      </c>
      <c r="M137" s="77"/>
      <c r="N137" s="72"/>
      <c r="O137" s="79" t="s">
        <v>526</v>
      </c>
      <c r="P137" s="81">
        <v>43691.4340625</v>
      </c>
      <c r="Q137" s="79" t="s">
        <v>587</v>
      </c>
      <c r="R137" s="84" t="s">
        <v>715</v>
      </c>
      <c r="S137" s="79" t="s">
        <v>787</v>
      </c>
      <c r="T137" s="79" t="s">
        <v>800</v>
      </c>
      <c r="U137" s="84" t="s">
        <v>873</v>
      </c>
      <c r="V137" s="84" t="s">
        <v>873</v>
      </c>
      <c r="W137" s="81">
        <v>43691.4340625</v>
      </c>
      <c r="X137" s="84" t="s">
        <v>1169</v>
      </c>
      <c r="Y137" s="79"/>
      <c r="Z137" s="79"/>
      <c r="AA137" s="82" t="s">
        <v>1413</v>
      </c>
      <c r="AB137" s="79"/>
      <c r="AC137" s="79" t="b">
        <v>0</v>
      </c>
      <c r="AD137" s="79">
        <v>0</v>
      </c>
      <c r="AE137" s="82" t="s">
        <v>1587</v>
      </c>
      <c r="AF137" s="79" t="b">
        <v>0</v>
      </c>
      <c r="AG137" s="79" t="s">
        <v>1621</v>
      </c>
      <c r="AH137" s="79"/>
      <c r="AI137" s="82" t="s">
        <v>1587</v>
      </c>
      <c r="AJ137" s="79" t="b">
        <v>0</v>
      </c>
      <c r="AK137" s="79">
        <v>0</v>
      </c>
      <c r="AL137" s="82" t="s">
        <v>1545</v>
      </c>
      <c r="AM137" s="79" t="s">
        <v>1648</v>
      </c>
      <c r="AN137" s="79" t="b">
        <v>0</v>
      </c>
      <c r="AO137" s="82" t="s">
        <v>1545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9</v>
      </c>
      <c r="BC137" s="78" t="str">
        <f>REPLACE(INDEX(GroupVertices[Group],MATCH(Edges[[#This Row],[Vertex 2]],GroupVertices[Vertex],0)),1,1,"")</f>
        <v>9</v>
      </c>
      <c r="BD137" s="48">
        <v>0</v>
      </c>
      <c r="BE137" s="49">
        <v>0</v>
      </c>
      <c r="BF137" s="48">
        <v>0</v>
      </c>
      <c r="BG137" s="49">
        <v>0</v>
      </c>
      <c r="BH137" s="48">
        <v>0</v>
      </c>
      <c r="BI137" s="49">
        <v>0</v>
      </c>
      <c r="BJ137" s="48">
        <v>8</v>
      </c>
      <c r="BK137" s="49">
        <v>100</v>
      </c>
      <c r="BL137" s="48">
        <v>8</v>
      </c>
    </row>
    <row r="138" spans="1:64" ht="15">
      <c r="A138" s="64" t="s">
        <v>313</v>
      </c>
      <c r="B138" s="64" t="s">
        <v>446</v>
      </c>
      <c r="C138" s="65" t="s">
        <v>4978</v>
      </c>
      <c r="D138" s="66">
        <v>3</v>
      </c>
      <c r="E138" s="67" t="s">
        <v>132</v>
      </c>
      <c r="F138" s="68">
        <v>35</v>
      </c>
      <c r="G138" s="65"/>
      <c r="H138" s="69"/>
      <c r="I138" s="70"/>
      <c r="J138" s="70"/>
      <c r="K138" s="34" t="s">
        <v>65</v>
      </c>
      <c r="L138" s="77">
        <v>138</v>
      </c>
      <c r="M138" s="77"/>
      <c r="N138" s="72"/>
      <c r="O138" s="79" t="s">
        <v>526</v>
      </c>
      <c r="P138" s="81">
        <v>43691.55247685185</v>
      </c>
      <c r="Q138" s="79" t="s">
        <v>588</v>
      </c>
      <c r="R138" s="84" t="s">
        <v>716</v>
      </c>
      <c r="S138" s="79" t="s">
        <v>778</v>
      </c>
      <c r="T138" s="79"/>
      <c r="U138" s="79"/>
      <c r="V138" s="84" t="s">
        <v>972</v>
      </c>
      <c r="W138" s="81">
        <v>43691.55247685185</v>
      </c>
      <c r="X138" s="84" t="s">
        <v>1170</v>
      </c>
      <c r="Y138" s="79"/>
      <c r="Z138" s="79"/>
      <c r="AA138" s="82" t="s">
        <v>1414</v>
      </c>
      <c r="AB138" s="79"/>
      <c r="AC138" s="79" t="b">
        <v>0</v>
      </c>
      <c r="AD138" s="79">
        <v>0</v>
      </c>
      <c r="AE138" s="82" t="s">
        <v>1587</v>
      </c>
      <c r="AF138" s="79" t="b">
        <v>0</v>
      </c>
      <c r="AG138" s="79" t="s">
        <v>1621</v>
      </c>
      <c r="AH138" s="79"/>
      <c r="AI138" s="82" t="s">
        <v>1587</v>
      </c>
      <c r="AJ138" s="79" t="b">
        <v>0</v>
      </c>
      <c r="AK138" s="79">
        <v>0</v>
      </c>
      <c r="AL138" s="82" t="s">
        <v>1587</v>
      </c>
      <c r="AM138" s="79" t="s">
        <v>1648</v>
      </c>
      <c r="AN138" s="79" t="b">
        <v>1</v>
      </c>
      <c r="AO138" s="82" t="s">
        <v>1414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24</v>
      </c>
      <c r="BC138" s="78" t="str">
        <f>REPLACE(INDEX(GroupVertices[Group],MATCH(Edges[[#This Row],[Vertex 2]],GroupVertices[Vertex],0)),1,1,"")</f>
        <v>24</v>
      </c>
      <c r="BD138" s="48"/>
      <c r="BE138" s="49"/>
      <c r="BF138" s="48"/>
      <c r="BG138" s="49"/>
      <c r="BH138" s="48"/>
      <c r="BI138" s="49"/>
      <c r="BJ138" s="48"/>
      <c r="BK138" s="49"/>
      <c r="BL138" s="48"/>
    </row>
    <row r="139" spans="1:64" ht="15">
      <c r="A139" s="64" t="s">
        <v>313</v>
      </c>
      <c r="B139" s="64" t="s">
        <v>447</v>
      </c>
      <c r="C139" s="65" t="s">
        <v>4978</v>
      </c>
      <c r="D139" s="66">
        <v>3</v>
      </c>
      <c r="E139" s="67" t="s">
        <v>132</v>
      </c>
      <c r="F139" s="68">
        <v>35</v>
      </c>
      <c r="G139" s="65"/>
      <c r="H139" s="69"/>
      <c r="I139" s="70"/>
      <c r="J139" s="70"/>
      <c r="K139" s="34" t="s">
        <v>65</v>
      </c>
      <c r="L139" s="77">
        <v>139</v>
      </c>
      <c r="M139" s="77"/>
      <c r="N139" s="72"/>
      <c r="O139" s="79" t="s">
        <v>526</v>
      </c>
      <c r="P139" s="81">
        <v>43691.55247685185</v>
      </c>
      <c r="Q139" s="79" t="s">
        <v>588</v>
      </c>
      <c r="R139" s="84" t="s">
        <v>716</v>
      </c>
      <c r="S139" s="79" t="s">
        <v>778</v>
      </c>
      <c r="T139" s="79"/>
      <c r="U139" s="79"/>
      <c r="V139" s="84" t="s">
        <v>972</v>
      </c>
      <c r="W139" s="81">
        <v>43691.55247685185</v>
      </c>
      <c r="X139" s="84" t="s">
        <v>1170</v>
      </c>
      <c r="Y139" s="79"/>
      <c r="Z139" s="79"/>
      <c r="AA139" s="82" t="s">
        <v>1414</v>
      </c>
      <c r="AB139" s="79"/>
      <c r="AC139" s="79" t="b">
        <v>0</v>
      </c>
      <c r="AD139" s="79">
        <v>0</v>
      </c>
      <c r="AE139" s="82" t="s">
        <v>1587</v>
      </c>
      <c r="AF139" s="79" t="b">
        <v>0</v>
      </c>
      <c r="AG139" s="79" t="s">
        <v>1621</v>
      </c>
      <c r="AH139" s="79"/>
      <c r="AI139" s="82" t="s">
        <v>1587</v>
      </c>
      <c r="AJ139" s="79" t="b">
        <v>0</v>
      </c>
      <c r="AK139" s="79">
        <v>0</v>
      </c>
      <c r="AL139" s="82" t="s">
        <v>1587</v>
      </c>
      <c r="AM139" s="79" t="s">
        <v>1648</v>
      </c>
      <c r="AN139" s="79" t="b">
        <v>1</v>
      </c>
      <c r="AO139" s="82" t="s">
        <v>1414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24</v>
      </c>
      <c r="BC139" s="78" t="str">
        <f>REPLACE(INDEX(GroupVertices[Group],MATCH(Edges[[#This Row],[Vertex 2]],GroupVertices[Vertex],0)),1,1,"")</f>
        <v>24</v>
      </c>
      <c r="BD139" s="48">
        <v>0</v>
      </c>
      <c r="BE139" s="49">
        <v>0</v>
      </c>
      <c r="BF139" s="48">
        <v>0</v>
      </c>
      <c r="BG139" s="49">
        <v>0</v>
      </c>
      <c r="BH139" s="48">
        <v>0</v>
      </c>
      <c r="BI139" s="49">
        <v>0</v>
      </c>
      <c r="BJ139" s="48">
        <v>17</v>
      </c>
      <c r="BK139" s="49">
        <v>100</v>
      </c>
      <c r="BL139" s="48">
        <v>17</v>
      </c>
    </row>
    <row r="140" spans="1:64" ht="15">
      <c r="A140" s="64" t="s">
        <v>314</v>
      </c>
      <c r="B140" s="64" t="s">
        <v>314</v>
      </c>
      <c r="C140" s="65" t="s">
        <v>4978</v>
      </c>
      <c r="D140" s="66">
        <v>3</v>
      </c>
      <c r="E140" s="67" t="s">
        <v>132</v>
      </c>
      <c r="F140" s="68">
        <v>35</v>
      </c>
      <c r="G140" s="65"/>
      <c r="H140" s="69"/>
      <c r="I140" s="70"/>
      <c r="J140" s="70"/>
      <c r="K140" s="34" t="s">
        <v>65</v>
      </c>
      <c r="L140" s="77">
        <v>140</v>
      </c>
      <c r="M140" s="77"/>
      <c r="N140" s="72"/>
      <c r="O140" s="79" t="s">
        <v>176</v>
      </c>
      <c r="P140" s="81">
        <v>43691.58391203704</v>
      </c>
      <c r="Q140" s="79" t="s">
        <v>589</v>
      </c>
      <c r="R140" s="79"/>
      <c r="S140" s="79"/>
      <c r="T140" s="79" t="s">
        <v>829</v>
      </c>
      <c r="U140" s="84" t="s">
        <v>874</v>
      </c>
      <c r="V140" s="84" t="s">
        <v>874</v>
      </c>
      <c r="W140" s="81">
        <v>43691.58391203704</v>
      </c>
      <c r="X140" s="84" t="s">
        <v>1171</v>
      </c>
      <c r="Y140" s="79"/>
      <c r="Z140" s="79"/>
      <c r="AA140" s="82" t="s">
        <v>1415</v>
      </c>
      <c r="AB140" s="79"/>
      <c r="AC140" s="79" t="b">
        <v>0</v>
      </c>
      <c r="AD140" s="79">
        <v>1</v>
      </c>
      <c r="AE140" s="82" t="s">
        <v>1587</v>
      </c>
      <c r="AF140" s="79" t="b">
        <v>0</v>
      </c>
      <c r="AG140" s="79" t="s">
        <v>1621</v>
      </c>
      <c r="AH140" s="79"/>
      <c r="AI140" s="82" t="s">
        <v>1587</v>
      </c>
      <c r="AJ140" s="79" t="b">
        <v>0</v>
      </c>
      <c r="AK140" s="79">
        <v>0</v>
      </c>
      <c r="AL140" s="82" t="s">
        <v>1587</v>
      </c>
      <c r="AM140" s="79" t="s">
        <v>1643</v>
      </c>
      <c r="AN140" s="79" t="b">
        <v>0</v>
      </c>
      <c r="AO140" s="82" t="s">
        <v>1415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0</v>
      </c>
      <c r="BE140" s="49">
        <v>0</v>
      </c>
      <c r="BF140" s="48">
        <v>2</v>
      </c>
      <c r="BG140" s="49">
        <v>5</v>
      </c>
      <c r="BH140" s="48">
        <v>0</v>
      </c>
      <c r="BI140" s="49">
        <v>0</v>
      </c>
      <c r="BJ140" s="48">
        <v>38</v>
      </c>
      <c r="BK140" s="49">
        <v>95</v>
      </c>
      <c r="BL140" s="48">
        <v>40</v>
      </c>
    </row>
    <row r="141" spans="1:64" ht="15">
      <c r="A141" s="64" t="s">
        <v>315</v>
      </c>
      <c r="B141" s="64" t="s">
        <v>359</v>
      </c>
      <c r="C141" s="65" t="s">
        <v>4978</v>
      </c>
      <c r="D141" s="66">
        <v>3</v>
      </c>
      <c r="E141" s="67" t="s">
        <v>132</v>
      </c>
      <c r="F141" s="68">
        <v>35</v>
      </c>
      <c r="G141" s="65"/>
      <c r="H141" s="69"/>
      <c r="I141" s="70"/>
      <c r="J141" s="70"/>
      <c r="K141" s="34" t="s">
        <v>65</v>
      </c>
      <c r="L141" s="77">
        <v>141</v>
      </c>
      <c r="M141" s="77"/>
      <c r="N141" s="72"/>
      <c r="O141" s="79" t="s">
        <v>526</v>
      </c>
      <c r="P141" s="81">
        <v>43691.59792824074</v>
      </c>
      <c r="Q141" s="79" t="s">
        <v>581</v>
      </c>
      <c r="R141" s="79"/>
      <c r="S141" s="79"/>
      <c r="T141" s="79"/>
      <c r="U141" s="79"/>
      <c r="V141" s="84" t="s">
        <v>973</v>
      </c>
      <c r="W141" s="81">
        <v>43691.59792824074</v>
      </c>
      <c r="X141" s="84" t="s">
        <v>1172</v>
      </c>
      <c r="Y141" s="79"/>
      <c r="Z141" s="79"/>
      <c r="AA141" s="82" t="s">
        <v>1416</v>
      </c>
      <c r="AB141" s="79"/>
      <c r="AC141" s="79" t="b">
        <v>0</v>
      </c>
      <c r="AD141" s="79">
        <v>0</v>
      </c>
      <c r="AE141" s="82" t="s">
        <v>1587</v>
      </c>
      <c r="AF141" s="79" t="b">
        <v>0</v>
      </c>
      <c r="AG141" s="79" t="s">
        <v>1621</v>
      </c>
      <c r="AH141" s="79"/>
      <c r="AI141" s="82" t="s">
        <v>1587</v>
      </c>
      <c r="AJ141" s="79" t="b">
        <v>0</v>
      </c>
      <c r="AK141" s="79">
        <v>42</v>
      </c>
      <c r="AL141" s="82" t="s">
        <v>1466</v>
      </c>
      <c r="AM141" s="79" t="s">
        <v>1648</v>
      </c>
      <c r="AN141" s="79" t="b">
        <v>0</v>
      </c>
      <c r="AO141" s="82" t="s">
        <v>1466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0</v>
      </c>
      <c r="BE141" s="49">
        <v>0</v>
      </c>
      <c r="BF141" s="48">
        <v>2</v>
      </c>
      <c r="BG141" s="49">
        <v>9.090909090909092</v>
      </c>
      <c r="BH141" s="48">
        <v>0</v>
      </c>
      <c r="BI141" s="49">
        <v>0</v>
      </c>
      <c r="BJ141" s="48">
        <v>20</v>
      </c>
      <c r="BK141" s="49">
        <v>90.9090909090909</v>
      </c>
      <c r="BL141" s="48">
        <v>22</v>
      </c>
    </row>
    <row r="142" spans="1:64" ht="15">
      <c r="A142" s="64" t="s">
        <v>316</v>
      </c>
      <c r="B142" s="64" t="s">
        <v>316</v>
      </c>
      <c r="C142" s="65" t="s">
        <v>4978</v>
      </c>
      <c r="D142" s="66">
        <v>3</v>
      </c>
      <c r="E142" s="67" t="s">
        <v>132</v>
      </c>
      <c r="F142" s="68">
        <v>35</v>
      </c>
      <c r="G142" s="65"/>
      <c r="H142" s="69"/>
      <c r="I142" s="70"/>
      <c r="J142" s="70"/>
      <c r="K142" s="34" t="s">
        <v>65</v>
      </c>
      <c r="L142" s="77">
        <v>142</v>
      </c>
      <c r="M142" s="77"/>
      <c r="N142" s="72"/>
      <c r="O142" s="79" t="s">
        <v>176</v>
      </c>
      <c r="P142" s="81">
        <v>43691.600856481484</v>
      </c>
      <c r="Q142" s="79" t="s">
        <v>590</v>
      </c>
      <c r="R142" s="84" t="s">
        <v>717</v>
      </c>
      <c r="S142" s="79" t="s">
        <v>778</v>
      </c>
      <c r="T142" s="79"/>
      <c r="U142" s="79"/>
      <c r="V142" s="84" t="s">
        <v>974</v>
      </c>
      <c r="W142" s="81">
        <v>43691.600856481484</v>
      </c>
      <c r="X142" s="84" t="s">
        <v>1173</v>
      </c>
      <c r="Y142" s="79"/>
      <c r="Z142" s="79"/>
      <c r="AA142" s="82" t="s">
        <v>1417</v>
      </c>
      <c r="AB142" s="79"/>
      <c r="AC142" s="79" t="b">
        <v>0</v>
      </c>
      <c r="AD142" s="79">
        <v>0</v>
      </c>
      <c r="AE142" s="82" t="s">
        <v>1587</v>
      </c>
      <c r="AF142" s="79" t="b">
        <v>0</v>
      </c>
      <c r="AG142" s="79" t="s">
        <v>1621</v>
      </c>
      <c r="AH142" s="79"/>
      <c r="AI142" s="82" t="s">
        <v>1587</v>
      </c>
      <c r="AJ142" s="79" t="b">
        <v>0</v>
      </c>
      <c r="AK142" s="79">
        <v>0</v>
      </c>
      <c r="AL142" s="82" t="s">
        <v>1587</v>
      </c>
      <c r="AM142" s="79" t="s">
        <v>1644</v>
      </c>
      <c r="AN142" s="79" t="b">
        <v>1</v>
      </c>
      <c r="AO142" s="82" t="s">
        <v>1417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0</v>
      </c>
      <c r="BE142" s="49">
        <v>0</v>
      </c>
      <c r="BF142" s="48">
        <v>2</v>
      </c>
      <c r="BG142" s="49">
        <v>8</v>
      </c>
      <c r="BH142" s="48">
        <v>0</v>
      </c>
      <c r="BI142" s="49">
        <v>0</v>
      </c>
      <c r="BJ142" s="48">
        <v>23</v>
      </c>
      <c r="BK142" s="49">
        <v>92</v>
      </c>
      <c r="BL142" s="48">
        <v>25</v>
      </c>
    </row>
    <row r="143" spans="1:64" ht="15">
      <c r="A143" s="64" t="s">
        <v>317</v>
      </c>
      <c r="B143" s="64" t="s">
        <v>359</v>
      </c>
      <c r="C143" s="65" t="s">
        <v>4978</v>
      </c>
      <c r="D143" s="66">
        <v>3</v>
      </c>
      <c r="E143" s="67" t="s">
        <v>132</v>
      </c>
      <c r="F143" s="68">
        <v>35</v>
      </c>
      <c r="G143" s="65"/>
      <c r="H143" s="69"/>
      <c r="I143" s="70"/>
      <c r="J143" s="70"/>
      <c r="K143" s="34" t="s">
        <v>65</v>
      </c>
      <c r="L143" s="77">
        <v>143</v>
      </c>
      <c r="M143" s="77"/>
      <c r="N143" s="72"/>
      <c r="O143" s="79" t="s">
        <v>526</v>
      </c>
      <c r="P143" s="81">
        <v>43691.620092592595</v>
      </c>
      <c r="Q143" s="79" t="s">
        <v>581</v>
      </c>
      <c r="R143" s="79"/>
      <c r="S143" s="79"/>
      <c r="T143" s="79"/>
      <c r="U143" s="79"/>
      <c r="V143" s="84" t="s">
        <v>975</v>
      </c>
      <c r="W143" s="81">
        <v>43691.620092592595</v>
      </c>
      <c r="X143" s="84" t="s">
        <v>1174</v>
      </c>
      <c r="Y143" s="79"/>
      <c r="Z143" s="79"/>
      <c r="AA143" s="82" t="s">
        <v>1418</v>
      </c>
      <c r="AB143" s="79"/>
      <c r="AC143" s="79" t="b">
        <v>0</v>
      </c>
      <c r="AD143" s="79">
        <v>0</v>
      </c>
      <c r="AE143" s="82" t="s">
        <v>1587</v>
      </c>
      <c r="AF143" s="79" t="b">
        <v>0</v>
      </c>
      <c r="AG143" s="79" t="s">
        <v>1621</v>
      </c>
      <c r="AH143" s="79"/>
      <c r="AI143" s="82" t="s">
        <v>1587</v>
      </c>
      <c r="AJ143" s="79" t="b">
        <v>0</v>
      </c>
      <c r="AK143" s="79">
        <v>42</v>
      </c>
      <c r="AL143" s="82" t="s">
        <v>1466</v>
      </c>
      <c r="AM143" s="79" t="s">
        <v>1644</v>
      </c>
      <c r="AN143" s="79" t="b">
        <v>0</v>
      </c>
      <c r="AO143" s="82" t="s">
        <v>1466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0</v>
      </c>
      <c r="BE143" s="49">
        <v>0</v>
      </c>
      <c r="BF143" s="48">
        <v>2</v>
      </c>
      <c r="BG143" s="49">
        <v>9.090909090909092</v>
      </c>
      <c r="BH143" s="48">
        <v>0</v>
      </c>
      <c r="BI143" s="49">
        <v>0</v>
      </c>
      <c r="BJ143" s="48">
        <v>20</v>
      </c>
      <c r="BK143" s="49">
        <v>90.9090909090909</v>
      </c>
      <c r="BL143" s="48">
        <v>22</v>
      </c>
    </row>
    <row r="144" spans="1:64" ht="15">
      <c r="A144" s="64" t="s">
        <v>318</v>
      </c>
      <c r="B144" s="64" t="s">
        <v>448</v>
      </c>
      <c r="C144" s="65" t="s">
        <v>4978</v>
      </c>
      <c r="D144" s="66">
        <v>3</v>
      </c>
      <c r="E144" s="67" t="s">
        <v>132</v>
      </c>
      <c r="F144" s="68">
        <v>35</v>
      </c>
      <c r="G144" s="65"/>
      <c r="H144" s="69"/>
      <c r="I144" s="70"/>
      <c r="J144" s="70"/>
      <c r="K144" s="34" t="s">
        <v>65</v>
      </c>
      <c r="L144" s="77">
        <v>144</v>
      </c>
      <c r="M144" s="77"/>
      <c r="N144" s="72"/>
      <c r="O144" s="79" t="s">
        <v>526</v>
      </c>
      <c r="P144" s="81">
        <v>43691.732627314814</v>
      </c>
      <c r="Q144" s="79" t="s">
        <v>591</v>
      </c>
      <c r="R144" s="79"/>
      <c r="S144" s="79"/>
      <c r="T144" s="79"/>
      <c r="U144" s="79"/>
      <c r="V144" s="84" t="s">
        <v>976</v>
      </c>
      <c r="W144" s="81">
        <v>43691.732627314814</v>
      </c>
      <c r="X144" s="84" t="s">
        <v>1175</v>
      </c>
      <c r="Y144" s="79"/>
      <c r="Z144" s="79"/>
      <c r="AA144" s="82" t="s">
        <v>1419</v>
      </c>
      <c r="AB144" s="79"/>
      <c r="AC144" s="79" t="b">
        <v>0</v>
      </c>
      <c r="AD144" s="79">
        <v>0</v>
      </c>
      <c r="AE144" s="82" t="s">
        <v>1587</v>
      </c>
      <c r="AF144" s="79" t="b">
        <v>0</v>
      </c>
      <c r="AG144" s="79" t="s">
        <v>1621</v>
      </c>
      <c r="AH144" s="79"/>
      <c r="AI144" s="82" t="s">
        <v>1587</v>
      </c>
      <c r="AJ144" s="79" t="b">
        <v>0</v>
      </c>
      <c r="AK144" s="79">
        <v>4</v>
      </c>
      <c r="AL144" s="82" t="s">
        <v>1498</v>
      </c>
      <c r="AM144" s="79" t="s">
        <v>1644</v>
      </c>
      <c r="AN144" s="79" t="b">
        <v>0</v>
      </c>
      <c r="AO144" s="82" t="s">
        <v>1498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318</v>
      </c>
      <c r="B145" s="64" t="s">
        <v>380</v>
      </c>
      <c r="C145" s="65" t="s">
        <v>4978</v>
      </c>
      <c r="D145" s="66">
        <v>3</v>
      </c>
      <c r="E145" s="67" t="s">
        <v>132</v>
      </c>
      <c r="F145" s="68">
        <v>35</v>
      </c>
      <c r="G145" s="65"/>
      <c r="H145" s="69"/>
      <c r="I145" s="70"/>
      <c r="J145" s="70"/>
      <c r="K145" s="34" t="s">
        <v>65</v>
      </c>
      <c r="L145" s="77">
        <v>145</v>
      </c>
      <c r="M145" s="77"/>
      <c r="N145" s="72"/>
      <c r="O145" s="79" t="s">
        <v>526</v>
      </c>
      <c r="P145" s="81">
        <v>43691.732627314814</v>
      </c>
      <c r="Q145" s="79" t="s">
        <v>591</v>
      </c>
      <c r="R145" s="79"/>
      <c r="S145" s="79"/>
      <c r="T145" s="79"/>
      <c r="U145" s="79"/>
      <c r="V145" s="84" t="s">
        <v>976</v>
      </c>
      <c r="W145" s="81">
        <v>43691.732627314814</v>
      </c>
      <c r="X145" s="84" t="s">
        <v>1175</v>
      </c>
      <c r="Y145" s="79"/>
      <c r="Z145" s="79"/>
      <c r="AA145" s="82" t="s">
        <v>1419</v>
      </c>
      <c r="AB145" s="79"/>
      <c r="AC145" s="79" t="b">
        <v>0</v>
      </c>
      <c r="AD145" s="79">
        <v>0</v>
      </c>
      <c r="AE145" s="82" t="s">
        <v>1587</v>
      </c>
      <c r="AF145" s="79" t="b">
        <v>0</v>
      </c>
      <c r="AG145" s="79" t="s">
        <v>1621</v>
      </c>
      <c r="AH145" s="79"/>
      <c r="AI145" s="82" t="s">
        <v>1587</v>
      </c>
      <c r="AJ145" s="79" t="b">
        <v>0</v>
      </c>
      <c r="AK145" s="79">
        <v>4</v>
      </c>
      <c r="AL145" s="82" t="s">
        <v>1498</v>
      </c>
      <c r="AM145" s="79" t="s">
        <v>1644</v>
      </c>
      <c r="AN145" s="79" t="b">
        <v>0</v>
      </c>
      <c r="AO145" s="82" t="s">
        <v>1498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318</v>
      </c>
      <c r="B146" s="64" t="s">
        <v>379</v>
      </c>
      <c r="C146" s="65" t="s">
        <v>4978</v>
      </c>
      <c r="D146" s="66">
        <v>3</v>
      </c>
      <c r="E146" s="67" t="s">
        <v>132</v>
      </c>
      <c r="F146" s="68">
        <v>35</v>
      </c>
      <c r="G146" s="65"/>
      <c r="H146" s="69"/>
      <c r="I146" s="70"/>
      <c r="J146" s="70"/>
      <c r="K146" s="34" t="s">
        <v>65</v>
      </c>
      <c r="L146" s="77">
        <v>146</v>
      </c>
      <c r="M146" s="77"/>
      <c r="N146" s="72"/>
      <c r="O146" s="79" t="s">
        <v>526</v>
      </c>
      <c r="P146" s="81">
        <v>43691.732627314814</v>
      </c>
      <c r="Q146" s="79" t="s">
        <v>591</v>
      </c>
      <c r="R146" s="79"/>
      <c r="S146" s="79"/>
      <c r="T146" s="79"/>
      <c r="U146" s="79"/>
      <c r="V146" s="84" t="s">
        <v>976</v>
      </c>
      <c r="W146" s="81">
        <v>43691.732627314814</v>
      </c>
      <c r="X146" s="84" t="s">
        <v>1175</v>
      </c>
      <c r="Y146" s="79"/>
      <c r="Z146" s="79"/>
      <c r="AA146" s="82" t="s">
        <v>1419</v>
      </c>
      <c r="AB146" s="79"/>
      <c r="AC146" s="79" t="b">
        <v>0</v>
      </c>
      <c r="AD146" s="79">
        <v>0</v>
      </c>
      <c r="AE146" s="82" t="s">
        <v>1587</v>
      </c>
      <c r="AF146" s="79" t="b">
        <v>0</v>
      </c>
      <c r="AG146" s="79" t="s">
        <v>1621</v>
      </c>
      <c r="AH146" s="79"/>
      <c r="AI146" s="82" t="s">
        <v>1587</v>
      </c>
      <c r="AJ146" s="79" t="b">
        <v>0</v>
      </c>
      <c r="AK146" s="79">
        <v>4</v>
      </c>
      <c r="AL146" s="82" t="s">
        <v>1498</v>
      </c>
      <c r="AM146" s="79" t="s">
        <v>1644</v>
      </c>
      <c r="AN146" s="79" t="b">
        <v>0</v>
      </c>
      <c r="AO146" s="82" t="s">
        <v>1498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4.761904761904762</v>
      </c>
      <c r="BF146" s="48">
        <v>0</v>
      </c>
      <c r="BG146" s="49">
        <v>0</v>
      </c>
      <c r="BH146" s="48">
        <v>0</v>
      </c>
      <c r="BI146" s="49">
        <v>0</v>
      </c>
      <c r="BJ146" s="48">
        <v>20</v>
      </c>
      <c r="BK146" s="49">
        <v>95.23809523809524</v>
      </c>
      <c r="BL146" s="48">
        <v>21</v>
      </c>
    </row>
    <row r="147" spans="1:64" ht="15">
      <c r="A147" s="64" t="s">
        <v>319</v>
      </c>
      <c r="B147" s="64" t="s">
        <v>448</v>
      </c>
      <c r="C147" s="65" t="s">
        <v>4978</v>
      </c>
      <c r="D147" s="66">
        <v>3</v>
      </c>
      <c r="E147" s="67" t="s">
        <v>132</v>
      </c>
      <c r="F147" s="68">
        <v>35</v>
      </c>
      <c r="G147" s="65"/>
      <c r="H147" s="69"/>
      <c r="I147" s="70"/>
      <c r="J147" s="70"/>
      <c r="K147" s="34" t="s">
        <v>65</v>
      </c>
      <c r="L147" s="77">
        <v>147</v>
      </c>
      <c r="M147" s="77"/>
      <c r="N147" s="72"/>
      <c r="O147" s="79" t="s">
        <v>526</v>
      </c>
      <c r="P147" s="81">
        <v>43691.74002314815</v>
      </c>
      <c r="Q147" s="79" t="s">
        <v>591</v>
      </c>
      <c r="R147" s="79"/>
      <c r="S147" s="79"/>
      <c r="T147" s="79"/>
      <c r="U147" s="79"/>
      <c r="V147" s="84" t="s">
        <v>977</v>
      </c>
      <c r="W147" s="81">
        <v>43691.74002314815</v>
      </c>
      <c r="X147" s="84" t="s">
        <v>1176</v>
      </c>
      <c r="Y147" s="79"/>
      <c r="Z147" s="79"/>
      <c r="AA147" s="82" t="s">
        <v>1420</v>
      </c>
      <c r="AB147" s="79"/>
      <c r="AC147" s="79" t="b">
        <v>0</v>
      </c>
      <c r="AD147" s="79">
        <v>0</v>
      </c>
      <c r="AE147" s="82" t="s">
        <v>1587</v>
      </c>
      <c r="AF147" s="79" t="b">
        <v>0</v>
      </c>
      <c r="AG147" s="79" t="s">
        <v>1621</v>
      </c>
      <c r="AH147" s="79"/>
      <c r="AI147" s="82" t="s">
        <v>1587</v>
      </c>
      <c r="AJ147" s="79" t="b">
        <v>0</v>
      </c>
      <c r="AK147" s="79">
        <v>4</v>
      </c>
      <c r="AL147" s="82" t="s">
        <v>1498</v>
      </c>
      <c r="AM147" s="79" t="s">
        <v>1643</v>
      </c>
      <c r="AN147" s="79" t="b">
        <v>0</v>
      </c>
      <c r="AO147" s="82" t="s">
        <v>1498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319</v>
      </c>
      <c r="B148" s="64" t="s">
        <v>380</v>
      </c>
      <c r="C148" s="65" t="s">
        <v>4978</v>
      </c>
      <c r="D148" s="66">
        <v>3</v>
      </c>
      <c r="E148" s="67" t="s">
        <v>132</v>
      </c>
      <c r="F148" s="68">
        <v>35</v>
      </c>
      <c r="G148" s="65"/>
      <c r="H148" s="69"/>
      <c r="I148" s="70"/>
      <c r="J148" s="70"/>
      <c r="K148" s="34" t="s">
        <v>65</v>
      </c>
      <c r="L148" s="77">
        <v>148</v>
      </c>
      <c r="M148" s="77"/>
      <c r="N148" s="72"/>
      <c r="O148" s="79" t="s">
        <v>526</v>
      </c>
      <c r="P148" s="81">
        <v>43691.74002314815</v>
      </c>
      <c r="Q148" s="79" t="s">
        <v>591</v>
      </c>
      <c r="R148" s="79"/>
      <c r="S148" s="79"/>
      <c r="T148" s="79"/>
      <c r="U148" s="79"/>
      <c r="V148" s="84" t="s">
        <v>977</v>
      </c>
      <c r="W148" s="81">
        <v>43691.74002314815</v>
      </c>
      <c r="X148" s="84" t="s">
        <v>1176</v>
      </c>
      <c r="Y148" s="79"/>
      <c r="Z148" s="79"/>
      <c r="AA148" s="82" t="s">
        <v>1420</v>
      </c>
      <c r="AB148" s="79"/>
      <c r="AC148" s="79" t="b">
        <v>0</v>
      </c>
      <c r="AD148" s="79">
        <v>0</v>
      </c>
      <c r="AE148" s="82" t="s">
        <v>1587</v>
      </c>
      <c r="AF148" s="79" t="b">
        <v>0</v>
      </c>
      <c r="AG148" s="79" t="s">
        <v>1621</v>
      </c>
      <c r="AH148" s="79"/>
      <c r="AI148" s="82" t="s">
        <v>1587</v>
      </c>
      <c r="AJ148" s="79" t="b">
        <v>0</v>
      </c>
      <c r="AK148" s="79">
        <v>4</v>
      </c>
      <c r="AL148" s="82" t="s">
        <v>1498</v>
      </c>
      <c r="AM148" s="79" t="s">
        <v>1643</v>
      </c>
      <c r="AN148" s="79" t="b">
        <v>0</v>
      </c>
      <c r="AO148" s="82" t="s">
        <v>1498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319</v>
      </c>
      <c r="B149" s="64" t="s">
        <v>379</v>
      </c>
      <c r="C149" s="65" t="s">
        <v>4978</v>
      </c>
      <c r="D149" s="66">
        <v>3</v>
      </c>
      <c r="E149" s="67" t="s">
        <v>132</v>
      </c>
      <c r="F149" s="68">
        <v>35</v>
      </c>
      <c r="G149" s="65"/>
      <c r="H149" s="69"/>
      <c r="I149" s="70"/>
      <c r="J149" s="70"/>
      <c r="K149" s="34" t="s">
        <v>65</v>
      </c>
      <c r="L149" s="77">
        <v>149</v>
      </c>
      <c r="M149" s="77"/>
      <c r="N149" s="72"/>
      <c r="O149" s="79" t="s">
        <v>526</v>
      </c>
      <c r="P149" s="81">
        <v>43691.74002314815</v>
      </c>
      <c r="Q149" s="79" t="s">
        <v>591</v>
      </c>
      <c r="R149" s="79"/>
      <c r="S149" s="79"/>
      <c r="T149" s="79"/>
      <c r="U149" s="79"/>
      <c r="V149" s="84" t="s">
        <v>977</v>
      </c>
      <c r="W149" s="81">
        <v>43691.74002314815</v>
      </c>
      <c r="X149" s="84" t="s">
        <v>1176</v>
      </c>
      <c r="Y149" s="79"/>
      <c r="Z149" s="79"/>
      <c r="AA149" s="82" t="s">
        <v>1420</v>
      </c>
      <c r="AB149" s="79"/>
      <c r="AC149" s="79" t="b">
        <v>0</v>
      </c>
      <c r="AD149" s="79">
        <v>0</v>
      </c>
      <c r="AE149" s="82" t="s">
        <v>1587</v>
      </c>
      <c r="AF149" s="79" t="b">
        <v>0</v>
      </c>
      <c r="AG149" s="79" t="s">
        <v>1621</v>
      </c>
      <c r="AH149" s="79"/>
      <c r="AI149" s="82" t="s">
        <v>1587</v>
      </c>
      <c r="AJ149" s="79" t="b">
        <v>0</v>
      </c>
      <c r="AK149" s="79">
        <v>4</v>
      </c>
      <c r="AL149" s="82" t="s">
        <v>1498</v>
      </c>
      <c r="AM149" s="79" t="s">
        <v>1643</v>
      </c>
      <c r="AN149" s="79" t="b">
        <v>0</v>
      </c>
      <c r="AO149" s="82" t="s">
        <v>1498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4.761904761904762</v>
      </c>
      <c r="BF149" s="48">
        <v>0</v>
      </c>
      <c r="BG149" s="49">
        <v>0</v>
      </c>
      <c r="BH149" s="48">
        <v>0</v>
      </c>
      <c r="BI149" s="49">
        <v>0</v>
      </c>
      <c r="BJ149" s="48">
        <v>20</v>
      </c>
      <c r="BK149" s="49">
        <v>95.23809523809524</v>
      </c>
      <c r="BL149" s="48">
        <v>21</v>
      </c>
    </row>
    <row r="150" spans="1:64" ht="15">
      <c r="A150" s="64" t="s">
        <v>320</v>
      </c>
      <c r="B150" s="64" t="s">
        <v>448</v>
      </c>
      <c r="C150" s="65" t="s">
        <v>4978</v>
      </c>
      <c r="D150" s="66">
        <v>3</v>
      </c>
      <c r="E150" s="67" t="s">
        <v>132</v>
      </c>
      <c r="F150" s="68">
        <v>35</v>
      </c>
      <c r="G150" s="65"/>
      <c r="H150" s="69"/>
      <c r="I150" s="70"/>
      <c r="J150" s="70"/>
      <c r="K150" s="34" t="s">
        <v>65</v>
      </c>
      <c r="L150" s="77">
        <v>150</v>
      </c>
      <c r="M150" s="77"/>
      <c r="N150" s="72"/>
      <c r="O150" s="79" t="s">
        <v>526</v>
      </c>
      <c r="P150" s="81">
        <v>43691.74474537037</v>
      </c>
      <c r="Q150" s="79" t="s">
        <v>591</v>
      </c>
      <c r="R150" s="79"/>
      <c r="S150" s="79"/>
      <c r="T150" s="79"/>
      <c r="U150" s="79"/>
      <c r="V150" s="84" t="s">
        <v>978</v>
      </c>
      <c r="W150" s="81">
        <v>43691.74474537037</v>
      </c>
      <c r="X150" s="84" t="s">
        <v>1177</v>
      </c>
      <c r="Y150" s="79"/>
      <c r="Z150" s="79"/>
      <c r="AA150" s="82" t="s">
        <v>1421</v>
      </c>
      <c r="AB150" s="79"/>
      <c r="AC150" s="79" t="b">
        <v>0</v>
      </c>
      <c r="AD150" s="79">
        <v>0</v>
      </c>
      <c r="AE150" s="82" t="s">
        <v>1587</v>
      </c>
      <c r="AF150" s="79" t="b">
        <v>0</v>
      </c>
      <c r="AG150" s="79" t="s">
        <v>1621</v>
      </c>
      <c r="AH150" s="79"/>
      <c r="AI150" s="82" t="s">
        <v>1587</v>
      </c>
      <c r="AJ150" s="79" t="b">
        <v>0</v>
      </c>
      <c r="AK150" s="79">
        <v>4</v>
      </c>
      <c r="AL150" s="82" t="s">
        <v>1498</v>
      </c>
      <c r="AM150" s="79" t="s">
        <v>1643</v>
      </c>
      <c r="AN150" s="79" t="b">
        <v>0</v>
      </c>
      <c r="AO150" s="82" t="s">
        <v>1498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320</v>
      </c>
      <c r="B151" s="64" t="s">
        <v>380</v>
      </c>
      <c r="C151" s="65" t="s">
        <v>4978</v>
      </c>
      <c r="D151" s="66">
        <v>3</v>
      </c>
      <c r="E151" s="67" t="s">
        <v>132</v>
      </c>
      <c r="F151" s="68">
        <v>35</v>
      </c>
      <c r="G151" s="65"/>
      <c r="H151" s="69"/>
      <c r="I151" s="70"/>
      <c r="J151" s="70"/>
      <c r="K151" s="34" t="s">
        <v>65</v>
      </c>
      <c r="L151" s="77">
        <v>151</v>
      </c>
      <c r="M151" s="77"/>
      <c r="N151" s="72"/>
      <c r="O151" s="79" t="s">
        <v>526</v>
      </c>
      <c r="P151" s="81">
        <v>43691.74474537037</v>
      </c>
      <c r="Q151" s="79" t="s">
        <v>591</v>
      </c>
      <c r="R151" s="79"/>
      <c r="S151" s="79"/>
      <c r="T151" s="79"/>
      <c r="U151" s="79"/>
      <c r="V151" s="84" t="s">
        <v>978</v>
      </c>
      <c r="W151" s="81">
        <v>43691.74474537037</v>
      </c>
      <c r="X151" s="84" t="s">
        <v>1177</v>
      </c>
      <c r="Y151" s="79"/>
      <c r="Z151" s="79"/>
      <c r="AA151" s="82" t="s">
        <v>1421</v>
      </c>
      <c r="AB151" s="79"/>
      <c r="AC151" s="79" t="b">
        <v>0</v>
      </c>
      <c r="AD151" s="79">
        <v>0</v>
      </c>
      <c r="AE151" s="82" t="s">
        <v>1587</v>
      </c>
      <c r="AF151" s="79" t="b">
        <v>0</v>
      </c>
      <c r="AG151" s="79" t="s">
        <v>1621</v>
      </c>
      <c r="AH151" s="79"/>
      <c r="AI151" s="82" t="s">
        <v>1587</v>
      </c>
      <c r="AJ151" s="79" t="b">
        <v>0</v>
      </c>
      <c r="AK151" s="79">
        <v>4</v>
      </c>
      <c r="AL151" s="82" t="s">
        <v>1498</v>
      </c>
      <c r="AM151" s="79" t="s">
        <v>1643</v>
      </c>
      <c r="AN151" s="79" t="b">
        <v>0</v>
      </c>
      <c r="AO151" s="82" t="s">
        <v>1498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320</v>
      </c>
      <c r="B152" s="64" t="s">
        <v>379</v>
      </c>
      <c r="C152" s="65" t="s">
        <v>4978</v>
      </c>
      <c r="D152" s="66">
        <v>3</v>
      </c>
      <c r="E152" s="67" t="s">
        <v>132</v>
      </c>
      <c r="F152" s="68">
        <v>35</v>
      </c>
      <c r="G152" s="65"/>
      <c r="H152" s="69"/>
      <c r="I152" s="70"/>
      <c r="J152" s="70"/>
      <c r="K152" s="34" t="s">
        <v>65</v>
      </c>
      <c r="L152" s="77">
        <v>152</v>
      </c>
      <c r="M152" s="77"/>
      <c r="N152" s="72"/>
      <c r="O152" s="79" t="s">
        <v>526</v>
      </c>
      <c r="P152" s="81">
        <v>43691.74474537037</v>
      </c>
      <c r="Q152" s="79" t="s">
        <v>591</v>
      </c>
      <c r="R152" s="79"/>
      <c r="S152" s="79"/>
      <c r="T152" s="79"/>
      <c r="U152" s="79"/>
      <c r="V152" s="84" t="s">
        <v>978</v>
      </c>
      <c r="W152" s="81">
        <v>43691.74474537037</v>
      </c>
      <c r="X152" s="84" t="s">
        <v>1177</v>
      </c>
      <c r="Y152" s="79"/>
      <c r="Z152" s="79"/>
      <c r="AA152" s="82" t="s">
        <v>1421</v>
      </c>
      <c r="AB152" s="79"/>
      <c r="AC152" s="79" t="b">
        <v>0</v>
      </c>
      <c r="AD152" s="79">
        <v>0</v>
      </c>
      <c r="AE152" s="82" t="s">
        <v>1587</v>
      </c>
      <c r="AF152" s="79" t="b">
        <v>0</v>
      </c>
      <c r="AG152" s="79" t="s">
        <v>1621</v>
      </c>
      <c r="AH152" s="79"/>
      <c r="AI152" s="82" t="s">
        <v>1587</v>
      </c>
      <c r="AJ152" s="79" t="b">
        <v>0</v>
      </c>
      <c r="AK152" s="79">
        <v>4</v>
      </c>
      <c r="AL152" s="82" t="s">
        <v>1498</v>
      </c>
      <c r="AM152" s="79" t="s">
        <v>1643</v>
      </c>
      <c r="AN152" s="79" t="b">
        <v>0</v>
      </c>
      <c r="AO152" s="82" t="s">
        <v>1498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4.761904761904762</v>
      </c>
      <c r="BF152" s="48">
        <v>0</v>
      </c>
      <c r="BG152" s="49">
        <v>0</v>
      </c>
      <c r="BH152" s="48">
        <v>0</v>
      </c>
      <c r="BI152" s="49">
        <v>0</v>
      </c>
      <c r="BJ152" s="48">
        <v>20</v>
      </c>
      <c r="BK152" s="49">
        <v>95.23809523809524</v>
      </c>
      <c r="BL152" s="48">
        <v>21</v>
      </c>
    </row>
    <row r="153" spans="1:64" ht="15">
      <c r="A153" s="64" t="s">
        <v>321</v>
      </c>
      <c r="B153" s="64" t="s">
        <v>449</v>
      </c>
      <c r="C153" s="65" t="s">
        <v>4978</v>
      </c>
      <c r="D153" s="66">
        <v>3</v>
      </c>
      <c r="E153" s="67" t="s">
        <v>132</v>
      </c>
      <c r="F153" s="68">
        <v>35</v>
      </c>
      <c r="G153" s="65"/>
      <c r="H153" s="69"/>
      <c r="I153" s="70"/>
      <c r="J153" s="70"/>
      <c r="K153" s="34" t="s">
        <v>65</v>
      </c>
      <c r="L153" s="77">
        <v>153</v>
      </c>
      <c r="M153" s="77"/>
      <c r="N153" s="72"/>
      <c r="O153" s="79" t="s">
        <v>526</v>
      </c>
      <c r="P153" s="81">
        <v>43691.83155092593</v>
      </c>
      <c r="Q153" s="79" t="s">
        <v>592</v>
      </c>
      <c r="R153" s="79"/>
      <c r="S153" s="79"/>
      <c r="T153" s="79"/>
      <c r="U153" s="79"/>
      <c r="V153" s="84" t="s">
        <v>979</v>
      </c>
      <c r="W153" s="81">
        <v>43691.83155092593</v>
      </c>
      <c r="X153" s="84" t="s">
        <v>1178</v>
      </c>
      <c r="Y153" s="79"/>
      <c r="Z153" s="79"/>
      <c r="AA153" s="82" t="s">
        <v>1422</v>
      </c>
      <c r="AB153" s="79"/>
      <c r="AC153" s="79" t="b">
        <v>0</v>
      </c>
      <c r="AD153" s="79">
        <v>0</v>
      </c>
      <c r="AE153" s="82" t="s">
        <v>1587</v>
      </c>
      <c r="AF153" s="79" t="b">
        <v>0</v>
      </c>
      <c r="AG153" s="79" t="s">
        <v>1621</v>
      </c>
      <c r="AH153" s="79"/>
      <c r="AI153" s="82" t="s">
        <v>1587</v>
      </c>
      <c r="AJ153" s="79" t="b">
        <v>0</v>
      </c>
      <c r="AK153" s="79">
        <v>1</v>
      </c>
      <c r="AL153" s="82" t="s">
        <v>1499</v>
      </c>
      <c r="AM153" s="79" t="s">
        <v>1643</v>
      </c>
      <c r="AN153" s="79" t="b">
        <v>0</v>
      </c>
      <c r="AO153" s="82" t="s">
        <v>1499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321</v>
      </c>
      <c r="B154" s="64" t="s">
        <v>450</v>
      </c>
      <c r="C154" s="65" t="s">
        <v>4978</v>
      </c>
      <c r="D154" s="66">
        <v>3</v>
      </c>
      <c r="E154" s="67" t="s">
        <v>132</v>
      </c>
      <c r="F154" s="68">
        <v>35</v>
      </c>
      <c r="G154" s="65"/>
      <c r="H154" s="69"/>
      <c r="I154" s="70"/>
      <c r="J154" s="70"/>
      <c r="K154" s="34" t="s">
        <v>65</v>
      </c>
      <c r="L154" s="77">
        <v>154</v>
      </c>
      <c r="M154" s="77"/>
      <c r="N154" s="72"/>
      <c r="O154" s="79" t="s">
        <v>526</v>
      </c>
      <c r="P154" s="81">
        <v>43691.83155092593</v>
      </c>
      <c r="Q154" s="79" t="s">
        <v>592</v>
      </c>
      <c r="R154" s="79"/>
      <c r="S154" s="79"/>
      <c r="T154" s="79"/>
      <c r="U154" s="79"/>
      <c r="V154" s="84" t="s">
        <v>979</v>
      </c>
      <c r="W154" s="81">
        <v>43691.83155092593</v>
      </c>
      <c r="X154" s="84" t="s">
        <v>1178</v>
      </c>
      <c r="Y154" s="79"/>
      <c r="Z154" s="79"/>
      <c r="AA154" s="82" t="s">
        <v>1422</v>
      </c>
      <c r="AB154" s="79"/>
      <c r="AC154" s="79" t="b">
        <v>0</v>
      </c>
      <c r="AD154" s="79">
        <v>0</v>
      </c>
      <c r="AE154" s="82" t="s">
        <v>1587</v>
      </c>
      <c r="AF154" s="79" t="b">
        <v>0</v>
      </c>
      <c r="AG154" s="79" t="s">
        <v>1621</v>
      </c>
      <c r="AH154" s="79"/>
      <c r="AI154" s="82" t="s">
        <v>1587</v>
      </c>
      <c r="AJ154" s="79" t="b">
        <v>0</v>
      </c>
      <c r="AK154" s="79">
        <v>1</v>
      </c>
      <c r="AL154" s="82" t="s">
        <v>1499</v>
      </c>
      <c r="AM154" s="79" t="s">
        <v>1643</v>
      </c>
      <c r="AN154" s="79" t="b">
        <v>0</v>
      </c>
      <c r="AO154" s="82" t="s">
        <v>1499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321</v>
      </c>
      <c r="B155" s="64" t="s">
        <v>451</v>
      </c>
      <c r="C155" s="65" t="s">
        <v>4978</v>
      </c>
      <c r="D155" s="66">
        <v>3</v>
      </c>
      <c r="E155" s="67" t="s">
        <v>132</v>
      </c>
      <c r="F155" s="68">
        <v>35</v>
      </c>
      <c r="G155" s="65"/>
      <c r="H155" s="69"/>
      <c r="I155" s="70"/>
      <c r="J155" s="70"/>
      <c r="K155" s="34" t="s">
        <v>65</v>
      </c>
      <c r="L155" s="77">
        <v>155</v>
      </c>
      <c r="M155" s="77"/>
      <c r="N155" s="72"/>
      <c r="O155" s="79" t="s">
        <v>526</v>
      </c>
      <c r="P155" s="81">
        <v>43691.83155092593</v>
      </c>
      <c r="Q155" s="79" t="s">
        <v>592</v>
      </c>
      <c r="R155" s="79"/>
      <c r="S155" s="79"/>
      <c r="T155" s="79"/>
      <c r="U155" s="79"/>
      <c r="V155" s="84" t="s">
        <v>979</v>
      </c>
      <c r="W155" s="81">
        <v>43691.83155092593</v>
      </c>
      <c r="X155" s="84" t="s">
        <v>1178</v>
      </c>
      <c r="Y155" s="79"/>
      <c r="Z155" s="79"/>
      <c r="AA155" s="82" t="s">
        <v>1422</v>
      </c>
      <c r="AB155" s="79"/>
      <c r="AC155" s="79" t="b">
        <v>0</v>
      </c>
      <c r="AD155" s="79">
        <v>0</v>
      </c>
      <c r="AE155" s="82" t="s">
        <v>1587</v>
      </c>
      <c r="AF155" s="79" t="b">
        <v>0</v>
      </c>
      <c r="AG155" s="79" t="s">
        <v>1621</v>
      </c>
      <c r="AH155" s="79"/>
      <c r="AI155" s="82" t="s">
        <v>1587</v>
      </c>
      <c r="AJ155" s="79" t="b">
        <v>0</v>
      </c>
      <c r="AK155" s="79">
        <v>1</v>
      </c>
      <c r="AL155" s="82" t="s">
        <v>1499</v>
      </c>
      <c r="AM155" s="79" t="s">
        <v>1643</v>
      </c>
      <c r="AN155" s="79" t="b">
        <v>0</v>
      </c>
      <c r="AO155" s="82" t="s">
        <v>1499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321</v>
      </c>
      <c r="B156" s="64" t="s">
        <v>452</v>
      </c>
      <c r="C156" s="65" t="s">
        <v>4978</v>
      </c>
      <c r="D156" s="66">
        <v>3</v>
      </c>
      <c r="E156" s="67" t="s">
        <v>132</v>
      </c>
      <c r="F156" s="68">
        <v>35</v>
      </c>
      <c r="G156" s="65"/>
      <c r="H156" s="69"/>
      <c r="I156" s="70"/>
      <c r="J156" s="70"/>
      <c r="K156" s="34" t="s">
        <v>65</v>
      </c>
      <c r="L156" s="77">
        <v>156</v>
      </c>
      <c r="M156" s="77"/>
      <c r="N156" s="72"/>
      <c r="O156" s="79" t="s">
        <v>526</v>
      </c>
      <c r="P156" s="81">
        <v>43691.83155092593</v>
      </c>
      <c r="Q156" s="79" t="s">
        <v>592</v>
      </c>
      <c r="R156" s="79"/>
      <c r="S156" s="79"/>
      <c r="T156" s="79"/>
      <c r="U156" s="79"/>
      <c r="V156" s="84" t="s">
        <v>979</v>
      </c>
      <c r="W156" s="81">
        <v>43691.83155092593</v>
      </c>
      <c r="X156" s="84" t="s">
        <v>1178</v>
      </c>
      <c r="Y156" s="79"/>
      <c r="Z156" s="79"/>
      <c r="AA156" s="82" t="s">
        <v>1422</v>
      </c>
      <c r="AB156" s="79"/>
      <c r="AC156" s="79" t="b">
        <v>0</v>
      </c>
      <c r="AD156" s="79">
        <v>0</v>
      </c>
      <c r="AE156" s="82" t="s">
        <v>1587</v>
      </c>
      <c r="AF156" s="79" t="b">
        <v>0</v>
      </c>
      <c r="AG156" s="79" t="s">
        <v>1621</v>
      </c>
      <c r="AH156" s="79"/>
      <c r="AI156" s="82" t="s">
        <v>1587</v>
      </c>
      <c r="AJ156" s="79" t="b">
        <v>0</v>
      </c>
      <c r="AK156" s="79">
        <v>1</v>
      </c>
      <c r="AL156" s="82" t="s">
        <v>1499</v>
      </c>
      <c r="AM156" s="79" t="s">
        <v>1643</v>
      </c>
      <c r="AN156" s="79" t="b">
        <v>0</v>
      </c>
      <c r="AO156" s="82" t="s">
        <v>1499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321</v>
      </c>
      <c r="B157" s="64" t="s">
        <v>453</v>
      </c>
      <c r="C157" s="65" t="s">
        <v>4978</v>
      </c>
      <c r="D157" s="66">
        <v>3</v>
      </c>
      <c r="E157" s="67" t="s">
        <v>132</v>
      </c>
      <c r="F157" s="68">
        <v>35</v>
      </c>
      <c r="G157" s="65"/>
      <c r="H157" s="69"/>
      <c r="I157" s="70"/>
      <c r="J157" s="70"/>
      <c r="K157" s="34" t="s">
        <v>65</v>
      </c>
      <c r="L157" s="77">
        <v>157</v>
      </c>
      <c r="M157" s="77"/>
      <c r="N157" s="72"/>
      <c r="O157" s="79" t="s">
        <v>526</v>
      </c>
      <c r="P157" s="81">
        <v>43691.83155092593</v>
      </c>
      <c r="Q157" s="79" t="s">
        <v>592</v>
      </c>
      <c r="R157" s="79"/>
      <c r="S157" s="79"/>
      <c r="T157" s="79"/>
      <c r="U157" s="79"/>
      <c r="V157" s="84" t="s">
        <v>979</v>
      </c>
      <c r="W157" s="81">
        <v>43691.83155092593</v>
      </c>
      <c r="X157" s="84" t="s">
        <v>1178</v>
      </c>
      <c r="Y157" s="79"/>
      <c r="Z157" s="79"/>
      <c r="AA157" s="82" t="s">
        <v>1422</v>
      </c>
      <c r="AB157" s="79"/>
      <c r="AC157" s="79" t="b">
        <v>0</v>
      </c>
      <c r="AD157" s="79">
        <v>0</v>
      </c>
      <c r="AE157" s="82" t="s">
        <v>1587</v>
      </c>
      <c r="AF157" s="79" t="b">
        <v>0</v>
      </c>
      <c r="AG157" s="79" t="s">
        <v>1621</v>
      </c>
      <c r="AH157" s="79"/>
      <c r="AI157" s="82" t="s">
        <v>1587</v>
      </c>
      <c r="AJ157" s="79" t="b">
        <v>0</v>
      </c>
      <c r="AK157" s="79">
        <v>1</v>
      </c>
      <c r="AL157" s="82" t="s">
        <v>1499</v>
      </c>
      <c r="AM157" s="79" t="s">
        <v>1643</v>
      </c>
      <c r="AN157" s="79" t="b">
        <v>0</v>
      </c>
      <c r="AO157" s="82" t="s">
        <v>1499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321</v>
      </c>
      <c r="B158" s="64" t="s">
        <v>454</v>
      </c>
      <c r="C158" s="65" t="s">
        <v>4978</v>
      </c>
      <c r="D158" s="66">
        <v>3</v>
      </c>
      <c r="E158" s="67" t="s">
        <v>132</v>
      </c>
      <c r="F158" s="68">
        <v>35</v>
      </c>
      <c r="G158" s="65"/>
      <c r="H158" s="69"/>
      <c r="I158" s="70"/>
      <c r="J158" s="70"/>
      <c r="K158" s="34" t="s">
        <v>65</v>
      </c>
      <c r="L158" s="77">
        <v>158</v>
      </c>
      <c r="M158" s="77"/>
      <c r="N158" s="72"/>
      <c r="O158" s="79" t="s">
        <v>526</v>
      </c>
      <c r="P158" s="81">
        <v>43691.83155092593</v>
      </c>
      <c r="Q158" s="79" t="s">
        <v>592</v>
      </c>
      <c r="R158" s="79"/>
      <c r="S158" s="79"/>
      <c r="T158" s="79"/>
      <c r="U158" s="79"/>
      <c r="V158" s="84" t="s">
        <v>979</v>
      </c>
      <c r="W158" s="81">
        <v>43691.83155092593</v>
      </c>
      <c r="X158" s="84" t="s">
        <v>1178</v>
      </c>
      <c r="Y158" s="79"/>
      <c r="Z158" s="79"/>
      <c r="AA158" s="82" t="s">
        <v>1422</v>
      </c>
      <c r="AB158" s="79"/>
      <c r="AC158" s="79" t="b">
        <v>0</v>
      </c>
      <c r="AD158" s="79">
        <v>0</v>
      </c>
      <c r="AE158" s="82" t="s">
        <v>1587</v>
      </c>
      <c r="AF158" s="79" t="b">
        <v>0</v>
      </c>
      <c r="AG158" s="79" t="s">
        <v>1621</v>
      </c>
      <c r="AH158" s="79"/>
      <c r="AI158" s="82" t="s">
        <v>1587</v>
      </c>
      <c r="AJ158" s="79" t="b">
        <v>0</v>
      </c>
      <c r="AK158" s="79">
        <v>1</v>
      </c>
      <c r="AL158" s="82" t="s">
        <v>1499</v>
      </c>
      <c r="AM158" s="79" t="s">
        <v>1643</v>
      </c>
      <c r="AN158" s="79" t="b">
        <v>0</v>
      </c>
      <c r="AO158" s="82" t="s">
        <v>1499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321</v>
      </c>
      <c r="B159" s="64" t="s">
        <v>455</v>
      </c>
      <c r="C159" s="65" t="s">
        <v>4978</v>
      </c>
      <c r="D159" s="66">
        <v>3</v>
      </c>
      <c r="E159" s="67" t="s">
        <v>132</v>
      </c>
      <c r="F159" s="68">
        <v>35</v>
      </c>
      <c r="G159" s="65"/>
      <c r="H159" s="69"/>
      <c r="I159" s="70"/>
      <c r="J159" s="70"/>
      <c r="K159" s="34" t="s">
        <v>65</v>
      </c>
      <c r="L159" s="77">
        <v>159</v>
      </c>
      <c r="M159" s="77"/>
      <c r="N159" s="72"/>
      <c r="O159" s="79" t="s">
        <v>526</v>
      </c>
      <c r="P159" s="81">
        <v>43691.83155092593</v>
      </c>
      <c r="Q159" s="79" t="s">
        <v>592</v>
      </c>
      <c r="R159" s="79"/>
      <c r="S159" s="79"/>
      <c r="T159" s="79"/>
      <c r="U159" s="79"/>
      <c r="V159" s="84" t="s">
        <v>979</v>
      </c>
      <c r="W159" s="81">
        <v>43691.83155092593</v>
      </c>
      <c r="X159" s="84" t="s">
        <v>1178</v>
      </c>
      <c r="Y159" s="79"/>
      <c r="Z159" s="79"/>
      <c r="AA159" s="82" t="s">
        <v>1422</v>
      </c>
      <c r="AB159" s="79"/>
      <c r="AC159" s="79" t="b">
        <v>0</v>
      </c>
      <c r="AD159" s="79">
        <v>0</v>
      </c>
      <c r="AE159" s="82" t="s">
        <v>1587</v>
      </c>
      <c r="AF159" s="79" t="b">
        <v>0</v>
      </c>
      <c r="AG159" s="79" t="s">
        <v>1621</v>
      </c>
      <c r="AH159" s="79"/>
      <c r="AI159" s="82" t="s">
        <v>1587</v>
      </c>
      <c r="AJ159" s="79" t="b">
        <v>0</v>
      </c>
      <c r="AK159" s="79">
        <v>1</v>
      </c>
      <c r="AL159" s="82" t="s">
        <v>1499</v>
      </c>
      <c r="AM159" s="79" t="s">
        <v>1643</v>
      </c>
      <c r="AN159" s="79" t="b">
        <v>0</v>
      </c>
      <c r="AO159" s="82" t="s">
        <v>1499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19</v>
      </c>
      <c r="BK159" s="49">
        <v>100</v>
      </c>
      <c r="BL159" s="48">
        <v>19</v>
      </c>
    </row>
    <row r="160" spans="1:64" ht="15">
      <c r="A160" s="64" t="s">
        <v>321</v>
      </c>
      <c r="B160" s="64" t="s">
        <v>379</v>
      </c>
      <c r="C160" s="65" t="s">
        <v>4978</v>
      </c>
      <c r="D160" s="66">
        <v>3</v>
      </c>
      <c r="E160" s="67" t="s">
        <v>132</v>
      </c>
      <c r="F160" s="68">
        <v>35</v>
      </c>
      <c r="G160" s="65"/>
      <c r="H160" s="69"/>
      <c r="I160" s="70"/>
      <c r="J160" s="70"/>
      <c r="K160" s="34" t="s">
        <v>65</v>
      </c>
      <c r="L160" s="77">
        <v>160</v>
      </c>
      <c r="M160" s="77"/>
      <c r="N160" s="72"/>
      <c r="O160" s="79" t="s">
        <v>526</v>
      </c>
      <c r="P160" s="81">
        <v>43691.83155092593</v>
      </c>
      <c r="Q160" s="79" t="s">
        <v>592</v>
      </c>
      <c r="R160" s="79"/>
      <c r="S160" s="79"/>
      <c r="T160" s="79"/>
      <c r="U160" s="79"/>
      <c r="V160" s="84" t="s">
        <v>979</v>
      </c>
      <c r="W160" s="81">
        <v>43691.83155092593</v>
      </c>
      <c r="X160" s="84" t="s">
        <v>1178</v>
      </c>
      <c r="Y160" s="79"/>
      <c r="Z160" s="79"/>
      <c r="AA160" s="82" t="s">
        <v>1422</v>
      </c>
      <c r="AB160" s="79"/>
      <c r="AC160" s="79" t="b">
        <v>0</v>
      </c>
      <c r="AD160" s="79">
        <v>0</v>
      </c>
      <c r="AE160" s="82" t="s">
        <v>1587</v>
      </c>
      <c r="AF160" s="79" t="b">
        <v>0</v>
      </c>
      <c r="AG160" s="79" t="s">
        <v>1621</v>
      </c>
      <c r="AH160" s="79"/>
      <c r="AI160" s="82" t="s">
        <v>1587</v>
      </c>
      <c r="AJ160" s="79" t="b">
        <v>0</v>
      </c>
      <c r="AK160" s="79">
        <v>1</v>
      </c>
      <c r="AL160" s="82" t="s">
        <v>1499</v>
      </c>
      <c r="AM160" s="79" t="s">
        <v>1643</v>
      </c>
      <c r="AN160" s="79" t="b">
        <v>0</v>
      </c>
      <c r="AO160" s="82" t="s">
        <v>1499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322</v>
      </c>
      <c r="B161" s="64" t="s">
        <v>359</v>
      </c>
      <c r="C161" s="65" t="s">
        <v>4978</v>
      </c>
      <c r="D161" s="66">
        <v>3</v>
      </c>
      <c r="E161" s="67" t="s">
        <v>132</v>
      </c>
      <c r="F161" s="68">
        <v>35</v>
      </c>
      <c r="G161" s="65"/>
      <c r="H161" s="69"/>
      <c r="I161" s="70"/>
      <c r="J161" s="70"/>
      <c r="K161" s="34" t="s">
        <v>65</v>
      </c>
      <c r="L161" s="77">
        <v>161</v>
      </c>
      <c r="M161" s="77"/>
      <c r="N161" s="72"/>
      <c r="O161" s="79" t="s">
        <v>526</v>
      </c>
      <c r="P161" s="81">
        <v>43691.88643518519</v>
      </c>
      <c r="Q161" s="79" t="s">
        <v>581</v>
      </c>
      <c r="R161" s="79"/>
      <c r="S161" s="79"/>
      <c r="T161" s="79"/>
      <c r="U161" s="79"/>
      <c r="V161" s="84" t="s">
        <v>980</v>
      </c>
      <c r="W161" s="81">
        <v>43691.88643518519</v>
      </c>
      <c r="X161" s="84" t="s">
        <v>1179</v>
      </c>
      <c r="Y161" s="79"/>
      <c r="Z161" s="79"/>
      <c r="AA161" s="82" t="s">
        <v>1423</v>
      </c>
      <c r="AB161" s="79"/>
      <c r="AC161" s="79" t="b">
        <v>0</v>
      </c>
      <c r="AD161" s="79">
        <v>0</v>
      </c>
      <c r="AE161" s="82" t="s">
        <v>1587</v>
      </c>
      <c r="AF161" s="79" t="b">
        <v>0</v>
      </c>
      <c r="AG161" s="79" t="s">
        <v>1621</v>
      </c>
      <c r="AH161" s="79"/>
      <c r="AI161" s="82" t="s">
        <v>1587</v>
      </c>
      <c r="AJ161" s="79" t="b">
        <v>0</v>
      </c>
      <c r="AK161" s="79">
        <v>42</v>
      </c>
      <c r="AL161" s="82" t="s">
        <v>1466</v>
      </c>
      <c r="AM161" s="79" t="s">
        <v>1644</v>
      </c>
      <c r="AN161" s="79" t="b">
        <v>0</v>
      </c>
      <c r="AO161" s="82" t="s">
        <v>1466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2</v>
      </c>
      <c r="BG161" s="49">
        <v>9.090909090909092</v>
      </c>
      <c r="BH161" s="48">
        <v>0</v>
      </c>
      <c r="BI161" s="49">
        <v>0</v>
      </c>
      <c r="BJ161" s="48">
        <v>20</v>
      </c>
      <c r="BK161" s="49">
        <v>90.9090909090909</v>
      </c>
      <c r="BL161" s="48">
        <v>22</v>
      </c>
    </row>
    <row r="162" spans="1:64" ht="15">
      <c r="A162" s="64" t="s">
        <v>323</v>
      </c>
      <c r="B162" s="64" t="s">
        <v>379</v>
      </c>
      <c r="C162" s="65" t="s">
        <v>4978</v>
      </c>
      <c r="D162" s="66">
        <v>3</v>
      </c>
      <c r="E162" s="67" t="s">
        <v>132</v>
      </c>
      <c r="F162" s="68">
        <v>35</v>
      </c>
      <c r="G162" s="65"/>
      <c r="H162" s="69"/>
      <c r="I162" s="70"/>
      <c r="J162" s="70"/>
      <c r="K162" s="34" t="s">
        <v>65</v>
      </c>
      <c r="L162" s="77">
        <v>162</v>
      </c>
      <c r="M162" s="77"/>
      <c r="N162" s="72"/>
      <c r="O162" s="79" t="s">
        <v>526</v>
      </c>
      <c r="P162" s="81">
        <v>43691.904490740744</v>
      </c>
      <c r="Q162" s="79" t="s">
        <v>593</v>
      </c>
      <c r="R162" s="79"/>
      <c r="S162" s="79"/>
      <c r="T162" s="79" t="s">
        <v>830</v>
      </c>
      <c r="U162" s="79"/>
      <c r="V162" s="84" t="s">
        <v>981</v>
      </c>
      <c r="W162" s="81">
        <v>43691.904490740744</v>
      </c>
      <c r="X162" s="84" t="s">
        <v>1180</v>
      </c>
      <c r="Y162" s="79"/>
      <c r="Z162" s="79"/>
      <c r="AA162" s="82" t="s">
        <v>1424</v>
      </c>
      <c r="AB162" s="79"/>
      <c r="AC162" s="79" t="b">
        <v>0</v>
      </c>
      <c r="AD162" s="79">
        <v>0</v>
      </c>
      <c r="AE162" s="82" t="s">
        <v>1587</v>
      </c>
      <c r="AF162" s="79" t="b">
        <v>1</v>
      </c>
      <c r="AG162" s="79" t="s">
        <v>1626</v>
      </c>
      <c r="AH162" s="79"/>
      <c r="AI162" s="82" t="s">
        <v>1633</v>
      </c>
      <c r="AJ162" s="79" t="b">
        <v>0</v>
      </c>
      <c r="AK162" s="79">
        <v>1</v>
      </c>
      <c r="AL162" s="82" t="s">
        <v>1509</v>
      </c>
      <c r="AM162" s="79" t="s">
        <v>1643</v>
      </c>
      <c r="AN162" s="79" t="b">
        <v>0</v>
      </c>
      <c r="AO162" s="82" t="s">
        <v>1509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17</v>
      </c>
      <c r="BK162" s="49">
        <v>100</v>
      </c>
      <c r="BL162" s="48">
        <v>17</v>
      </c>
    </row>
    <row r="163" spans="1:64" ht="15">
      <c r="A163" s="64" t="s">
        <v>324</v>
      </c>
      <c r="B163" s="64" t="s">
        <v>456</v>
      </c>
      <c r="C163" s="65" t="s">
        <v>4978</v>
      </c>
      <c r="D163" s="66">
        <v>3</v>
      </c>
      <c r="E163" s="67" t="s">
        <v>132</v>
      </c>
      <c r="F163" s="68">
        <v>35</v>
      </c>
      <c r="G163" s="65"/>
      <c r="H163" s="69"/>
      <c r="I163" s="70"/>
      <c r="J163" s="70"/>
      <c r="K163" s="34" t="s">
        <v>65</v>
      </c>
      <c r="L163" s="77">
        <v>163</v>
      </c>
      <c r="M163" s="77"/>
      <c r="N163" s="72"/>
      <c r="O163" s="79" t="s">
        <v>526</v>
      </c>
      <c r="P163" s="81">
        <v>43691.90524305555</v>
      </c>
      <c r="Q163" s="79" t="s">
        <v>594</v>
      </c>
      <c r="R163" s="84" t="s">
        <v>718</v>
      </c>
      <c r="S163" s="79" t="s">
        <v>788</v>
      </c>
      <c r="T163" s="79" t="s">
        <v>800</v>
      </c>
      <c r="U163" s="79"/>
      <c r="V163" s="84" t="s">
        <v>982</v>
      </c>
      <c r="W163" s="81">
        <v>43691.90524305555</v>
      </c>
      <c r="X163" s="84" t="s">
        <v>1181</v>
      </c>
      <c r="Y163" s="79"/>
      <c r="Z163" s="79"/>
      <c r="AA163" s="82" t="s">
        <v>1425</v>
      </c>
      <c r="AB163" s="79"/>
      <c r="AC163" s="79" t="b">
        <v>0</v>
      </c>
      <c r="AD163" s="79">
        <v>0</v>
      </c>
      <c r="AE163" s="82" t="s">
        <v>1587</v>
      </c>
      <c r="AF163" s="79" t="b">
        <v>0</v>
      </c>
      <c r="AG163" s="79" t="s">
        <v>1621</v>
      </c>
      <c r="AH163" s="79"/>
      <c r="AI163" s="82" t="s">
        <v>1587</v>
      </c>
      <c r="AJ163" s="79" t="b">
        <v>0</v>
      </c>
      <c r="AK163" s="79">
        <v>0</v>
      </c>
      <c r="AL163" s="82" t="s">
        <v>1587</v>
      </c>
      <c r="AM163" s="79" t="s">
        <v>1652</v>
      </c>
      <c r="AN163" s="79" t="b">
        <v>0</v>
      </c>
      <c r="AO163" s="82" t="s">
        <v>1425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23</v>
      </c>
      <c r="BC163" s="78" t="str">
        <f>REPLACE(INDEX(GroupVertices[Group],MATCH(Edges[[#This Row],[Vertex 2]],GroupVertices[Vertex],0)),1,1,"")</f>
        <v>23</v>
      </c>
      <c r="BD163" s="48"/>
      <c r="BE163" s="49"/>
      <c r="BF163" s="48"/>
      <c r="BG163" s="49"/>
      <c r="BH163" s="48"/>
      <c r="BI163" s="49"/>
      <c r="BJ163" s="48"/>
      <c r="BK163" s="49"/>
      <c r="BL163" s="48"/>
    </row>
    <row r="164" spans="1:64" ht="15">
      <c r="A164" s="64" t="s">
        <v>324</v>
      </c>
      <c r="B164" s="64" t="s">
        <v>457</v>
      </c>
      <c r="C164" s="65" t="s">
        <v>4978</v>
      </c>
      <c r="D164" s="66">
        <v>3</v>
      </c>
      <c r="E164" s="67" t="s">
        <v>132</v>
      </c>
      <c r="F164" s="68">
        <v>35</v>
      </c>
      <c r="G164" s="65"/>
      <c r="H164" s="69"/>
      <c r="I164" s="70"/>
      <c r="J164" s="70"/>
      <c r="K164" s="34" t="s">
        <v>65</v>
      </c>
      <c r="L164" s="77">
        <v>164</v>
      </c>
      <c r="M164" s="77"/>
      <c r="N164" s="72"/>
      <c r="O164" s="79" t="s">
        <v>526</v>
      </c>
      <c r="P164" s="81">
        <v>43691.90524305555</v>
      </c>
      <c r="Q164" s="79" t="s">
        <v>594</v>
      </c>
      <c r="R164" s="84" t="s">
        <v>718</v>
      </c>
      <c r="S164" s="79" t="s">
        <v>788</v>
      </c>
      <c r="T164" s="79" t="s">
        <v>800</v>
      </c>
      <c r="U164" s="79"/>
      <c r="V164" s="84" t="s">
        <v>982</v>
      </c>
      <c r="W164" s="81">
        <v>43691.90524305555</v>
      </c>
      <c r="X164" s="84" t="s">
        <v>1181</v>
      </c>
      <c r="Y164" s="79"/>
      <c r="Z164" s="79"/>
      <c r="AA164" s="82" t="s">
        <v>1425</v>
      </c>
      <c r="AB164" s="79"/>
      <c r="AC164" s="79" t="b">
        <v>0</v>
      </c>
      <c r="AD164" s="79">
        <v>0</v>
      </c>
      <c r="AE164" s="82" t="s">
        <v>1587</v>
      </c>
      <c r="AF164" s="79" t="b">
        <v>0</v>
      </c>
      <c r="AG164" s="79" t="s">
        <v>1621</v>
      </c>
      <c r="AH164" s="79"/>
      <c r="AI164" s="82" t="s">
        <v>1587</v>
      </c>
      <c r="AJ164" s="79" t="b">
        <v>0</v>
      </c>
      <c r="AK164" s="79">
        <v>0</v>
      </c>
      <c r="AL164" s="82" t="s">
        <v>1587</v>
      </c>
      <c r="AM164" s="79" t="s">
        <v>1652</v>
      </c>
      <c r="AN164" s="79" t="b">
        <v>0</v>
      </c>
      <c r="AO164" s="82" t="s">
        <v>1425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23</v>
      </c>
      <c r="BC164" s="78" t="str">
        <f>REPLACE(INDEX(GroupVertices[Group],MATCH(Edges[[#This Row],[Vertex 2]],GroupVertices[Vertex],0)),1,1,"")</f>
        <v>23</v>
      </c>
      <c r="BD164" s="48">
        <v>1</v>
      </c>
      <c r="BE164" s="49">
        <v>10</v>
      </c>
      <c r="BF164" s="48">
        <v>0</v>
      </c>
      <c r="BG164" s="49">
        <v>0</v>
      </c>
      <c r="BH164" s="48">
        <v>0</v>
      </c>
      <c r="BI164" s="49">
        <v>0</v>
      </c>
      <c r="BJ164" s="48">
        <v>9</v>
      </c>
      <c r="BK164" s="49">
        <v>90</v>
      </c>
      <c r="BL164" s="48">
        <v>10</v>
      </c>
    </row>
    <row r="165" spans="1:64" ht="15">
      <c r="A165" s="64" t="s">
        <v>325</v>
      </c>
      <c r="B165" s="64" t="s">
        <v>325</v>
      </c>
      <c r="C165" s="65" t="s">
        <v>4978</v>
      </c>
      <c r="D165" s="66">
        <v>3</v>
      </c>
      <c r="E165" s="67" t="s">
        <v>132</v>
      </c>
      <c r="F165" s="68">
        <v>35</v>
      </c>
      <c r="G165" s="65"/>
      <c r="H165" s="69"/>
      <c r="I165" s="70"/>
      <c r="J165" s="70"/>
      <c r="K165" s="34" t="s">
        <v>65</v>
      </c>
      <c r="L165" s="77">
        <v>165</v>
      </c>
      <c r="M165" s="77"/>
      <c r="N165" s="72"/>
      <c r="O165" s="79" t="s">
        <v>176</v>
      </c>
      <c r="P165" s="81">
        <v>43692.02701388889</v>
      </c>
      <c r="Q165" s="79" t="s">
        <v>595</v>
      </c>
      <c r="R165" s="84" t="s">
        <v>719</v>
      </c>
      <c r="S165" s="79" t="s">
        <v>778</v>
      </c>
      <c r="T165" s="79" t="s">
        <v>800</v>
      </c>
      <c r="U165" s="79"/>
      <c r="V165" s="84" t="s">
        <v>983</v>
      </c>
      <c r="W165" s="81">
        <v>43692.02701388889</v>
      </c>
      <c r="X165" s="84" t="s">
        <v>1182</v>
      </c>
      <c r="Y165" s="79"/>
      <c r="Z165" s="79"/>
      <c r="AA165" s="82" t="s">
        <v>1426</v>
      </c>
      <c r="AB165" s="82" t="s">
        <v>1566</v>
      </c>
      <c r="AC165" s="79" t="b">
        <v>0</v>
      </c>
      <c r="AD165" s="79">
        <v>0</v>
      </c>
      <c r="AE165" s="82" t="s">
        <v>1599</v>
      </c>
      <c r="AF165" s="79" t="b">
        <v>0</v>
      </c>
      <c r="AG165" s="79" t="s">
        <v>1621</v>
      </c>
      <c r="AH165" s="79"/>
      <c r="AI165" s="82" t="s">
        <v>1587</v>
      </c>
      <c r="AJ165" s="79" t="b">
        <v>0</v>
      </c>
      <c r="AK165" s="79">
        <v>0</v>
      </c>
      <c r="AL165" s="82" t="s">
        <v>1587</v>
      </c>
      <c r="AM165" s="79" t="s">
        <v>1643</v>
      </c>
      <c r="AN165" s="79" t="b">
        <v>1</v>
      </c>
      <c r="AO165" s="82" t="s">
        <v>1566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2</v>
      </c>
      <c r="BG165" s="49">
        <v>9.090909090909092</v>
      </c>
      <c r="BH165" s="48">
        <v>0</v>
      </c>
      <c r="BI165" s="49">
        <v>0</v>
      </c>
      <c r="BJ165" s="48">
        <v>20</v>
      </c>
      <c r="BK165" s="49">
        <v>90.9090909090909</v>
      </c>
      <c r="BL165" s="48">
        <v>22</v>
      </c>
    </row>
    <row r="166" spans="1:64" ht="15">
      <c r="A166" s="64" t="s">
        <v>326</v>
      </c>
      <c r="B166" s="64" t="s">
        <v>458</v>
      </c>
      <c r="C166" s="65" t="s">
        <v>4979</v>
      </c>
      <c r="D166" s="66">
        <v>3</v>
      </c>
      <c r="E166" s="67" t="s">
        <v>136</v>
      </c>
      <c r="F166" s="68">
        <v>35</v>
      </c>
      <c r="G166" s="65"/>
      <c r="H166" s="69"/>
      <c r="I166" s="70"/>
      <c r="J166" s="70"/>
      <c r="K166" s="34" t="s">
        <v>65</v>
      </c>
      <c r="L166" s="77">
        <v>166</v>
      </c>
      <c r="M166" s="77"/>
      <c r="N166" s="72"/>
      <c r="O166" s="79" t="s">
        <v>527</v>
      </c>
      <c r="P166" s="81">
        <v>43692.05054398148</v>
      </c>
      <c r="Q166" s="79" t="s">
        <v>596</v>
      </c>
      <c r="R166" s="84" t="s">
        <v>720</v>
      </c>
      <c r="S166" s="79" t="s">
        <v>778</v>
      </c>
      <c r="T166" s="79" t="s">
        <v>831</v>
      </c>
      <c r="U166" s="79"/>
      <c r="V166" s="84" t="s">
        <v>984</v>
      </c>
      <c r="W166" s="81">
        <v>43692.05054398148</v>
      </c>
      <c r="X166" s="84" t="s">
        <v>1183</v>
      </c>
      <c r="Y166" s="79"/>
      <c r="Z166" s="79"/>
      <c r="AA166" s="82" t="s">
        <v>1427</v>
      </c>
      <c r="AB166" s="82" t="s">
        <v>1567</v>
      </c>
      <c r="AC166" s="79" t="b">
        <v>0</v>
      </c>
      <c r="AD166" s="79">
        <v>0</v>
      </c>
      <c r="AE166" s="82" t="s">
        <v>1600</v>
      </c>
      <c r="AF166" s="79" t="b">
        <v>0</v>
      </c>
      <c r="AG166" s="79" t="s">
        <v>1621</v>
      </c>
      <c r="AH166" s="79"/>
      <c r="AI166" s="82" t="s">
        <v>1587</v>
      </c>
      <c r="AJ166" s="79" t="b">
        <v>0</v>
      </c>
      <c r="AK166" s="79">
        <v>0</v>
      </c>
      <c r="AL166" s="82" t="s">
        <v>1587</v>
      </c>
      <c r="AM166" s="79" t="s">
        <v>1643</v>
      </c>
      <c r="AN166" s="79" t="b">
        <v>1</v>
      </c>
      <c r="AO166" s="82" t="s">
        <v>1567</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15</v>
      </c>
      <c r="BC166" s="78" t="str">
        <f>REPLACE(INDEX(GroupVertices[Group],MATCH(Edges[[#This Row],[Vertex 2]],GroupVertices[Vertex],0)),1,1,"")</f>
        <v>15</v>
      </c>
      <c r="BD166" s="48">
        <v>1</v>
      </c>
      <c r="BE166" s="49">
        <v>5.2631578947368425</v>
      </c>
      <c r="BF166" s="48">
        <v>1</v>
      </c>
      <c r="BG166" s="49">
        <v>5.2631578947368425</v>
      </c>
      <c r="BH166" s="48">
        <v>0</v>
      </c>
      <c r="BI166" s="49">
        <v>0</v>
      </c>
      <c r="BJ166" s="48">
        <v>17</v>
      </c>
      <c r="BK166" s="49">
        <v>89.47368421052632</v>
      </c>
      <c r="BL166" s="48">
        <v>19</v>
      </c>
    </row>
    <row r="167" spans="1:64" ht="15">
      <c r="A167" s="64" t="s">
        <v>326</v>
      </c>
      <c r="B167" s="64" t="s">
        <v>458</v>
      </c>
      <c r="C167" s="65" t="s">
        <v>4979</v>
      </c>
      <c r="D167" s="66">
        <v>3</v>
      </c>
      <c r="E167" s="67" t="s">
        <v>136</v>
      </c>
      <c r="F167" s="68">
        <v>35</v>
      </c>
      <c r="G167" s="65"/>
      <c r="H167" s="69"/>
      <c r="I167" s="70"/>
      <c r="J167" s="70"/>
      <c r="K167" s="34" t="s">
        <v>65</v>
      </c>
      <c r="L167" s="77">
        <v>167</v>
      </c>
      <c r="M167" s="77"/>
      <c r="N167" s="72"/>
      <c r="O167" s="79" t="s">
        <v>527</v>
      </c>
      <c r="P167" s="81">
        <v>43692.05175925926</v>
      </c>
      <c r="Q167" s="79" t="s">
        <v>597</v>
      </c>
      <c r="R167" s="84" t="s">
        <v>721</v>
      </c>
      <c r="S167" s="79" t="s">
        <v>778</v>
      </c>
      <c r="T167" s="79" t="s">
        <v>800</v>
      </c>
      <c r="U167" s="79"/>
      <c r="V167" s="84" t="s">
        <v>984</v>
      </c>
      <c r="W167" s="81">
        <v>43692.05175925926</v>
      </c>
      <c r="X167" s="84" t="s">
        <v>1184</v>
      </c>
      <c r="Y167" s="79"/>
      <c r="Z167" s="79"/>
      <c r="AA167" s="82" t="s">
        <v>1428</v>
      </c>
      <c r="AB167" s="82" t="s">
        <v>1427</v>
      </c>
      <c r="AC167" s="79" t="b">
        <v>0</v>
      </c>
      <c r="AD167" s="79">
        <v>0</v>
      </c>
      <c r="AE167" s="82" t="s">
        <v>1601</v>
      </c>
      <c r="AF167" s="79" t="b">
        <v>0</v>
      </c>
      <c r="AG167" s="79" t="s">
        <v>1621</v>
      </c>
      <c r="AH167" s="79"/>
      <c r="AI167" s="82" t="s">
        <v>1587</v>
      </c>
      <c r="AJ167" s="79" t="b">
        <v>0</v>
      </c>
      <c r="AK167" s="79">
        <v>0</v>
      </c>
      <c r="AL167" s="82" t="s">
        <v>1587</v>
      </c>
      <c r="AM167" s="79" t="s">
        <v>1643</v>
      </c>
      <c r="AN167" s="79" t="b">
        <v>1</v>
      </c>
      <c r="AO167" s="82" t="s">
        <v>1427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15</v>
      </c>
      <c r="BC167" s="78" t="str">
        <f>REPLACE(INDEX(GroupVertices[Group],MATCH(Edges[[#This Row],[Vertex 2]],GroupVertices[Vertex],0)),1,1,"")</f>
        <v>15</v>
      </c>
      <c r="BD167" s="48">
        <v>1</v>
      </c>
      <c r="BE167" s="49">
        <v>5.2631578947368425</v>
      </c>
      <c r="BF167" s="48">
        <v>0</v>
      </c>
      <c r="BG167" s="49">
        <v>0</v>
      </c>
      <c r="BH167" s="48">
        <v>0</v>
      </c>
      <c r="BI167" s="49">
        <v>0</v>
      </c>
      <c r="BJ167" s="48">
        <v>18</v>
      </c>
      <c r="BK167" s="49">
        <v>94.73684210526316</v>
      </c>
      <c r="BL167" s="48">
        <v>19</v>
      </c>
    </row>
    <row r="168" spans="1:64" ht="15">
      <c r="A168" s="64" t="s">
        <v>327</v>
      </c>
      <c r="B168" s="64" t="s">
        <v>410</v>
      </c>
      <c r="C168" s="65" t="s">
        <v>4978</v>
      </c>
      <c r="D168" s="66">
        <v>3</v>
      </c>
      <c r="E168" s="67" t="s">
        <v>132</v>
      </c>
      <c r="F168" s="68">
        <v>35</v>
      </c>
      <c r="G168" s="65"/>
      <c r="H168" s="69"/>
      <c r="I168" s="70"/>
      <c r="J168" s="70"/>
      <c r="K168" s="34" t="s">
        <v>65</v>
      </c>
      <c r="L168" s="77">
        <v>168</v>
      </c>
      <c r="M168" s="77"/>
      <c r="N168" s="72"/>
      <c r="O168" s="79" t="s">
        <v>526</v>
      </c>
      <c r="P168" s="81">
        <v>43692.333969907406</v>
      </c>
      <c r="Q168" s="79" t="s">
        <v>587</v>
      </c>
      <c r="R168" s="84" t="s">
        <v>715</v>
      </c>
      <c r="S168" s="79" t="s">
        <v>787</v>
      </c>
      <c r="T168" s="79" t="s">
        <v>800</v>
      </c>
      <c r="U168" s="84" t="s">
        <v>873</v>
      </c>
      <c r="V168" s="84" t="s">
        <v>873</v>
      </c>
      <c r="W168" s="81">
        <v>43692.333969907406</v>
      </c>
      <c r="X168" s="84" t="s">
        <v>1185</v>
      </c>
      <c r="Y168" s="79"/>
      <c r="Z168" s="79"/>
      <c r="AA168" s="82" t="s">
        <v>1429</v>
      </c>
      <c r="AB168" s="79"/>
      <c r="AC168" s="79" t="b">
        <v>0</v>
      </c>
      <c r="AD168" s="79">
        <v>0</v>
      </c>
      <c r="AE168" s="82" t="s">
        <v>1587</v>
      </c>
      <c r="AF168" s="79" t="b">
        <v>0</v>
      </c>
      <c r="AG168" s="79" t="s">
        <v>1621</v>
      </c>
      <c r="AH168" s="79"/>
      <c r="AI168" s="82" t="s">
        <v>1587</v>
      </c>
      <c r="AJ168" s="79" t="b">
        <v>0</v>
      </c>
      <c r="AK168" s="79">
        <v>0</v>
      </c>
      <c r="AL168" s="82" t="s">
        <v>1545</v>
      </c>
      <c r="AM168" s="79" t="s">
        <v>1643</v>
      </c>
      <c r="AN168" s="79" t="b">
        <v>0</v>
      </c>
      <c r="AO168" s="82" t="s">
        <v>1545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9</v>
      </c>
      <c r="BC168" s="78" t="str">
        <f>REPLACE(INDEX(GroupVertices[Group],MATCH(Edges[[#This Row],[Vertex 2]],GroupVertices[Vertex],0)),1,1,"")</f>
        <v>9</v>
      </c>
      <c r="BD168" s="48">
        <v>0</v>
      </c>
      <c r="BE168" s="49">
        <v>0</v>
      </c>
      <c r="BF168" s="48">
        <v>0</v>
      </c>
      <c r="BG168" s="49">
        <v>0</v>
      </c>
      <c r="BH168" s="48">
        <v>0</v>
      </c>
      <c r="BI168" s="49">
        <v>0</v>
      </c>
      <c r="BJ168" s="48">
        <v>8</v>
      </c>
      <c r="BK168" s="49">
        <v>100</v>
      </c>
      <c r="BL168" s="48">
        <v>8</v>
      </c>
    </row>
    <row r="169" spans="1:64" ht="15">
      <c r="A169" s="64" t="s">
        <v>328</v>
      </c>
      <c r="B169" s="64" t="s">
        <v>459</v>
      </c>
      <c r="C169" s="65" t="s">
        <v>4978</v>
      </c>
      <c r="D169" s="66">
        <v>3</v>
      </c>
      <c r="E169" s="67" t="s">
        <v>132</v>
      </c>
      <c r="F169" s="68">
        <v>35</v>
      </c>
      <c r="G169" s="65"/>
      <c r="H169" s="69"/>
      <c r="I169" s="70"/>
      <c r="J169" s="70"/>
      <c r="K169" s="34" t="s">
        <v>65</v>
      </c>
      <c r="L169" s="77">
        <v>169</v>
      </c>
      <c r="M169" s="77"/>
      <c r="N169" s="72"/>
      <c r="O169" s="79" t="s">
        <v>526</v>
      </c>
      <c r="P169" s="81">
        <v>43692.343043981484</v>
      </c>
      <c r="Q169" s="79" t="s">
        <v>598</v>
      </c>
      <c r="R169" s="84" t="s">
        <v>715</v>
      </c>
      <c r="S169" s="79" t="s">
        <v>787</v>
      </c>
      <c r="T169" s="79" t="s">
        <v>800</v>
      </c>
      <c r="U169" s="79"/>
      <c r="V169" s="84" t="s">
        <v>985</v>
      </c>
      <c r="W169" s="81">
        <v>43692.343043981484</v>
      </c>
      <c r="X169" s="84" t="s">
        <v>1186</v>
      </c>
      <c r="Y169" s="79"/>
      <c r="Z169" s="79"/>
      <c r="AA169" s="82" t="s">
        <v>1430</v>
      </c>
      <c r="AB169" s="79"/>
      <c r="AC169" s="79" t="b">
        <v>0</v>
      </c>
      <c r="AD169" s="79">
        <v>0</v>
      </c>
      <c r="AE169" s="82" t="s">
        <v>1587</v>
      </c>
      <c r="AF169" s="79" t="b">
        <v>0</v>
      </c>
      <c r="AG169" s="79" t="s">
        <v>1621</v>
      </c>
      <c r="AH169" s="79"/>
      <c r="AI169" s="82" t="s">
        <v>1587</v>
      </c>
      <c r="AJ169" s="79" t="b">
        <v>0</v>
      </c>
      <c r="AK169" s="79">
        <v>0</v>
      </c>
      <c r="AL169" s="82" t="s">
        <v>1587</v>
      </c>
      <c r="AM169" s="79" t="s">
        <v>1643</v>
      </c>
      <c r="AN169" s="79" t="b">
        <v>0</v>
      </c>
      <c r="AO169" s="82" t="s">
        <v>1430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22</v>
      </c>
      <c r="BC169" s="78" t="str">
        <f>REPLACE(INDEX(GroupVertices[Group],MATCH(Edges[[#This Row],[Vertex 2]],GroupVertices[Vertex],0)),1,1,"")</f>
        <v>22</v>
      </c>
      <c r="BD169" s="48">
        <v>0</v>
      </c>
      <c r="BE169" s="49">
        <v>0</v>
      </c>
      <c r="BF169" s="48">
        <v>0</v>
      </c>
      <c r="BG169" s="49">
        <v>0</v>
      </c>
      <c r="BH169" s="48">
        <v>0</v>
      </c>
      <c r="BI169" s="49">
        <v>0</v>
      </c>
      <c r="BJ169" s="48">
        <v>12</v>
      </c>
      <c r="BK169" s="49">
        <v>100</v>
      </c>
      <c r="BL169" s="48">
        <v>12</v>
      </c>
    </row>
    <row r="170" spans="1:64" ht="15">
      <c r="A170" s="64" t="s">
        <v>328</v>
      </c>
      <c r="B170" s="64" t="s">
        <v>460</v>
      </c>
      <c r="C170" s="65" t="s">
        <v>4978</v>
      </c>
      <c r="D170" s="66">
        <v>3</v>
      </c>
      <c r="E170" s="67" t="s">
        <v>132</v>
      </c>
      <c r="F170" s="68">
        <v>35</v>
      </c>
      <c r="G170" s="65"/>
      <c r="H170" s="69"/>
      <c r="I170" s="70"/>
      <c r="J170" s="70"/>
      <c r="K170" s="34" t="s">
        <v>65</v>
      </c>
      <c r="L170" s="77">
        <v>170</v>
      </c>
      <c r="M170" s="77"/>
      <c r="N170" s="72"/>
      <c r="O170" s="79" t="s">
        <v>526</v>
      </c>
      <c r="P170" s="81">
        <v>43692.34662037037</v>
      </c>
      <c r="Q170" s="79" t="s">
        <v>599</v>
      </c>
      <c r="R170" s="84" t="s">
        <v>722</v>
      </c>
      <c r="S170" s="79" t="s">
        <v>778</v>
      </c>
      <c r="T170" s="79" t="s">
        <v>800</v>
      </c>
      <c r="U170" s="79"/>
      <c r="V170" s="84" t="s">
        <v>985</v>
      </c>
      <c r="W170" s="81">
        <v>43692.34662037037</v>
      </c>
      <c r="X170" s="84" t="s">
        <v>1187</v>
      </c>
      <c r="Y170" s="79"/>
      <c r="Z170" s="79"/>
      <c r="AA170" s="82" t="s">
        <v>1431</v>
      </c>
      <c r="AB170" s="79"/>
      <c r="AC170" s="79" t="b">
        <v>0</v>
      </c>
      <c r="AD170" s="79">
        <v>0</v>
      </c>
      <c r="AE170" s="82" t="s">
        <v>1587</v>
      </c>
      <c r="AF170" s="79" t="b">
        <v>0</v>
      </c>
      <c r="AG170" s="79" t="s">
        <v>1621</v>
      </c>
      <c r="AH170" s="79"/>
      <c r="AI170" s="82" t="s">
        <v>1587</v>
      </c>
      <c r="AJ170" s="79" t="b">
        <v>0</v>
      </c>
      <c r="AK170" s="79">
        <v>0</v>
      </c>
      <c r="AL170" s="82" t="s">
        <v>1587</v>
      </c>
      <c r="AM170" s="79" t="s">
        <v>1643</v>
      </c>
      <c r="AN170" s="79" t="b">
        <v>1</v>
      </c>
      <c r="AO170" s="82" t="s">
        <v>1431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22</v>
      </c>
      <c r="BC170" s="78" t="str">
        <f>REPLACE(INDEX(GroupVertices[Group],MATCH(Edges[[#This Row],[Vertex 2]],GroupVertices[Vertex],0)),1,1,"")</f>
        <v>22</v>
      </c>
      <c r="BD170" s="48">
        <v>0</v>
      </c>
      <c r="BE170" s="49">
        <v>0</v>
      </c>
      <c r="BF170" s="48">
        <v>0</v>
      </c>
      <c r="BG170" s="49">
        <v>0</v>
      </c>
      <c r="BH170" s="48">
        <v>0</v>
      </c>
      <c r="BI170" s="49">
        <v>0</v>
      </c>
      <c r="BJ170" s="48">
        <v>15</v>
      </c>
      <c r="BK170" s="49">
        <v>100</v>
      </c>
      <c r="BL170" s="48">
        <v>15</v>
      </c>
    </row>
    <row r="171" spans="1:64" ht="15">
      <c r="A171" s="64" t="s">
        <v>329</v>
      </c>
      <c r="B171" s="64" t="s">
        <v>461</v>
      </c>
      <c r="C171" s="65" t="s">
        <v>4978</v>
      </c>
      <c r="D171" s="66">
        <v>3</v>
      </c>
      <c r="E171" s="67" t="s">
        <v>132</v>
      </c>
      <c r="F171" s="68">
        <v>35</v>
      </c>
      <c r="G171" s="65"/>
      <c r="H171" s="69"/>
      <c r="I171" s="70"/>
      <c r="J171" s="70"/>
      <c r="K171" s="34" t="s">
        <v>65</v>
      </c>
      <c r="L171" s="77">
        <v>171</v>
      </c>
      <c r="M171" s="77"/>
      <c r="N171" s="72"/>
      <c r="O171" s="79" t="s">
        <v>526</v>
      </c>
      <c r="P171" s="81">
        <v>43692.35221064815</v>
      </c>
      <c r="Q171" s="79" t="s">
        <v>600</v>
      </c>
      <c r="R171" s="79"/>
      <c r="S171" s="79"/>
      <c r="T171" s="79" t="s">
        <v>832</v>
      </c>
      <c r="U171" s="79"/>
      <c r="V171" s="84" t="s">
        <v>986</v>
      </c>
      <c r="W171" s="81">
        <v>43692.35221064815</v>
      </c>
      <c r="X171" s="84" t="s">
        <v>1188</v>
      </c>
      <c r="Y171" s="79"/>
      <c r="Z171" s="79"/>
      <c r="AA171" s="82" t="s">
        <v>1432</v>
      </c>
      <c r="AB171" s="79"/>
      <c r="AC171" s="79" t="b">
        <v>0</v>
      </c>
      <c r="AD171" s="79">
        <v>0</v>
      </c>
      <c r="AE171" s="82" t="s">
        <v>1587</v>
      </c>
      <c r="AF171" s="79" t="b">
        <v>0</v>
      </c>
      <c r="AG171" s="79" t="s">
        <v>1621</v>
      </c>
      <c r="AH171" s="79"/>
      <c r="AI171" s="82" t="s">
        <v>1587</v>
      </c>
      <c r="AJ171" s="79" t="b">
        <v>0</v>
      </c>
      <c r="AK171" s="79">
        <v>5</v>
      </c>
      <c r="AL171" s="82" t="s">
        <v>1482</v>
      </c>
      <c r="AM171" s="79" t="s">
        <v>1643</v>
      </c>
      <c r="AN171" s="79" t="b">
        <v>0</v>
      </c>
      <c r="AO171" s="82" t="s">
        <v>1482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7</v>
      </c>
      <c r="BC171" s="78" t="str">
        <f>REPLACE(INDEX(GroupVertices[Group],MATCH(Edges[[#This Row],[Vertex 2]],GroupVertices[Vertex],0)),1,1,"")</f>
        <v>7</v>
      </c>
      <c r="BD171" s="48"/>
      <c r="BE171" s="49"/>
      <c r="BF171" s="48"/>
      <c r="BG171" s="49"/>
      <c r="BH171" s="48"/>
      <c r="BI171" s="49"/>
      <c r="BJ171" s="48"/>
      <c r="BK171" s="49"/>
      <c r="BL171" s="48"/>
    </row>
    <row r="172" spans="1:64" ht="15">
      <c r="A172" s="64" t="s">
        <v>329</v>
      </c>
      <c r="B172" s="64" t="s">
        <v>372</v>
      </c>
      <c r="C172" s="65" t="s">
        <v>4978</v>
      </c>
      <c r="D172" s="66">
        <v>3</v>
      </c>
      <c r="E172" s="67" t="s">
        <v>132</v>
      </c>
      <c r="F172" s="68">
        <v>35</v>
      </c>
      <c r="G172" s="65"/>
      <c r="H172" s="69"/>
      <c r="I172" s="70"/>
      <c r="J172" s="70"/>
      <c r="K172" s="34" t="s">
        <v>65</v>
      </c>
      <c r="L172" s="77">
        <v>172</v>
      </c>
      <c r="M172" s="77"/>
      <c r="N172" s="72"/>
      <c r="O172" s="79" t="s">
        <v>526</v>
      </c>
      <c r="P172" s="81">
        <v>43692.35221064815</v>
      </c>
      <c r="Q172" s="79" t="s">
        <v>600</v>
      </c>
      <c r="R172" s="79"/>
      <c r="S172" s="79"/>
      <c r="T172" s="79" t="s">
        <v>832</v>
      </c>
      <c r="U172" s="79"/>
      <c r="V172" s="84" t="s">
        <v>986</v>
      </c>
      <c r="W172" s="81">
        <v>43692.35221064815</v>
      </c>
      <c r="X172" s="84" t="s">
        <v>1188</v>
      </c>
      <c r="Y172" s="79"/>
      <c r="Z172" s="79"/>
      <c r="AA172" s="82" t="s">
        <v>1432</v>
      </c>
      <c r="AB172" s="79"/>
      <c r="AC172" s="79" t="b">
        <v>0</v>
      </c>
      <c r="AD172" s="79">
        <v>0</v>
      </c>
      <c r="AE172" s="82" t="s">
        <v>1587</v>
      </c>
      <c r="AF172" s="79" t="b">
        <v>0</v>
      </c>
      <c r="AG172" s="79" t="s">
        <v>1621</v>
      </c>
      <c r="AH172" s="79"/>
      <c r="AI172" s="82" t="s">
        <v>1587</v>
      </c>
      <c r="AJ172" s="79" t="b">
        <v>0</v>
      </c>
      <c r="AK172" s="79">
        <v>5</v>
      </c>
      <c r="AL172" s="82" t="s">
        <v>1482</v>
      </c>
      <c r="AM172" s="79" t="s">
        <v>1643</v>
      </c>
      <c r="AN172" s="79" t="b">
        <v>0</v>
      </c>
      <c r="AO172" s="82" t="s">
        <v>1482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7</v>
      </c>
      <c r="BC172" s="78" t="str">
        <f>REPLACE(INDEX(GroupVertices[Group],MATCH(Edges[[#This Row],[Vertex 2]],GroupVertices[Vertex],0)),1,1,"")</f>
        <v>7</v>
      </c>
      <c r="BD172" s="48">
        <v>0</v>
      </c>
      <c r="BE172" s="49">
        <v>0</v>
      </c>
      <c r="BF172" s="48">
        <v>0</v>
      </c>
      <c r="BG172" s="49">
        <v>0</v>
      </c>
      <c r="BH172" s="48">
        <v>0</v>
      </c>
      <c r="BI172" s="49">
        <v>0</v>
      </c>
      <c r="BJ172" s="48">
        <v>24</v>
      </c>
      <c r="BK172" s="49">
        <v>100</v>
      </c>
      <c r="BL172" s="48">
        <v>24</v>
      </c>
    </row>
    <row r="173" spans="1:64" ht="15">
      <c r="A173" s="64" t="s">
        <v>330</v>
      </c>
      <c r="B173" s="64" t="s">
        <v>461</v>
      </c>
      <c r="C173" s="65" t="s">
        <v>4978</v>
      </c>
      <c r="D173" s="66">
        <v>3</v>
      </c>
      <c r="E173" s="67" t="s">
        <v>132</v>
      </c>
      <c r="F173" s="68">
        <v>35</v>
      </c>
      <c r="G173" s="65"/>
      <c r="H173" s="69"/>
      <c r="I173" s="70"/>
      <c r="J173" s="70"/>
      <c r="K173" s="34" t="s">
        <v>65</v>
      </c>
      <c r="L173" s="77">
        <v>173</v>
      </c>
      <c r="M173" s="77"/>
      <c r="N173" s="72"/>
      <c r="O173" s="79" t="s">
        <v>526</v>
      </c>
      <c r="P173" s="81">
        <v>43692.35350694445</v>
      </c>
      <c r="Q173" s="79" t="s">
        <v>600</v>
      </c>
      <c r="R173" s="79"/>
      <c r="S173" s="79"/>
      <c r="T173" s="79" t="s">
        <v>832</v>
      </c>
      <c r="U173" s="79"/>
      <c r="V173" s="84" t="s">
        <v>987</v>
      </c>
      <c r="W173" s="81">
        <v>43692.35350694445</v>
      </c>
      <c r="X173" s="84" t="s">
        <v>1189</v>
      </c>
      <c r="Y173" s="79"/>
      <c r="Z173" s="79"/>
      <c r="AA173" s="82" t="s">
        <v>1433</v>
      </c>
      <c r="AB173" s="79"/>
      <c r="AC173" s="79" t="b">
        <v>0</v>
      </c>
      <c r="AD173" s="79">
        <v>0</v>
      </c>
      <c r="AE173" s="82" t="s">
        <v>1587</v>
      </c>
      <c r="AF173" s="79" t="b">
        <v>0</v>
      </c>
      <c r="AG173" s="79" t="s">
        <v>1621</v>
      </c>
      <c r="AH173" s="79"/>
      <c r="AI173" s="82" t="s">
        <v>1587</v>
      </c>
      <c r="AJ173" s="79" t="b">
        <v>0</v>
      </c>
      <c r="AK173" s="79">
        <v>0</v>
      </c>
      <c r="AL173" s="82" t="s">
        <v>1482</v>
      </c>
      <c r="AM173" s="79" t="s">
        <v>1643</v>
      </c>
      <c r="AN173" s="79" t="b">
        <v>0</v>
      </c>
      <c r="AO173" s="82" t="s">
        <v>1482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7</v>
      </c>
      <c r="BC173" s="78" t="str">
        <f>REPLACE(INDEX(GroupVertices[Group],MATCH(Edges[[#This Row],[Vertex 2]],GroupVertices[Vertex],0)),1,1,"")</f>
        <v>7</v>
      </c>
      <c r="BD173" s="48"/>
      <c r="BE173" s="49"/>
      <c r="BF173" s="48"/>
      <c r="BG173" s="49"/>
      <c r="BH173" s="48"/>
      <c r="BI173" s="49"/>
      <c r="BJ173" s="48"/>
      <c r="BK173" s="49"/>
      <c r="BL173" s="48"/>
    </row>
    <row r="174" spans="1:64" ht="15">
      <c r="A174" s="64" t="s">
        <v>330</v>
      </c>
      <c r="B174" s="64" t="s">
        <v>372</v>
      </c>
      <c r="C174" s="65" t="s">
        <v>4978</v>
      </c>
      <c r="D174" s="66">
        <v>3</v>
      </c>
      <c r="E174" s="67" t="s">
        <v>132</v>
      </c>
      <c r="F174" s="68">
        <v>35</v>
      </c>
      <c r="G174" s="65"/>
      <c r="H174" s="69"/>
      <c r="I174" s="70"/>
      <c r="J174" s="70"/>
      <c r="K174" s="34" t="s">
        <v>65</v>
      </c>
      <c r="L174" s="77">
        <v>174</v>
      </c>
      <c r="M174" s="77"/>
      <c r="N174" s="72"/>
      <c r="O174" s="79" t="s">
        <v>526</v>
      </c>
      <c r="P174" s="81">
        <v>43692.35350694445</v>
      </c>
      <c r="Q174" s="79" t="s">
        <v>600</v>
      </c>
      <c r="R174" s="79"/>
      <c r="S174" s="79"/>
      <c r="T174" s="79" t="s">
        <v>832</v>
      </c>
      <c r="U174" s="79"/>
      <c r="V174" s="84" t="s">
        <v>987</v>
      </c>
      <c r="W174" s="81">
        <v>43692.35350694445</v>
      </c>
      <c r="X174" s="84" t="s">
        <v>1189</v>
      </c>
      <c r="Y174" s="79"/>
      <c r="Z174" s="79"/>
      <c r="AA174" s="82" t="s">
        <v>1433</v>
      </c>
      <c r="AB174" s="79"/>
      <c r="AC174" s="79" t="b">
        <v>0</v>
      </c>
      <c r="AD174" s="79">
        <v>0</v>
      </c>
      <c r="AE174" s="82" t="s">
        <v>1587</v>
      </c>
      <c r="AF174" s="79" t="b">
        <v>0</v>
      </c>
      <c r="AG174" s="79" t="s">
        <v>1621</v>
      </c>
      <c r="AH174" s="79"/>
      <c r="AI174" s="82" t="s">
        <v>1587</v>
      </c>
      <c r="AJ174" s="79" t="b">
        <v>0</v>
      </c>
      <c r="AK174" s="79">
        <v>0</v>
      </c>
      <c r="AL174" s="82" t="s">
        <v>1482</v>
      </c>
      <c r="AM174" s="79" t="s">
        <v>1643</v>
      </c>
      <c r="AN174" s="79" t="b">
        <v>0</v>
      </c>
      <c r="AO174" s="82" t="s">
        <v>1482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7</v>
      </c>
      <c r="BC174" s="78" t="str">
        <f>REPLACE(INDEX(GroupVertices[Group],MATCH(Edges[[#This Row],[Vertex 2]],GroupVertices[Vertex],0)),1,1,"")</f>
        <v>7</v>
      </c>
      <c r="BD174" s="48">
        <v>0</v>
      </c>
      <c r="BE174" s="49">
        <v>0</v>
      </c>
      <c r="BF174" s="48">
        <v>0</v>
      </c>
      <c r="BG174" s="49">
        <v>0</v>
      </c>
      <c r="BH174" s="48">
        <v>0</v>
      </c>
      <c r="BI174" s="49">
        <v>0</v>
      </c>
      <c r="BJ174" s="48">
        <v>24</v>
      </c>
      <c r="BK174" s="49">
        <v>100</v>
      </c>
      <c r="BL174" s="48">
        <v>24</v>
      </c>
    </row>
    <row r="175" spans="1:64" ht="15">
      <c r="A175" s="64" t="s">
        <v>331</v>
      </c>
      <c r="B175" s="64" t="s">
        <v>331</v>
      </c>
      <c r="C175" s="65" t="s">
        <v>4978</v>
      </c>
      <c r="D175" s="66">
        <v>3</v>
      </c>
      <c r="E175" s="67" t="s">
        <v>132</v>
      </c>
      <c r="F175" s="68">
        <v>35</v>
      </c>
      <c r="G175" s="65"/>
      <c r="H175" s="69"/>
      <c r="I175" s="70"/>
      <c r="J175" s="70"/>
      <c r="K175" s="34" t="s">
        <v>65</v>
      </c>
      <c r="L175" s="77">
        <v>175</v>
      </c>
      <c r="M175" s="77"/>
      <c r="N175" s="72"/>
      <c r="O175" s="79" t="s">
        <v>176</v>
      </c>
      <c r="P175" s="81">
        <v>43692.36607638889</v>
      </c>
      <c r="Q175" s="79" t="s">
        <v>601</v>
      </c>
      <c r="R175" s="84" t="s">
        <v>723</v>
      </c>
      <c r="S175" s="79" t="s">
        <v>778</v>
      </c>
      <c r="T175" s="79"/>
      <c r="U175" s="79"/>
      <c r="V175" s="84" t="s">
        <v>988</v>
      </c>
      <c r="W175" s="81">
        <v>43692.36607638889</v>
      </c>
      <c r="X175" s="84" t="s">
        <v>1190</v>
      </c>
      <c r="Y175" s="79"/>
      <c r="Z175" s="79"/>
      <c r="AA175" s="82" t="s">
        <v>1434</v>
      </c>
      <c r="AB175" s="79"/>
      <c r="AC175" s="79" t="b">
        <v>0</v>
      </c>
      <c r="AD175" s="79">
        <v>0</v>
      </c>
      <c r="AE175" s="82" t="s">
        <v>1587</v>
      </c>
      <c r="AF175" s="79" t="b">
        <v>0</v>
      </c>
      <c r="AG175" s="79" t="s">
        <v>1621</v>
      </c>
      <c r="AH175" s="79"/>
      <c r="AI175" s="82" t="s">
        <v>1587</v>
      </c>
      <c r="AJ175" s="79" t="b">
        <v>0</v>
      </c>
      <c r="AK175" s="79">
        <v>0</v>
      </c>
      <c r="AL175" s="82" t="s">
        <v>1587</v>
      </c>
      <c r="AM175" s="79" t="s">
        <v>1648</v>
      </c>
      <c r="AN175" s="79" t="b">
        <v>1</v>
      </c>
      <c r="AO175" s="82" t="s">
        <v>1434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1</v>
      </c>
      <c r="BE175" s="49">
        <v>5</v>
      </c>
      <c r="BF175" s="48">
        <v>1</v>
      </c>
      <c r="BG175" s="49">
        <v>5</v>
      </c>
      <c r="BH175" s="48">
        <v>0</v>
      </c>
      <c r="BI175" s="49">
        <v>0</v>
      </c>
      <c r="BJ175" s="48">
        <v>18</v>
      </c>
      <c r="BK175" s="49">
        <v>90</v>
      </c>
      <c r="BL175" s="48">
        <v>20</v>
      </c>
    </row>
    <row r="176" spans="1:64" ht="15">
      <c r="A176" s="64" t="s">
        <v>332</v>
      </c>
      <c r="B176" s="64" t="s">
        <v>461</v>
      </c>
      <c r="C176" s="65" t="s">
        <v>4978</v>
      </c>
      <c r="D176" s="66">
        <v>3</v>
      </c>
      <c r="E176" s="67" t="s">
        <v>132</v>
      </c>
      <c r="F176" s="68">
        <v>35</v>
      </c>
      <c r="G176" s="65"/>
      <c r="H176" s="69"/>
      <c r="I176" s="70"/>
      <c r="J176" s="70"/>
      <c r="K176" s="34" t="s">
        <v>65</v>
      </c>
      <c r="L176" s="77">
        <v>176</v>
      </c>
      <c r="M176" s="77"/>
      <c r="N176" s="72"/>
      <c r="O176" s="79" t="s">
        <v>526</v>
      </c>
      <c r="P176" s="81">
        <v>43692.380266203705</v>
      </c>
      <c r="Q176" s="79" t="s">
        <v>600</v>
      </c>
      <c r="R176" s="79"/>
      <c r="S176" s="79"/>
      <c r="T176" s="79" t="s">
        <v>832</v>
      </c>
      <c r="U176" s="79"/>
      <c r="V176" s="84" t="s">
        <v>989</v>
      </c>
      <c r="W176" s="81">
        <v>43692.380266203705</v>
      </c>
      <c r="X176" s="84" t="s">
        <v>1191</v>
      </c>
      <c r="Y176" s="79"/>
      <c r="Z176" s="79"/>
      <c r="AA176" s="82" t="s">
        <v>1435</v>
      </c>
      <c r="AB176" s="79"/>
      <c r="AC176" s="79" t="b">
        <v>0</v>
      </c>
      <c r="AD176" s="79">
        <v>0</v>
      </c>
      <c r="AE176" s="82" t="s">
        <v>1587</v>
      </c>
      <c r="AF176" s="79" t="b">
        <v>0</v>
      </c>
      <c r="AG176" s="79" t="s">
        <v>1621</v>
      </c>
      <c r="AH176" s="79"/>
      <c r="AI176" s="82" t="s">
        <v>1587</v>
      </c>
      <c r="AJ176" s="79" t="b">
        <v>0</v>
      </c>
      <c r="AK176" s="79">
        <v>0</v>
      </c>
      <c r="AL176" s="82" t="s">
        <v>1482</v>
      </c>
      <c r="AM176" s="79" t="s">
        <v>1643</v>
      </c>
      <c r="AN176" s="79" t="b">
        <v>0</v>
      </c>
      <c r="AO176" s="82" t="s">
        <v>1482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7</v>
      </c>
      <c r="BC176" s="78" t="str">
        <f>REPLACE(INDEX(GroupVertices[Group],MATCH(Edges[[#This Row],[Vertex 2]],GroupVertices[Vertex],0)),1,1,"")</f>
        <v>7</v>
      </c>
      <c r="BD176" s="48"/>
      <c r="BE176" s="49"/>
      <c r="BF176" s="48"/>
      <c r="BG176" s="49"/>
      <c r="BH176" s="48"/>
      <c r="BI176" s="49"/>
      <c r="BJ176" s="48"/>
      <c r="BK176" s="49"/>
      <c r="BL176" s="48"/>
    </row>
    <row r="177" spans="1:64" ht="15">
      <c r="A177" s="64" t="s">
        <v>332</v>
      </c>
      <c r="B177" s="64" t="s">
        <v>372</v>
      </c>
      <c r="C177" s="65" t="s">
        <v>4978</v>
      </c>
      <c r="D177" s="66">
        <v>3</v>
      </c>
      <c r="E177" s="67" t="s">
        <v>132</v>
      </c>
      <c r="F177" s="68">
        <v>35</v>
      </c>
      <c r="G177" s="65"/>
      <c r="H177" s="69"/>
      <c r="I177" s="70"/>
      <c r="J177" s="70"/>
      <c r="K177" s="34" t="s">
        <v>65</v>
      </c>
      <c r="L177" s="77">
        <v>177</v>
      </c>
      <c r="M177" s="77"/>
      <c r="N177" s="72"/>
      <c r="O177" s="79" t="s">
        <v>526</v>
      </c>
      <c r="P177" s="81">
        <v>43692.380266203705</v>
      </c>
      <c r="Q177" s="79" t="s">
        <v>600</v>
      </c>
      <c r="R177" s="79"/>
      <c r="S177" s="79"/>
      <c r="T177" s="79" t="s">
        <v>832</v>
      </c>
      <c r="U177" s="79"/>
      <c r="V177" s="84" t="s">
        <v>989</v>
      </c>
      <c r="W177" s="81">
        <v>43692.380266203705</v>
      </c>
      <c r="X177" s="84" t="s">
        <v>1191</v>
      </c>
      <c r="Y177" s="79"/>
      <c r="Z177" s="79"/>
      <c r="AA177" s="82" t="s">
        <v>1435</v>
      </c>
      <c r="AB177" s="79"/>
      <c r="AC177" s="79" t="b">
        <v>0</v>
      </c>
      <c r="AD177" s="79">
        <v>0</v>
      </c>
      <c r="AE177" s="82" t="s">
        <v>1587</v>
      </c>
      <c r="AF177" s="79" t="b">
        <v>0</v>
      </c>
      <c r="AG177" s="79" t="s">
        <v>1621</v>
      </c>
      <c r="AH177" s="79"/>
      <c r="AI177" s="82" t="s">
        <v>1587</v>
      </c>
      <c r="AJ177" s="79" t="b">
        <v>0</v>
      </c>
      <c r="AK177" s="79">
        <v>0</v>
      </c>
      <c r="AL177" s="82" t="s">
        <v>1482</v>
      </c>
      <c r="AM177" s="79" t="s">
        <v>1643</v>
      </c>
      <c r="AN177" s="79" t="b">
        <v>0</v>
      </c>
      <c r="AO177" s="82" t="s">
        <v>1482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24</v>
      </c>
      <c r="BK177" s="49">
        <v>100</v>
      </c>
      <c r="BL177" s="48">
        <v>24</v>
      </c>
    </row>
    <row r="178" spans="1:64" ht="15">
      <c r="A178" s="64" t="s">
        <v>333</v>
      </c>
      <c r="B178" s="64" t="s">
        <v>410</v>
      </c>
      <c r="C178" s="65" t="s">
        <v>4978</v>
      </c>
      <c r="D178" s="66">
        <v>3</v>
      </c>
      <c r="E178" s="67" t="s">
        <v>132</v>
      </c>
      <c r="F178" s="68">
        <v>35</v>
      </c>
      <c r="G178" s="65"/>
      <c r="H178" s="69"/>
      <c r="I178" s="70"/>
      <c r="J178" s="70"/>
      <c r="K178" s="34" t="s">
        <v>65</v>
      </c>
      <c r="L178" s="77">
        <v>178</v>
      </c>
      <c r="M178" s="77"/>
      <c r="N178" s="72"/>
      <c r="O178" s="79" t="s">
        <v>526</v>
      </c>
      <c r="P178" s="81">
        <v>43692.423171296294</v>
      </c>
      <c r="Q178" s="79" t="s">
        <v>587</v>
      </c>
      <c r="R178" s="84" t="s">
        <v>715</v>
      </c>
      <c r="S178" s="79" t="s">
        <v>787</v>
      </c>
      <c r="T178" s="79" t="s">
        <v>800</v>
      </c>
      <c r="U178" s="84" t="s">
        <v>873</v>
      </c>
      <c r="V178" s="84" t="s">
        <v>873</v>
      </c>
      <c r="W178" s="81">
        <v>43692.423171296294</v>
      </c>
      <c r="X178" s="84" t="s">
        <v>1192</v>
      </c>
      <c r="Y178" s="79"/>
      <c r="Z178" s="79"/>
      <c r="AA178" s="82" t="s">
        <v>1436</v>
      </c>
      <c r="AB178" s="79"/>
      <c r="AC178" s="79" t="b">
        <v>0</v>
      </c>
      <c r="AD178" s="79">
        <v>0</v>
      </c>
      <c r="AE178" s="82" t="s">
        <v>1587</v>
      </c>
      <c r="AF178" s="79" t="b">
        <v>0</v>
      </c>
      <c r="AG178" s="79" t="s">
        <v>1621</v>
      </c>
      <c r="AH178" s="79"/>
      <c r="AI178" s="82" t="s">
        <v>1587</v>
      </c>
      <c r="AJ178" s="79" t="b">
        <v>0</v>
      </c>
      <c r="AK178" s="79">
        <v>0</v>
      </c>
      <c r="AL178" s="82" t="s">
        <v>1545</v>
      </c>
      <c r="AM178" s="79" t="s">
        <v>1648</v>
      </c>
      <c r="AN178" s="79" t="b">
        <v>0</v>
      </c>
      <c r="AO178" s="82" t="s">
        <v>1545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9</v>
      </c>
      <c r="BC178" s="78" t="str">
        <f>REPLACE(INDEX(GroupVertices[Group],MATCH(Edges[[#This Row],[Vertex 2]],GroupVertices[Vertex],0)),1,1,"")</f>
        <v>9</v>
      </c>
      <c r="BD178" s="48">
        <v>0</v>
      </c>
      <c r="BE178" s="49">
        <v>0</v>
      </c>
      <c r="BF178" s="48">
        <v>0</v>
      </c>
      <c r="BG178" s="49">
        <v>0</v>
      </c>
      <c r="BH178" s="48">
        <v>0</v>
      </c>
      <c r="BI178" s="49">
        <v>0</v>
      </c>
      <c r="BJ178" s="48">
        <v>8</v>
      </c>
      <c r="BK178" s="49">
        <v>100</v>
      </c>
      <c r="BL178" s="48">
        <v>8</v>
      </c>
    </row>
    <row r="179" spans="1:64" ht="15">
      <c r="A179" s="64" t="s">
        <v>334</v>
      </c>
      <c r="B179" s="64" t="s">
        <v>461</v>
      </c>
      <c r="C179" s="65" t="s">
        <v>4978</v>
      </c>
      <c r="D179" s="66">
        <v>3</v>
      </c>
      <c r="E179" s="67" t="s">
        <v>132</v>
      </c>
      <c r="F179" s="68">
        <v>35</v>
      </c>
      <c r="G179" s="65"/>
      <c r="H179" s="69"/>
      <c r="I179" s="70"/>
      <c r="J179" s="70"/>
      <c r="K179" s="34" t="s">
        <v>65</v>
      </c>
      <c r="L179" s="77">
        <v>179</v>
      </c>
      <c r="M179" s="77"/>
      <c r="N179" s="72"/>
      <c r="O179" s="79" t="s">
        <v>526</v>
      </c>
      <c r="P179" s="81">
        <v>43692.44600694445</v>
      </c>
      <c r="Q179" s="79" t="s">
        <v>600</v>
      </c>
      <c r="R179" s="79"/>
      <c r="S179" s="79"/>
      <c r="T179" s="79" t="s">
        <v>832</v>
      </c>
      <c r="U179" s="79"/>
      <c r="V179" s="84" t="s">
        <v>990</v>
      </c>
      <c r="W179" s="81">
        <v>43692.44600694445</v>
      </c>
      <c r="X179" s="84" t="s">
        <v>1193</v>
      </c>
      <c r="Y179" s="79"/>
      <c r="Z179" s="79"/>
      <c r="AA179" s="82" t="s">
        <v>1437</v>
      </c>
      <c r="AB179" s="79"/>
      <c r="AC179" s="79" t="b">
        <v>0</v>
      </c>
      <c r="AD179" s="79">
        <v>0</v>
      </c>
      <c r="AE179" s="82" t="s">
        <v>1587</v>
      </c>
      <c r="AF179" s="79" t="b">
        <v>0</v>
      </c>
      <c r="AG179" s="79" t="s">
        <v>1621</v>
      </c>
      <c r="AH179" s="79"/>
      <c r="AI179" s="82" t="s">
        <v>1587</v>
      </c>
      <c r="AJ179" s="79" t="b">
        <v>0</v>
      </c>
      <c r="AK179" s="79">
        <v>0</v>
      </c>
      <c r="AL179" s="82" t="s">
        <v>1482</v>
      </c>
      <c r="AM179" s="79" t="s">
        <v>1644</v>
      </c>
      <c r="AN179" s="79" t="b">
        <v>0</v>
      </c>
      <c r="AO179" s="82" t="s">
        <v>1482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c r="BE179" s="49"/>
      <c r="BF179" s="48"/>
      <c r="BG179" s="49"/>
      <c r="BH179" s="48"/>
      <c r="BI179" s="49"/>
      <c r="BJ179" s="48"/>
      <c r="BK179" s="49"/>
      <c r="BL179" s="48"/>
    </row>
    <row r="180" spans="1:64" ht="15">
      <c r="A180" s="64" t="s">
        <v>334</v>
      </c>
      <c r="B180" s="64" t="s">
        <v>372</v>
      </c>
      <c r="C180" s="65" t="s">
        <v>4978</v>
      </c>
      <c r="D180" s="66">
        <v>3</v>
      </c>
      <c r="E180" s="67" t="s">
        <v>132</v>
      </c>
      <c r="F180" s="68">
        <v>35</v>
      </c>
      <c r="G180" s="65"/>
      <c r="H180" s="69"/>
      <c r="I180" s="70"/>
      <c r="J180" s="70"/>
      <c r="K180" s="34" t="s">
        <v>65</v>
      </c>
      <c r="L180" s="77">
        <v>180</v>
      </c>
      <c r="M180" s="77"/>
      <c r="N180" s="72"/>
      <c r="O180" s="79" t="s">
        <v>526</v>
      </c>
      <c r="P180" s="81">
        <v>43692.44600694445</v>
      </c>
      <c r="Q180" s="79" t="s">
        <v>600</v>
      </c>
      <c r="R180" s="79"/>
      <c r="S180" s="79"/>
      <c r="T180" s="79" t="s">
        <v>832</v>
      </c>
      <c r="U180" s="79"/>
      <c r="V180" s="84" t="s">
        <v>990</v>
      </c>
      <c r="W180" s="81">
        <v>43692.44600694445</v>
      </c>
      <c r="X180" s="84" t="s">
        <v>1193</v>
      </c>
      <c r="Y180" s="79"/>
      <c r="Z180" s="79"/>
      <c r="AA180" s="82" t="s">
        <v>1437</v>
      </c>
      <c r="AB180" s="79"/>
      <c r="AC180" s="79" t="b">
        <v>0</v>
      </c>
      <c r="AD180" s="79">
        <v>0</v>
      </c>
      <c r="AE180" s="82" t="s">
        <v>1587</v>
      </c>
      <c r="AF180" s="79" t="b">
        <v>0</v>
      </c>
      <c r="AG180" s="79" t="s">
        <v>1621</v>
      </c>
      <c r="AH180" s="79"/>
      <c r="AI180" s="82" t="s">
        <v>1587</v>
      </c>
      <c r="AJ180" s="79" t="b">
        <v>0</v>
      </c>
      <c r="AK180" s="79">
        <v>0</v>
      </c>
      <c r="AL180" s="82" t="s">
        <v>1482</v>
      </c>
      <c r="AM180" s="79" t="s">
        <v>1644</v>
      </c>
      <c r="AN180" s="79" t="b">
        <v>0</v>
      </c>
      <c r="AO180" s="82" t="s">
        <v>1482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24</v>
      </c>
      <c r="BK180" s="49">
        <v>100</v>
      </c>
      <c r="BL180" s="48">
        <v>24</v>
      </c>
    </row>
    <row r="181" spans="1:64" ht="15">
      <c r="A181" s="64" t="s">
        <v>335</v>
      </c>
      <c r="B181" s="64" t="s">
        <v>335</v>
      </c>
      <c r="C181" s="65" t="s">
        <v>4978</v>
      </c>
      <c r="D181" s="66">
        <v>3</v>
      </c>
      <c r="E181" s="67" t="s">
        <v>132</v>
      </c>
      <c r="F181" s="68">
        <v>35</v>
      </c>
      <c r="G181" s="65"/>
      <c r="H181" s="69"/>
      <c r="I181" s="70"/>
      <c r="J181" s="70"/>
      <c r="K181" s="34" t="s">
        <v>65</v>
      </c>
      <c r="L181" s="77">
        <v>181</v>
      </c>
      <c r="M181" s="77"/>
      <c r="N181" s="72"/>
      <c r="O181" s="79" t="s">
        <v>176</v>
      </c>
      <c r="P181" s="81">
        <v>43692.46434027778</v>
      </c>
      <c r="Q181" s="79" t="s">
        <v>602</v>
      </c>
      <c r="R181" s="84" t="s">
        <v>724</v>
      </c>
      <c r="S181" s="79" t="s">
        <v>778</v>
      </c>
      <c r="T181" s="79"/>
      <c r="U181" s="79"/>
      <c r="V181" s="84" t="s">
        <v>991</v>
      </c>
      <c r="W181" s="81">
        <v>43692.46434027778</v>
      </c>
      <c r="X181" s="84" t="s">
        <v>1194</v>
      </c>
      <c r="Y181" s="79"/>
      <c r="Z181" s="79"/>
      <c r="AA181" s="82" t="s">
        <v>1438</v>
      </c>
      <c r="AB181" s="79"/>
      <c r="AC181" s="79" t="b">
        <v>0</v>
      </c>
      <c r="AD181" s="79">
        <v>0</v>
      </c>
      <c r="AE181" s="82" t="s">
        <v>1587</v>
      </c>
      <c r="AF181" s="79" t="b">
        <v>0</v>
      </c>
      <c r="AG181" s="79" t="s">
        <v>1621</v>
      </c>
      <c r="AH181" s="79"/>
      <c r="AI181" s="82" t="s">
        <v>1587</v>
      </c>
      <c r="AJ181" s="79" t="b">
        <v>0</v>
      </c>
      <c r="AK181" s="79">
        <v>0</v>
      </c>
      <c r="AL181" s="82" t="s">
        <v>1587</v>
      </c>
      <c r="AM181" s="79" t="s">
        <v>1644</v>
      </c>
      <c r="AN181" s="79" t="b">
        <v>1</v>
      </c>
      <c r="AO181" s="82" t="s">
        <v>1438</v>
      </c>
      <c r="AP181" s="79" t="s">
        <v>176</v>
      </c>
      <c r="AQ181" s="79">
        <v>0</v>
      </c>
      <c r="AR181" s="79">
        <v>0</v>
      </c>
      <c r="AS181" s="79" t="s">
        <v>1656</v>
      </c>
      <c r="AT181" s="79" t="s">
        <v>1661</v>
      </c>
      <c r="AU181" s="79" t="s">
        <v>1664</v>
      </c>
      <c r="AV181" s="79" t="s">
        <v>1667</v>
      </c>
      <c r="AW181" s="79" t="s">
        <v>1672</v>
      </c>
      <c r="AX181" s="79" t="s">
        <v>1677</v>
      </c>
      <c r="AY181" s="79" t="s">
        <v>1682</v>
      </c>
      <c r="AZ181" s="84" t="s">
        <v>1683</v>
      </c>
      <c r="BA181">
        <v>1</v>
      </c>
      <c r="BB181" s="78" t="str">
        <f>REPLACE(INDEX(GroupVertices[Group],MATCH(Edges[[#This Row],[Vertex 1]],GroupVertices[Vertex],0)),1,1,"")</f>
        <v>2</v>
      </c>
      <c r="BC181" s="78" t="str">
        <f>REPLACE(INDEX(GroupVertices[Group],MATCH(Edges[[#This Row],[Vertex 2]],GroupVertices[Vertex],0)),1,1,"")</f>
        <v>2</v>
      </c>
      <c r="BD181" s="48">
        <v>1</v>
      </c>
      <c r="BE181" s="49">
        <v>4.761904761904762</v>
      </c>
      <c r="BF181" s="48">
        <v>0</v>
      </c>
      <c r="BG181" s="49">
        <v>0</v>
      </c>
      <c r="BH181" s="48">
        <v>0</v>
      </c>
      <c r="BI181" s="49">
        <v>0</v>
      </c>
      <c r="BJ181" s="48">
        <v>20</v>
      </c>
      <c r="BK181" s="49">
        <v>95.23809523809524</v>
      </c>
      <c r="BL181" s="48">
        <v>21</v>
      </c>
    </row>
    <row r="182" spans="1:64" ht="15">
      <c r="A182" s="64" t="s">
        <v>336</v>
      </c>
      <c r="B182" s="64" t="s">
        <v>359</v>
      </c>
      <c r="C182" s="65" t="s">
        <v>4978</v>
      </c>
      <c r="D182" s="66">
        <v>3</v>
      </c>
      <c r="E182" s="67" t="s">
        <v>132</v>
      </c>
      <c r="F182" s="68">
        <v>35</v>
      </c>
      <c r="G182" s="65"/>
      <c r="H182" s="69"/>
      <c r="I182" s="70"/>
      <c r="J182" s="70"/>
      <c r="K182" s="34" t="s">
        <v>65</v>
      </c>
      <c r="L182" s="77">
        <v>182</v>
      </c>
      <c r="M182" s="77"/>
      <c r="N182" s="72"/>
      <c r="O182" s="79" t="s">
        <v>526</v>
      </c>
      <c r="P182" s="81">
        <v>43692.4897337963</v>
      </c>
      <c r="Q182" s="79" t="s">
        <v>581</v>
      </c>
      <c r="R182" s="79"/>
      <c r="S182" s="79"/>
      <c r="T182" s="79"/>
      <c r="U182" s="79"/>
      <c r="V182" s="84" t="s">
        <v>992</v>
      </c>
      <c r="W182" s="81">
        <v>43692.4897337963</v>
      </c>
      <c r="X182" s="84" t="s">
        <v>1195</v>
      </c>
      <c r="Y182" s="79"/>
      <c r="Z182" s="79"/>
      <c r="AA182" s="82" t="s">
        <v>1439</v>
      </c>
      <c r="AB182" s="79"/>
      <c r="AC182" s="79" t="b">
        <v>0</v>
      </c>
      <c r="AD182" s="79">
        <v>0</v>
      </c>
      <c r="AE182" s="82" t="s">
        <v>1587</v>
      </c>
      <c r="AF182" s="79" t="b">
        <v>0</v>
      </c>
      <c r="AG182" s="79" t="s">
        <v>1621</v>
      </c>
      <c r="AH182" s="79"/>
      <c r="AI182" s="82" t="s">
        <v>1587</v>
      </c>
      <c r="AJ182" s="79" t="b">
        <v>0</v>
      </c>
      <c r="AK182" s="79">
        <v>42</v>
      </c>
      <c r="AL182" s="82" t="s">
        <v>1466</v>
      </c>
      <c r="AM182" s="79" t="s">
        <v>1648</v>
      </c>
      <c r="AN182" s="79" t="b">
        <v>0</v>
      </c>
      <c r="AO182" s="82" t="s">
        <v>1466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v>0</v>
      </c>
      <c r="BE182" s="49">
        <v>0</v>
      </c>
      <c r="BF182" s="48">
        <v>2</v>
      </c>
      <c r="BG182" s="49">
        <v>9.090909090909092</v>
      </c>
      <c r="BH182" s="48">
        <v>0</v>
      </c>
      <c r="BI182" s="49">
        <v>0</v>
      </c>
      <c r="BJ182" s="48">
        <v>20</v>
      </c>
      <c r="BK182" s="49">
        <v>90.9090909090909</v>
      </c>
      <c r="BL182" s="48">
        <v>22</v>
      </c>
    </row>
    <row r="183" spans="1:64" ht="15">
      <c r="A183" s="64" t="s">
        <v>337</v>
      </c>
      <c r="B183" s="64" t="s">
        <v>359</v>
      </c>
      <c r="C183" s="65" t="s">
        <v>4978</v>
      </c>
      <c r="D183" s="66">
        <v>3</v>
      </c>
      <c r="E183" s="67" t="s">
        <v>132</v>
      </c>
      <c r="F183" s="68">
        <v>35</v>
      </c>
      <c r="G183" s="65"/>
      <c r="H183" s="69"/>
      <c r="I183" s="70"/>
      <c r="J183" s="70"/>
      <c r="K183" s="34" t="s">
        <v>65</v>
      </c>
      <c r="L183" s="77">
        <v>183</v>
      </c>
      <c r="M183" s="77"/>
      <c r="N183" s="72"/>
      <c r="O183" s="79" t="s">
        <v>526</v>
      </c>
      <c r="P183" s="81">
        <v>43692.49072916667</v>
      </c>
      <c r="Q183" s="79" t="s">
        <v>581</v>
      </c>
      <c r="R183" s="79"/>
      <c r="S183" s="79"/>
      <c r="T183" s="79"/>
      <c r="U183" s="79"/>
      <c r="V183" s="84" t="s">
        <v>993</v>
      </c>
      <c r="W183" s="81">
        <v>43692.49072916667</v>
      </c>
      <c r="X183" s="84" t="s">
        <v>1196</v>
      </c>
      <c r="Y183" s="79"/>
      <c r="Z183" s="79"/>
      <c r="AA183" s="82" t="s">
        <v>1440</v>
      </c>
      <c r="AB183" s="79"/>
      <c r="AC183" s="79" t="b">
        <v>0</v>
      </c>
      <c r="AD183" s="79">
        <v>0</v>
      </c>
      <c r="AE183" s="82" t="s">
        <v>1587</v>
      </c>
      <c r="AF183" s="79" t="b">
        <v>0</v>
      </c>
      <c r="AG183" s="79" t="s">
        <v>1621</v>
      </c>
      <c r="AH183" s="79"/>
      <c r="AI183" s="82" t="s">
        <v>1587</v>
      </c>
      <c r="AJ183" s="79" t="b">
        <v>0</v>
      </c>
      <c r="AK183" s="79">
        <v>42</v>
      </c>
      <c r="AL183" s="82" t="s">
        <v>1466</v>
      </c>
      <c r="AM183" s="79" t="s">
        <v>1644</v>
      </c>
      <c r="AN183" s="79" t="b">
        <v>0</v>
      </c>
      <c r="AO183" s="82" t="s">
        <v>1466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0</v>
      </c>
      <c r="BE183" s="49">
        <v>0</v>
      </c>
      <c r="BF183" s="48">
        <v>2</v>
      </c>
      <c r="BG183" s="49">
        <v>9.090909090909092</v>
      </c>
      <c r="BH183" s="48">
        <v>0</v>
      </c>
      <c r="BI183" s="49">
        <v>0</v>
      </c>
      <c r="BJ183" s="48">
        <v>20</v>
      </c>
      <c r="BK183" s="49">
        <v>90.9090909090909</v>
      </c>
      <c r="BL183" s="48">
        <v>22</v>
      </c>
    </row>
    <row r="184" spans="1:64" ht="15">
      <c r="A184" s="64" t="s">
        <v>338</v>
      </c>
      <c r="B184" s="64" t="s">
        <v>338</v>
      </c>
      <c r="C184" s="65" t="s">
        <v>4978</v>
      </c>
      <c r="D184" s="66">
        <v>3</v>
      </c>
      <c r="E184" s="67" t="s">
        <v>132</v>
      </c>
      <c r="F184" s="68">
        <v>35</v>
      </c>
      <c r="G184" s="65"/>
      <c r="H184" s="69"/>
      <c r="I184" s="70"/>
      <c r="J184" s="70"/>
      <c r="K184" s="34" t="s">
        <v>65</v>
      </c>
      <c r="L184" s="77">
        <v>184</v>
      </c>
      <c r="M184" s="77"/>
      <c r="N184" s="72"/>
      <c r="O184" s="79" t="s">
        <v>176</v>
      </c>
      <c r="P184" s="81">
        <v>43692.494467592594</v>
      </c>
      <c r="Q184" s="79" t="s">
        <v>603</v>
      </c>
      <c r="R184" s="84" t="s">
        <v>725</v>
      </c>
      <c r="S184" s="79" t="s">
        <v>778</v>
      </c>
      <c r="T184" s="79" t="s">
        <v>800</v>
      </c>
      <c r="U184" s="79"/>
      <c r="V184" s="84" t="s">
        <v>994</v>
      </c>
      <c r="W184" s="81">
        <v>43692.494467592594</v>
      </c>
      <c r="X184" s="84" t="s">
        <v>1197</v>
      </c>
      <c r="Y184" s="79"/>
      <c r="Z184" s="79"/>
      <c r="AA184" s="82" t="s">
        <v>1441</v>
      </c>
      <c r="AB184" s="79"/>
      <c r="AC184" s="79" t="b">
        <v>0</v>
      </c>
      <c r="AD184" s="79">
        <v>0</v>
      </c>
      <c r="AE184" s="82" t="s">
        <v>1587</v>
      </c>
      <c r="AF184" s="79" t="b">
        <v>0</v>
      </c>
      <c r="AG184" s="79" t="s">
        <v>1621</v>
      </c>
      <c r="AH184" s="79"/>
      <c r="AI184" s="82" t="s">
        <v>1587</v>
      </c>
      <c r="AJ184" s="79" t="b">
        <v>0</v>
      </c>
      <c r="AK184" s="79">
        <v>0</v>
      </c>
      <c r="AL184" s="82" t="s">
        <v>1587</v>
      </c>
      <c r="AM184" s="79" t="s">
        <v>1653</v>
      </c>
      <c r="AN184" s="79" t="b">
        <v>1</v>
      </c>
      <c r="AO184" s="82" t="s">
        <v>1441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2</v>
      </c>
      <c r="BE184" s="49">
        <v>10.526315789473685</v>
      </c>
      <c r="BF184" s="48">
        <v>1</v>
      </c>
      <c r="BG184" s="49">
        <v>5.2631578947368425</v>
      </c>
      <c r="BH184" s="48">
        <v>0</v>
      </c>
      <c r="BI184" s="49">
        <v>0</v>
      </c>
      <c r="BJ184" s="48">
        <v>16</v>
      </c>
      <c r="BK184" s="49">
        <v>84.21052631578948</v>
      </c>
      <c r="BL184" s="48">
        <v>19</v>
      </c>
    </row>
    <row r="185" spans="1:64" ht="15">
      <c r="A185" s="64" t="s">
        <v>339</v>
      </c>
      <c r="B185" s="64" t="s">
        <v>461</v>
      </c>
      <c r="C185" s="65" t="s">
        <v>4978</v>
      </c>
      <c r="D185" s="66">
        <v>3</v>
      </c>
      <c r="E185" s="67" t="s">
        <v>132</v>
      </c>
      <c r="F185" s="68">
        <v>35</v>
      </c>
      <c r="G185" s="65"/>
      <c r="H185" s="69"/>
      <c r="I185" s="70"/>
      <c r="J185" s="70"/>
      <c r="K185" s="34" t="s">
        <v>65</v>
      </c>
      <c r="L185" s="77">
        <v>185</v>
      </c>
      <c r="M185" s="77"/>
      <c r="N185" s="72"/>
      <c r="O185" s="79" t="s">
        <v>526</v>
      </c>
      <c r="P185" s="81">
        <v>43692.497037037036</v>
      </c>
      <c r="Q185" s="79" t="s">
        <v>600</v>
      </c>
      <c r="R185" s="79"/>
      <c r="S185" s="79"/>
      <c r="T185" s="79" t="s">
        <v>832</v>
      </c>
      <c r="U185" s="79"/>
      <c r="V185" s="84" t="s">
        <v>995</v>
      </c>
      <c r="W185" s="81">
        <v>43692.497037037036</v>
      </c>
      <c r="X185" s="84" t="s">
        <v>1198</v>
      </c>
      <c r="Y185" s="79"/>
      <c r="Z185" s="79"/>
      <c r="AA185" s="82" t="s">
        <v>1442</v>
      </c>
      <c r="AB185" s="79"/>
      <c r="AC185" s="79" t="b">
        <v>0</v>
      </c>
      <c r="AD185" s="79">
        <v>0</v>
      </c>
      <c r="AE185" s="82" t="s">
        <v>1587</v>
      </c>
      <c r="AF185" s="79" t="b">
        <v>0</v>
      </c>
      <c r="AG185" s="79" t="s">
        <v>1621</v>
      </c>
      <c r="AH185" s="79"/>
      <c r="AI185" s="82" t="s">
        <v>1587</v>
      </c>
      <c r="AJ185" s="79" t="b">
        <v>0</v>
      </c>
      <c r="AK185" s="79">
        <v>0</v>
      </c>
      <c r="AL185" s="82" t="s">
        <v>1482</v>
      </c>
      <c r="AM185" s="79" t="s">
        <v>1648</v>
      </c>
      <c r="AN185" s="79" t="b">
        <v>0</v>
      </c>
      <c r="AO185" s="82" t="s">
        <v>1482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7</v>
      </c>
      <c r="BD185" s="48"/>
      <c r="BE185" s="49"/>
      <c r="BF185" s="48"/>
      <c r="BG185" s="49"/>
      <c r="BH185" s="48"/>
      <c r="BI185" s="49"/>
      <c r="BJ185" s="48"/>
      <c r="BK185" s="49"/>
      <c r="BL185" s="48"/>
    </row>
    <row r="186" spans="1:64" ht="15">
      <c r="A186" s="64" t="s">
        <v>339</v>
      </c>
      <c r="B186" s="64" t="s">
        <v>372</v>
      </c>
      <c r="C186" s="65" t="s">
        <v>4978</v>
      </c>
      <c r="D186" s="66">
        <v>3</v>
      </c>
      <c r="E186" s="67" t="s">
        <v>132</v>
      </c>
      <c r="F186" s="68">
        <v>35</v>
      </c>
      <c r="G186" s="65"/>
      <c r="H186" s="69"/>
      <c r="I186" s="70"/>
      <c r="J186" s="70"/>
      <c r="K186" s="34" t="s">
        <v>65</v>
      </c>
      <c r="L186" s="77">
        <v>186</v>
      </c>
      <c r="M186" s="77"/>
      <c r="N186" s="72"/>
      <c r="O186" s="79" t="s">
        <v>526</v>
      </c>
      <c r="P186" s="81">
        <v>43692.497037037036</v>
      </c>
      <c r="Q186" s="79" t="s">
        <v>600</v>
      </c>
      <c r="R186" s="79"/>
      <c r="S186" s="79"/>
      <c r="T186" s="79" t="s">
        <v>832</v>
      </c>
      <c r="U186" s="79"/>
      <c r="V186" s="84" t="s">
        <v>995</v>
      </c>
      <c r="W186" s="81">
        <v>43692.497037037036</v>
      </c>
      <c r="X186" s="84" t="s">
        <v>1198</v>
      </c>
      <c r="Y186" s="79"/>
      <c r="Z186" s="79"/>
      <c r="AA186" s="82" t="s">
        <v>1442</v>
      </c>
      <c r="AB186" s="79"/>
      <c r="AC186" s="79" t="b">
        <v>0</v>
      </c>
      <c r="AD186" s="79">
        <v>0</v>
      </c>
      <c r="AE186" s="82" t="s">
        <v>1587</v>
      </c>
      <c r="AF186" s="79" t="b">
        <v>0</v>
      </c>
      <c r="AG186" s="79" t="s">
        <v>1621</v>
      </c>
      <c r="AH186" s="79"/>
      <c r="AI186" s="82" t="s">
        <v>1587</v>
      </c>
      <c r="AJ186" s="79" t="b">
        <v>0</v>
      </c>
      <c r="AK186" s="79">
        <v>0</v>
      </c>
      <c r="AL186" s="82" t="s">
        <v>1482</v>
      </c>
      <c r="AM186" s="79" t="s">
        <v>1648</v>
      </c>
      <c r="AN186" s="79" t="b">
        <v>0</v>
      </c>
      <c r="AO186" s="82" t="s">
        <v>1482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24</v>
      </c>
      <c r="BK186" s="49">
        <v>100</v>
      </c>
      <c r="BL186" s="48">
        <v>24</v>
      </c>
    </row>
    <row r="187" spans="1:64" ht="15">
      <c r="A187" s="64" t="s">
        <v>340</v>
      </c>
      <c r="B187" s="64" t="s">
        <v>461</v>
      </c>
      <c r="C187" s="65" t="s">
        <v>4978</v>
      </c>
      <c r="D187" s="66">
        <v>3</v>
      </c>
      <c r="E187" s="67" t="s">
        <v>132</v>
      </c>
      <c r="F187" s="68">
        <v>35</v>
      </c>
      <c r="G187" s="65"/>
      <c r="H187" s="69"/>
      <c r="I187" s="70"/>
      <c r="J187" s="70"/>
      <c r="K187" s="34" t="s">
        <v>65</v>
      </c>
      <c r="L187" s="77">
        <v>187</v>
      </c>
      <c r="M187" s="77"/>
      <c r="N187" s="72"/>
      <c r="O187" s="79" t="s">
        <v>526</v>
      </c>
      <c r="P187" s="81">
        <v>43692.54653935185</v>
      </c>
      <c r="Q187" s="79" t="s">
        <v>600</v>
      </c>
      <c r="R187" s="79"/>
      <c r="S187" s="79"/>
      <c r="T187" s="79" t="s">
        <v>832</v>
      </c>
      <c r="U187" s="79"/>
      <c r="V187" s="84" t="s">
        <v>996</v>
      </c>
      <c r="W187" s="81">
        <v>43692.54653935185</v>
      </c>
      <c r="X187" s="84" t="s">
        <v>1199</v>
      </c>
      <c r="Y187" s="79"/>
      <c r="Z187" s="79"/>
      <c r="AA187" s="82" t="s">
        <v>1443</v>
      </c>
      <c r="AB187" s="79"/>
      <c r="AC187" s="79" t="b">
        <v>0</v>
      </c>
      <c r="AD187" s="79">
        <v>0</v>
      </c>
      <c r="AE187" s="82" t="s">
        <v>1587</v>
      </c>
      <c r="AF187" s="79" t="b">
        <v>0</v>
      </c>
      <c r="AG187" s="79" t="s">
        <v>1621</v>
      </c>
      <c r="AH187" s="79"/>
      <c r="AI187" s="82" t="s">
        <v>1587</v>
      </c>
      <c r="AJ187" s="79" t="b">
        <v>0</v>
      </c>
      <c r="AK187" s="79">
        <v>0</v>
      </c>
      <c r="AL187" s="82" t="s">
        <v>1482</v>
      </c>
      <c r="AM187" s="79" t="s">
        <v>1643</v>
      </c>
      <c r="AN187" s="79" t="b">
        <v>0</v>
      </c>
      <c r="AO187" s="82" t="s">
        <v>1482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c r="BE187" s="49"/>
      <c r="BF187" s="48"/>
      <c r="BG187" s="49"/>
      <c r="BH187" s="48"/>
      <c r="BI187" s="49"/>
      <c r="BJ187" s="48"/>
      <c r="BK187" s="49"/>
      <c r="BL187" s="48"/>
    </row>
    <row r="188" spans="1:64" ht="15">
      <c r="A188" s="64" t="s">
        <v>340</v>
      </c>
      <c r="B188" s="64" t="s">
        <v>372</v>
      </c>
      <c r="C188" s="65" t="s">
        <v>4978</v>
      </c>
      <c r="D188" s="66">
        <v>3</v>
      </c>
      <c r="E188" s="67" t="s">
        <v>132</v>
      </c>
      <c r="F188" s="68">
        <v>35</v>
      </c>
      <c r="G188" s="65"/>
      <c r="H188" s="69"/>
      <c r="I188" s="70"/>
      <c r="J188" s="70"/>
      <c r="K188" s="34" t="s">
        <v>65</v>
      </c>
      <c r="L188" s="77">
        <v>188</v>
      </c>
      <c r="M188" s="77"/>
      <c r="N188" s="72"/>
      <c r="O188" s="79" t="s">
        <v>526</v>
      </c>
      <c r="P188" s="81">
        <v>43692.54653935185</v>
      </c>
      <c r="Q188" s="79" t="s">
        <v>600</v>
      </c>
      <c r="R188" s="79"/>
      <c r="S188" s="79"/>
      <c r="T188" s="79" t="s">
        <v>832</v>
      </c>
      <c r="U188" s="79"/>
      <c r="V188" s="84" t="s">
        <v>996</v>
      </c>
      <c r="W188" s="81">
        <v>43692.54653935185</v>
      </c>
      <c r="X188" s="84" t="s">
        <v>1199</v>
      </c>
      <c r="Y188" s="79"/>
      <c r="Z188" s="79"/>
      <c r="AA188" s="82" t="s">
        <v>1443</v>
      </c>
      <c r="AB188" s="79"/>
      <c r="AC188" s="79" t="b">
        <v>0</v>
      </c>
      <c r="AD188" s="79">
        <v>0</v>
      </c>
      <c r="AE188" s="82" t="s">
        <v>1587</v>
      </c>
      <c r="AF188" s="79" t="b">
        <v>0</v>
      </c>
      <c r="AG188" s="79" t="s">
        <v>1621</v>
      </c>
      <c r="AH188" s="79"/>
      <c r="AI188" s="82" t="s">
        <v>1587</v>
      </c>
      <c r="AJ188" s="79" t="b">
        <v>0</v>
      </c>
      <c r="AK188" s="79">
        <v>0</v>
      </c>
      <c r="AL188" s="82" t="s">
        <v>1482</v>
      </c>
      <c r="AM188" s="79" t="s">
        <v>1643</v>
      </c>
      <c r="AN188" s="79" t="b">
        <v>0</v>
      </c>
      <c r="AO188" s="82" t="s">
        <v>1482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24</v>
      </c>
      <c r="BK188" s="49">
        <v>100</v>
      </c>
      <c r="BL188" s="48">
        <v>24</v>
      </c>
    </row>
    <row r="189" spans="1:64" ht="15">
      <c r="A189" s="64" t="s">
        <v>341</v>
      </c>
      <c r="B189" s="64" t="s">
        <v>461</v>
      </c>
      <c r="C189" s="65" t="s">
        <v>4978</v>
      </c>
      <c r="D189" s="66">
        <v>3</v>
      </c>
      <c r="E189" s="67" t="s">
        <v>132</v>
      </c>
      <c r="F189" s="68">
        <v>35</v>
      </c>
      <c r="G189" s="65"/>
      <c r="H189" s="69"/>
      <c r="I189" s="70"/>
      <c r="J189" s="70"/>
      <c r="K189" s="34" t="s">
        <v>65</v>
      </c>
      <c r="L189" s="77">
        <v>189</v>
      </c>
      <c r="M189" s="77"/>
      <c r="N189" s="72"/>
      <c r="O189" s="79" t="s">
        <v>526</v>
      </c>
      <c r="P189" s="81">
        <v>43692.555451388886</v>
      </c>
      <c r="Q189" s="79" t="s">
        <v>600</v>
      </c>
      <c r="R189" s="79"/>
      <c r="S189" s="79"/>
      <c r="T189" s="79" t="s">
        <v>832</v>
      </c>
      <c r="U189" s="79"/>
      <c r="V189" s="84" t="s">
        <v>997</v>
      </c>
      <c r="W189" s="81">
        <v>43692.555451388886</v>
      </c>
      <c r="X189" s="84" t="s">
        <v>1200</v>
      </c>
      <c r="Y189" s="79"/>
      <c r="Z189" s="79"/>
      <c r="AA189" s="82" t="s">
        <v>1444</v>
      </c>
      <c r="AB189" s="79"/>
      <c r="AC189" s="79" t="b">
        <v>0</v>
      </c>
      <c r="AD189" s="79">
        <v>0</v>
      </c>
      <c r="AE189" s="82" t="s">
        <v>1587</v>
      </c>
      <c r="AF189" s="79" t="b">
        <v>0</v>
      </c>
      <c r="AG189" s="79" t="s">
        <v>1621</v>
      </c>
      <c r="AH189" s="79"/>
      <c r="AI189" s="82" t="s">
        <v>1587</v>
      </c>
      <c r="AJ189" s="79" t="b">
        <v>0</v>
      </c>
      <c r="AK189" s="79">
        <v>0</v>
      </c>
      <c r="AL189" s="82" t="s">
        <v>1482</v>
      </c>
      <c r="AM189" s="79" t="s">
        <v>1644</v>
      </c>
      <c r="AN189" s="79" t="b">
        <v>0</v>
      </c>
      <c r="AO189" s="82" t="s">
        <v>1482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7</v>
      </c>
      <c r="BD189" s="48"/>
      <c r="BE189" s="49"/>
      <c r="BF189" s="48"/>
      <c r="BG189" s="49"/>
      <c r="BH189" s="48"/>
      <c r="BI189" s="49"/>
      <c r="BJ189" s="48"/>
      <c r="BK189" s="49"/>
      <c r="BL189" s="48"/>
    </row>
    <row r="190" spans="1:64" ht="15">
      <c r="A190" s="64" t="s">
        <v>341</v>
      </c>
      <c r="B190" s="64" t="s">
        <v>372</v>
      </c>
      <c r="C190" s="65" t="s">
        <v>4978</v>
      </c>
      <c r="D190" s="66">
        <v>3</v>
      </c>
      <c r="E190" s="67" t="s">
        <v>132</v>
      </c>
      <c r="F190" s="68">
        <v>35</v>
      </c>
      <c r="G190" s="65"/>
      <c r="H190" s="69"/>
      <c r="I190" s="70"/>
      <c r="J190" s="70"/>
      <c r="K190" s="34" t="s">
        <v>65</v>
      </c>
      <c r="L190" s="77">
        <v>190</v>
      </c>
      <c r="M190" s="77"/>
      <c r="N190" s="72"/>
      <c r="O190" s="79" t="s">
        <v>526</v>
      </c>
      <c r="P190" s="81">
        <v>43692.555451388886</v>
      </c>
      <c r="Q190" s="79" t="s">
        <v>600</v>
      </c>
      <c r="R190" s="79"/>
      <c r="S190" s="79"/>
      <c r="T190" s="79" t="s">
        <v>832</v>
      </c>
      <c r="U190" s="79"/>
      <c r="V190" s="84" t="s">
        <v>997</v>
      </c>
      <c r="W190" s="81">
        <v>43692.555451388886</v>
      </c>
      <c r="X190" s="84" t="s">
        <v>1200</v>
      </c>
      <c r="Y190" s="79"/>
      <c r="Z190" s="79"/>
      <c r="AA190" s="82" t="s">
        <v>1444</v>
      </c>
      <c r="AB190" s="79"/>
      <c r="AC190" s="79" t="b">
        <v>0</v>
      </c>
      <c r="AD190" s="79">
        <v>0</v>
      </c>
      <c r="AE190" s="82" t="s">
        <v>1587</v>
      </c>
      <c r="AF190" s="79" t="b">
        <v>0</v>
      </c>
      <c r="AG190" s="79" t="s">
        <v>1621</v>
      </c>
      <c r="AH190" s="79"/>
      <c r="AI190" s="82" t="s">
        <v>1587</v>
      </c>
      <c r="AJ190" s="79" t="b">
        <v>0</v>
      </c>
      <c r="AK190" s="79">
        <v>0</v>
      </c>
      <c r="AL190" s="82" t="s">
        <v>1482</v>
      </c>
      <c r="AM190" s="79" t="s">
        <v>1644</v>
      </c>
      <c r="AN190" s="79" t="b">
        <v>0</v>
      </c>
      <c r="AO190" s="82" t="s">
        <v>1482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24</v>
      </c>
      <c r="BK190" s="49">
        <v>100</v>
      </c>
      <c r="BL190" s="48">
        <v>24</v>
      </c>
    </row>
    <row r="191" spans="1:64" ht="15">
      <c r="A191" s="64" t="s">
        <v>342</v>
      </c>
      <c r="B191" s="64" t="s">
        <v>342</v>
      </c>
      <c r="C191" s="65" t="s">
        <v>4978</v>
      </c>
      <c r="D191" s="66">
        <v>3</v>
      </c>
      <c r="E191" s="67" t="s">
        <v>132</v>
      </c>
      <c r="F191" s="68">
        <v>35</v>
      </c>
      <c r="G191" s="65"/>
      <c r="H191" s="69"/>
      <c r="I191" s="70"/>
      <c r="J191" s="70"/>
      <c r="K191" s="34" t="s">
        <v>65</v>
      </c>
      <c r="L191" s="77">
        <v>191</v>
      </c>
      <c r="M191" s="77"/>
      <c r="N191" s="72"/>
      <c r="O191" s="79" t="s">
        <v>176</v>
      </c>
      <c r="P191" s="81">
        <v>43692.699641203704</v>
      </c>
      <c r="Q191" s="79" t="s">
        <v>604</v>
      </c>
      <c r="R191" s="84" t="s">
        <v>726</v>
      </c>
      <c r="S191" s="79" t="s">
        <v>778</v>
      </c>
      <c r="T191" s="79"/>
      <c r="U191" s="79"/>
      <c r="V191" s="84" t="s">
        <v>998</v>
      </c>
      <c r="W191" s="81">
        <v>43692.699641203704</v>
      </c>
      <c r="X191" s="84" t="s">
        <v>1201</v>
      </c>
      <c r="Y191" s="79"/>
      <c r="Z191" s="79"/>
      <c r="AA191" s="82" t="s">
        <v>1445</v>
      </c>
      <c r="AB191" s="79"/>
      <c r="AC191" s="79" t="b">
        <v>0</v>
      </c>
      <c r="AD191" s="79">
        <v>0</v>
      </c>
      <c r="AE191" s="82" t="s">
        <v>1587</v>
      </c>
      <c r="AF191" s="79" t="b">
        <v>0</v>
      </c>
      <c r="AG191" s="79" t="s">
        <v>1621</v>
      </c>
      <c r="AH191" s="79"/>
      <c r="AI191" s="82" t="s">
        <v>1587</v>
      </c>
      <c r="AJ191" s="79" t="b">
        <v>0</v>
      </c>
      <c r="AK191" s="79">
        <v>0</v>
      </c>
      <c r="AL191" s="82" t="s">
        <v>1587</v>
      </c>
      <c r="AM191" s="79" t="s">
        <v>1644</v>
      </c>
      <c r="AN191" s="79" t="b">
        <v>1</v>
      </c>
      <c r="AO191" s="82" t="s">
        <v>1445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43</v>
      </c>
      <c r="BC191" s="78" t="str">
        <f>REPLACE(INDEX(GroupVertices[Group],MATCH(Edges[[#This Row],[Vertex 2]],GroupVertices[Vertex],0)),1,1,"")</f>
        <v>43</v>
      </c>
      <c r="BD191" s="48">
        <v>1</v>
      </c>
      <c r="BE191" s="49">
        <v>5.2631578947368425</v>
      </c>
      <c r="BF191" s="48">
        <v>0</v>
      </c>
      <c r="BG191" s="49">
        <v>0</v>
      </c>
      <c r="BH191" s="48">
        <v>0</v>
      </c>
      <c r="BI191" s="49">
        <v>0</v>
      </c>
      <c r="BJ191" s="48">
        <v>18</v>
      </c>
      <c r="BK191" s="49">
        <v>94.73684210526316</v>
      </c>
      <c r="BL191" s="48">
        <v>19</v>
      </c>
    </row>
    <row r="192" spans="1:64" ht="15">
      <c r="A192" s="64" t="s">
        <v>343</v>
      </c>
      <c r="B192" s="64" t="s">
        <v>342</v>
      </c>
      <c r="C192" s="65" t="s">
        <v>4978</v>
      </c>
      <c r="D192" s="66">
        <v>3</v>
      </c>
      <c r="E192" s="67" t="s">
        <v>132</v>
      </c>
      <c r="F192" s="68">
        <v>35</v>
      </c>
      <c r="G192" s="65"/>
      <c r="H192" s="69"/>
      <c r="I192" s="70"/>
      <c r="J192" s="70"/>
      <c r="K192" s="34" t="s">
        <v>65</v>
      </c>
      <c r="L192" s="77">
        <v>192</v>
      </c>
      <c r="M192" s="77"/>
      <c r="N192" s="72"/>
      <c r="O192" s="79" t="s">
        <v>526</v>
      </c>
      <c r="P192" s="81">
        <v>43692.71679398148</v>
      </c>
      <c r="Q192" s="79" t="s">
        <v>605</v>
      </c>
      <c r="R192" s="79"/>
      <c r="S192" s="79"/>
      <c r="T192" s="79"/>
      <c r="U192" s="79"/>
      <c r="V192" s="84" t="s">
        <v>999</v>
      </c>
      <c r="W192" s="81">
        <v>43692.71679398148</v>
      </c>
      <c r="X192" s="84" t="s">
        <v>1202</v>
      </c>
      <c r="Y192" s="79"/>
      <c r="Z192" s="79"/>
      <c r="AA192" s="82" t="s">
        <v>1446</v>
      </c>
      <c r="AB192" s="79"/>
      <c r="AC192" s="79" t="b">
        <v>0</v>
      </c>
      <c r="AD192" s="79">
        <v>0</v>
      </c>
      <c r="AE192" s="82" t="s">
        <v>1587</v>
      </c>
      <c r="AF192" s="79" t="b">
        <v>0</v>
      </c>
      <c r="AG192" s="79" t="s">
        <v>1621</v>
      </c>
      <c r="AH192" s="79"/>
      <c r="AI192" s="82" t="s">
        <v>1587</v>
      </c>
      <c r="AJ192" s="79" t="b">
        <v>0</v>
      </c>
      <c r="AK192" s="79">
        <v>1</v>
      </c>
      <c r="AL192" s="82" t="s">
        <v>1445</v>
      </c>
      <c r="AM192" s="79" t="s">
        <v>1643</v>
      </c>
      <c r="AN192" s="79" t="b">
        <v>0</v>
      </c>
      <c r="AO192" s="82" t="s">
        <v>1445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43</v>
      </c>
      <c r="BC192" s="78" t="str">
        <f>REPLACE(INDEX(GroupVertices[Group],MATCH(Edges[[#This Row],[Vertex 2]],GroupVertices[Vertex],0)),1,1,"")</f>
        <v>43</v>
      </c>
      <c r="BD192" s="48">
        <v>1</v>
      </c>
      <c r="BE192" s="49">
        <v>4.545454545454546</v>
      </c>
      <c r="BF192" s="48">
        <v>0</v>
      </c>
      <c r="BG192" s="49">
        <v>0</v>
      </c>
      <c r="BH192" s="48">
        <v>0</v>
      </c>
      <c r="BI192" s="49">
        <v>0</v>
      </c>
      <c r="BJ192" s="48">
        <v>21</v>
      </c>
      <c r="BK192" s="49">
        <v>95.45454545454545</v>
      </c>
      <c r="BL192" s="48">
        <v>22</v>
      </c>
    </row>
    <row r="193" spans="1:64" ht="15">
      <c r="A193" s="64" t="s">
        <v>344</v>
      </c>
      <c r="B193" s="64" t="s">
        <v>462</v>
      </c>
      <c r="C193" s="65" t="s">
        <v>4978</v>
      </c>
      <c r="D193" s="66">
        <v>3</v>
      </c>
      <c r="E193" s="67" t="s">
        <v>132</v>
      </c>
      <c r="F193" s="68">
        <v>35</v>
      </c>
      <c r="G193" s="65"/>
      <c r="H193" s="69"/>
      <c r="I193" s="70"/>
      <c r="J193" s="70"/>
      <c r="K193" s="34" t="s">
        <v>65</v>
      </c>
      <c r="L193" s="77">
        <v>193</v>
      </c>
      <c r="M193" s="77"/>
      <c r="N193" s="72"/>
      <c r="O193" s="79" t="s">
        <v>527</v>
      </c>
      <c r="P193" s="81">
        <v>43692.724965277775</v>
      </c>
      <c r="Q193" s="79" t="s">
        <v>606</v>
      </c>
      <c r="R193" s="84" t="s">
        <v>727</v>
      </c>
      <c r="S193" s="79" t="s">
        <v>778</v>
      </c>
      <c r="T193" s="79"/>
      <c r="U193" s="79"/>
      <c r="V193" s="84" t="s">
        <v>1000</v>
      </c>
      <c r="W193" s="81">
        <v>43692.724965277775</v>
      </c>
      <c r="X193" s="84" t="s">
        <v>1203</v>
      </c>
      <c r="Y193" s="79"/>
      <c r="Z193" s="79"/>
      <c r="AA193" s="82" t="s">
        <v>1447</v>
      </c>
      <c r="AB193" s="79"/>
      <c r="AC193" s="79" t="b">
        <v>0</v>
      </c>
      <c r="AD193" s="79">
        <v>0</v>
      </c>
      <c r="AE193" s="82" t="s">
        <v>1602</v>
      </c>
      <c r="AF193" s="79" t="b">
        <v>0</v>
      </c>
      <c r="AG193" s="79" t="s">
        <v>1621</v>
      </c>
      <c r="AH193" s="79"/>
      <c r="AI193" s="82" t="s">
        <v>1587</v>
      </c>
      <c r="AJ193" s="79" t="b">
        <v>0</v>
      </c>
      <c r="AK193" s="79">
        <v>0</v>
      </c>
      <c r="AL193" s="82" t="s">
        <v>1587</v>
      </c>
      <c r="AM193" s="79" t="s">
        <v>1648</v>
      </c>
      <c r="AN193" s="79" t="b">
        <v>1</v>
      </c>
      <c r="AO193" s="82" t="s">
        <v>1447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42</v>
      </c>
      <c r="BC193" s="78" t="str">
        <f>REPLACE(INDEX(GroupVertices[Group],MATCH(Edges[[#This Row],[Vertex 2]],GroupVertices[Vertex],0)),1,1,"")</f>
        <v>42</v>
      </c>
      <c r="BD193" s="48">
        <v>2</v>
      </c>
      <c r="BE193" s="49">
        <v>10</v>
      </c>
      <c r="BF193" s="48">
        <v>2</v>
      </c>
      <c r="BG193" s="49">
        <v>10</v>
      </c>
      <c r="BH193" s="48">
        <v>0</v>
      </c>
      <c r="BI193" s="49">
        <v>0</v>
      </c>
      <c r="BJ193" s="48">
        <v>16</v>
      </c>
      <c r="BK193" s="49">
        <v>80</v>
      </c>
      <c r="BL193" s="48">
        <v>20</v>
      </c>
    </row>
    <row r="194" spans="1:64" ht="15">
      <c r="A194" s="64" t="s">
        <v>345</v>
      </c>
      <c r="B194" s="64" t="s">
        <v>345</v>
      </c>
      <c r="C194" s="65" t="s">
        <v>4978</v>
      </c>
      <c r="D194" s="66">
        <v>3</v>
      </c>
      <c r="E194" s="67" t="s">
        <v>132</v>
      </c>
      <c r="F194" s="68">
        <v>35</v>
      </c>
      <c r="G194" s="65"/>
      <c r="H194" s="69"/>
      <c r="I194" s="70"/>
      <c r="J194" s="70"/>
      <c r="K194" s="34" t="s">
        <v>65</v>
      </c>
      <c r="L194" s="77">
        <v>194</v>
      </c>
      <c r="M194" s="77"/>
      <c r="N194" s="72"/>
      <c r="O194" s="79" t="s">
        <v>176</v>
      </c>
      <c r="P194" s="81">
        <v>43692.72738425926</v>
      </c>
      <c r="Q194" s="79" t="s">
        <v>607</v>
      </c>
      <c r="R194" s="84" t="s">
        <v>728</v>
      </c>
      <c r="S194" s="79" t="s">
        <v>778</v>
      </c>
      <c r="T194" s="79"/>
      <c r="U194" s="79"/>
      <c r="V194" s="84" t="s">
        <v>1001</v>
      </c>
      <c r="W194" s="81">
        <v>43692.72738425926</v>
      </c>
      <c r="X194" s="84" t="s">
        <v>1204</v>
      </c>
      <c r="Y194" s="79"/>
      <c r="Z194" s="79"/>
      <c r="AA194" s="82" t="s">
        <v>1448</v>
      </c>
      <c r="AB194" s="79"/>
      <c r="AC194" s="79" t="b">
        <v>0</v>
      </c>
      <c r="AD194" s="79">
        <v>0</v>
      </c>
      <c r="AE194" s="82" t="s">
        <v>1587</v>
      </c>
      <c r="AF194" s="79" t="b">
        <v>0</v>
      </c>
      <c r="AG194" s="79" t="s">
        <v>1621</v>
      </c>
      <c r="AH194" s="79"/>
      <c r="AI194" s="82" t="s">
        <v>1587</v>
      </c>
      <c r="AJ194" s="79" t="b">
        <v>0</v>
      </c>
      <c r="AK194" s="79">
        <v>0</v>
      </c>
      <c r="AL194" s="82" t="s">
        <v>1587</v>
      </c>
      <c r="AM194" s="79" t="s">
        <v>1654</v>
      </c>
      <c r="AN194" s="79" t="b">
        <v>1</v>
      </c>
      <c r="AO194" s="82" t="s">
        <v>1448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41</v>
      </c>
      <c r="BC194" s="78" t="str">
        <f>REPLACE(INDEX(GroupVertices[Group],MATCH(Edges[[#This Row],[Vertex 2]],GroupVertices[Vertex],0)),1,1,"")</f>
        <v>41</v>
      </c>
      <c r="BD194" s="48">
        <v>2</v>
      </c>
      <c r="BE194" s="49">
        <v>10</v>
      </c>
      <c r="BF194" s="48">
        <v>0</v>
      </c>
      <c r="BG194" s="49">
        <v>0</v>
      </c>
      <c r="BH194" s="48">
        <v>0</v>
      </c>
      <c r="BI194" s="49">
        <v>0</v>
      </c>
      <c r="BJ194" s="48">
        <v>18</v>
      </c>
      <c r="BK194" s="49">
        <v>90</v>
      </c>
      <c r="BL194" s="48">
        <v>20</v>
      </c>
    </row>
    <row r="195" spans="1:64" ht="15">
      <c r="A195" s="64" t="s">
        <v>346</v>
      </c>
      <c r="B195" s="64" t="s">
        <v>345</v>
      </c>
      <c r="C195" s="65" t="s">
        <v>4978</v>
      </c>
      <c r="D195" s="66">
        <v>3</v>
      </c>
      <c r="E195" s="67" t="s">
        <v>132</v>
      </c>
      <c r="F195" s="68">
        <v>35</v>
      </c>
      <c r="G195" s="65"/>
      <c r="H195" s="69"/>
      <c r="I195" s="70"/>
      <c r="J195" s="70"/>
      <c r="K195" s="34" t="s">
        <v>65</v>
      </c>
      <c r="L195" s="77">
        <v>195</v>
      </c>
      <c r="M195" s="77"/>
      <c r="N195" s="72"/>
      <c r="O195" s="79" t="s">
        <v>526</v>
      </c>
      <c r="P195" s="81">
        <v>43692.731620370374</v>
      </c>
      <c r="Q195" s="79" t="s">
        <v>608</v>
      </c>
      <c r="R195" s="79"/>
      <c r="S195" s="79"/>
      <c r="T195" s="79" t="s">
        <v>833</v>
      </c>
      <c r="U195" s="79"/>
      <c r="V195" s="84" t="s">
        <v>1002</v>
      </c>
      <c r="W195" s="81">
        <v>43692.731620370374</v>
      </c>
      <c r="X195" s="84" t="s">
        <v>1205</v>
      </c>
      <c r="Y195" s="79"/>
      <c r="Z195" s="79"/>
      <c r="AA195" s="82" t="s">
        <v>1449</v>
      </c>
      <c r="AB195" s="79"/>
      <c r="AC195" s="79" t="b">
        <v>0</v>
      </c>
      <c r="AD195" s="79">
        <v>0</v>
      </c>
      <c r="AE195" s="82" t="s">
        <v>1587</v>
      </c>
      <c r="AF195" s="79" t="b">
        <v>0</v>
      </c>
      <c r="AG195" s="79" t="s">
        <v>1621</v>
      </c>
      <c r="AH195" s="79"/>
      <c r="AI195" s="82" t="s">
        <v>1587</v>
      </c>
      <c r="AJ195" s="79" t="b">
        <v>0</v>
      </c>
      <c r="AK195" s="79">
        <v>1</v>
      </c>
      <c r="AL195" s="82" t="s">
        <v>1448</v>
      </c>
      <c r="AM195" s="79" t="s">
        <v>1644</v>
      </c>
      <c r="AN195" s="79" t="b">
        <v>0</v>
      </c>
      <c r="AO195" s="82" t="s">
        <v>1448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41</v>
      </c>
      <c r="BC195" s="78" t="str">
        <f>REPLACE(INDEX(GroupVertices[Group],MATCH(Edges[[#This Row],[Vertex 2]],GroupVertices[Vertex],0)),1,1,"")</f>
        <v>41</v>
      </c>
      <c r="BD195" s="48">
        <v>3</v>
      </c>
      <c r="BE195" s="49">
        <v>12.5</v>
      </c>
      <c r="BF195" s="48">
        <v>0</v>
      </c>
      <c r="BG195" s="49">
        <v>0</v>
      </c>
      <c r="BH195" s="48">
        <v>0</v>
      </c>
      <c r="BI195" s="49">
        <v>0</v>
      </c>
      <c r="BJ195" s="48">
        <v>21</v>
      </c>
      <c r="BK195" s="49">
        <v>87.5</v>
      </c>
      <c r="BL195" s="48">
        <v>24</v>
      </c>
    </row>
    <row r="196" spans="1:64" ht="15">
      <c r="A196" s="64" t="s">
        <v>347</v>
      </c>
      <c r="B196" s="64" t="s">
        <v>463</v>
      </c>
      <c r="C196" s="65" t="s">
        <v>4978</v>
      </c>
      <c r="D196" s="66">
        <v>3</v>
      </c>
      <c r="E196" s="67" t="s">
        <v>132</v>
      </c>
      <c r="F196" s="68">
        <v>35</v>
      </c>
      <c r="G196" s="65"/>
      <c r="H196" s="69"/>
      <c r="I196" s="70"/>
      <c r="J196" s="70"/>
      <c r="K196" s="34" t="s">
        <v>65</v>
      </c>
      <c r="L196" s="77">
        <v>196</v>
      </c>
      <c r="M196" s="77"/>
      <c r="N196" s="72"/>
      <c r="O196" s="79" t="s">
        <v>526</v>
      </c>
      <c r="P196" s="81">
        <v>43692.74767361111</v>
      </c>
      <c r="Q196" s="79" t="s">
        <v>609</v>
      </c>
      <c r="R196" s="79"/>
      <c r="S196" s="79"/>
      <c r="T196" s="79"/>
      <c r="U196" s="79"/>
      <c r="V196" s="84" t="s">
        <v>1003</v>
      </c>
      <c r="W196" s="81">
        <v>43692.74767361111</v>
      </c>
      <c r="X196" s="84" t="s">
        <v>1206</v>
      </c>
      <c r="Y196" s="79"/>
      <c r="Z196" s="79"/>
      <c r="AA196" s="82" t="s">
        <v>1450</v>
      </c>
      <c r="AB196" s="79"/>
      <c r="AC196" s="79" t="b">
        <v>0</v>
      </c>
      <c r="AD196" s="79">
        <v>0</v>
      </c>
      <c r="AE196" s="82" t="s">
        <v>1587</v>
      </c>
      <c r="AF196" s="79" t="b">
        <v>0</v>
      </c>
      <c r="AG196" s="79" t="s">
        <v>1621</v>
      </c>
      <c r="AH196" s="79"/>
      <c r="AI196" s="82" t="s">
        <v>1587</v>
      </c>
      <c r="AJ196" s="79" t="b">
        <v>0</v>
      </c>
      <c r="AK196" s="79">
        <v>4</v>
      </c>
      <c r="AL196" s="82" t="s">
        <v>1551</v>
      </c>
      <c r="AM196" s="79" t="s">
        <v>1648</v>
      </c>
      <c r="AN196" s="79" t="b">
        <v>0</v>
      </c>
      <c r="AO196" s="82" t="s">
        <v>1551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c r="BE196" s="49"/>
      <c r="BF196" s="48"/>
      <c r="BG196" s="49"/>
      <c r="BH196" s="48"/>
      <c r="BI196" s="49"/>
      <c r="BJ196" s="48"/>
      <c r="BK196" s="49"/>
      <c r="BL196" s="48"/>
    </row>
    <row r="197" spans="1:64" ht="15">
      <c r="A197" s="64" t="s">
        <v>347</v>
      </c>
      <c r="B197" s="64" t="s">
        <v>416</v>
      </c>
      <c r="C197" s="65" t="s">
        <v>4978</v>
      </c>
      <c r="D197" s="66">
        <v>3</v>
      </c>
      <c r="E197" s="67" t="s">
        <v>132</v>
      </c>
      <c r="F197" s="68">
        <v>35</v>
      </c>
      <c r="G197" s="65"/>
      <c r="H197" s="69"/>
      <c r="I197" s="70"/>
      <c r="J197" s="70"/>
      <c r="K197" s="34" t="s">
        <v>65</v>
      </c>
      <c r="L197" s="77">
        <v>197</v>
      </c>
      <c r="M197" s="77"/>
      <c r="N197" s="72"/>
      <c r="O197" s="79" t="s">
        <v>526</v>
      </c>
      <c r="P197" s="81">
        <v>43692.74767361111</v>
      </c>
      <c r="Q197" s="79" t="s">
        <v>609</v>
      </c>
      <c r="R197" s="79"/>
      <c r="S197" s="79"/>
      <c r="T197" s="79"/>
      <c r="U197" s="79"/>
      <c r="V197" s="84" t="s">
        <v>1003</v>
      </c>
      <c r="W197" s="81">
        <v>43692.74767361111</v>
      </c>
      <c r="X197" s="84" t="s">
        <v>1206</v>
      </c>
      <c r="Y197" s="79"/>
      <c r="Z197" s="79"/>
      <c r="AA197" s="82" t="s">
        <v>1450</v>
      </c>
      <c r="AB197" s="79"/>
      <c r="AC197" s="79" t="b">
        <v>0</v>
      </c>
      <c r="AD197" s="79">
        <v>0</v>
      </c>
      <c r="AE197" s="82" t="s">
        <v>1587</v>
      </c>
      <c r="AF197" s="79" t="b">
        <v>0</v>
      </c>
      <c r="AG197" s="79" t="s">
        <v>1621</v>
      </c>
      <c r="AH197" s="79"/>
      <c r="AI197" s="82" t="s">
        <v>1587</v>
      </c>
      <c r="AJ197" s="79" t="b">
        <v>0</v>
      </c>
      <c r="AK197" s="79">
        <v>4</v>
      </c>
      <c r="AL197" s="82" t="s">
        <v>1551</v>
      </c>
      <c r="AM197" s="79" t="s">
        <v>1648</v>
      </c>
      <c r="AN197" s="79" t="b">
        <v>0</v>
      </c>
      <c r="AO197" s="82" t="s">
        <v>1551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10</v>
      </c>
      <c r="BD197" s="48">
        <v>0</v>
      </c>
      <c r="BE197" s="49">
        <v>0</v>
      </c>
      <c r="BF197" s="48">
        <v>0</v>
      </c>
      <c r="BG197" s="49">
        <v>0</v>
      </c>
      <c r="BH197" s="48">
        <v>0</v>
      </c>
      <c r="BI197" s="49">
        <v>0</v>
      </c>
      <c r="BJ197" s="48">
        <v>23</v>
      </c>
      <c r="BK197" s="49">
        <v>100</v>
      </c>
      <c r="BL197" s="48">
        <v>23</v>
      </c>
    </row>
    <row r="198" spans="1:64" ht="15">
      <c r="A198" s="64" t="s">
        <v>348</v>
      </c>
      <c r="B198" s="64" t="s">
        <v>348</v>
      </c>
      <c r="C198" s="65" t="s">
        <v>4979</v>
      </c>
      <c r="D198" s="66">
        <v>3</v>
      </c>
      <c r="E198" s="67" t="s">
        <v>136</v>
      </c>
      <c r="F198" s="68">
        <v>35</v>
      </c>
      <c r="G198" s="65"/>
      <c r="H198" s="69"/>
      <c r="I198" s="70"/>
      <c r="J198" s="70"/>
      <c r="K198" s="34" t="s">
        <v>65</v>
      </c>
      <c r="L198" s="77">
        <v>198</v>
      </c>
      <c r="M198" s="77"/>
      <c r="N198" s="72"/>
      <c r="O198" s="79" t="s">
        <v>176</v>
      </c>
      <c r="P198" s="81">
        <v>43685.29865740741</v>
      </c>
      <c r="Q198" s="82" t="s">
        <v>610</v>
      </c>
      <c r="R198" s="84" t="s">
        <v>729</v>
      </c>
      <c r="S198" s="79" t="s">
        <v>789</v>
      </c>
      <c r="T198" s="79" t="s">
        <v>834</v>
      </c>
      <c r="U198" s="84" t="s">
        <v>875</v>
      </c>
      <c r="V198" s="84" t="s">
        <v>875</v>
      </c>
      <c r="W198" s="81">
        <v>43685.29865740741</v>
      </c>
      <c r="X198" s="84" t="s">
        <v>1207</v>
      </c>
      <c r="Y198" s="79"/>
      <c r="Z198" s="79"/>
      <c r="AA198" s="82" t="s">
        <v>1451</v>
      </c>
      <c r="AB198" s="79"/>
      <c r="AC198" s="79" t="b">
        <v>0</v>
      </c>
      <c r="AD198" s="79">
        <v>2</v>
      </c>
      <c r="AE198" s="82" t="s">
        <v>1587</v>
      </c>
      <c r="AF198" s="79" t="b">
        <v>0</v>
      </c>
      <c r="AG198" s="79" t="s">
        <v>1621</v>
      </c>
      <c r="AH198" s="79"/>
      <c r="AI198" s="82" t="s">
        <v>1587</v>
      </c>
      <c r="AJ198" s="79" t="b">
        <v>0</v>
      </c>
      <c r="AK198" s="79">
        <v>0</v>
      </c>
      <c r="AL198" s="82" t="s">
        <v>1587</v>
      </c>
      <c r="AM198" s="79" t="s">
        <v>1649</v>
      </c>
      <c r="AN198" s="79" t="b">
        <v>0</v>
      </c>
      <c r="AO198" s="82" t="s">
        <v>1451</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2</v>
      </c>
      <c r="BC198" s="78" t="str">
        <f>REPLACE(INDEX(GroupVertices[Group],MATCH(Edges[[#This Row],[Vertex 2]],GroupVertices[Vertex],0)),1,1,"")</f>
        <v>2</v>
      </c>
      <c r="BD198" s="48">
        <v>1</v>
      </c>
      <c r="BE198" s="49">
        <v>3.5714285714285716</v>
      </c>
      <c r="BF198" s="48">
        <v>1</v>
      </c>
      <c r="BG198" s="49">
        <v>3.5714285714285716</v>
      </c>
      <c r="BH198" s="48">
        <v>0</v>
      </c>
      <c r="BI198" s="49">
        <v>0</v>
      </c>
      <c r="BJ198" s="48">
        <v>26</v>
      </c>
      <c r="BK198" s="49">
        <v>92.85714285714286</v>
      </c>
      <c r="BL198" s="48">
        <v>28</v>
      </c>
    </row>
    <row r="199" spans="1:64" ht="15">
      <c r="A199" s="64" t="s">
        <v>348</v>
      </c>
      <c r="B199" s="64" t="s">
        <v>348</v>
      </c>
      <c r="C199" s="65" t="s">
        <v>4979</v>
      </c>
      <c r="D199" s="66">
        <v>3</v>
      </c>
      <c r="E199" s="67" t="s">
        <v>136</v>
      </c>
      <c r="F199" s="68">
        <v>35</v>
      </c>
      <c r="G199" s="65"/>
      <c r="H199" s="69"/>
      <c r="I199" s="70"/>
      <c r="J199" s="70"/>
      <c r="K199" s="34" t="s">
        <v>65</v>
      </c>
      <c r="L199" s="77">
        <v>199</v>
      </c>
      <c r="M199" s="77"/>
      <c r="N199" s="72"/>
      <c r="O199" s="79" t="s">
        <v>176</v>
      </c>
      <c r="P199" s="81">
        <v>43692.771053240744</v>
      </c>
      <c r="Q199" s="79" t="s">
        <v>611</v>
      </c>
      <c r="R199" s="84" t="s">
        <v>730</v>
      </c>
      <c r="S199" s="79" t="s">
        <v>778</v>
      </c>
      <c r="T199" s="79"/>
      <c r="U199" s="79"/>
      <c r="V199" s="84" t="s">
        <v>1004</v>
      </c>
      <c r="W199" s="81">
        <v>43692.771053240744</v>
      </c>
      <c r="X199" s="84" t="s">
        <v>1208</v>
      </c>
      <c r="Y199" s="79"/>
      <c r="Z199" s="79"/>
      <c r="AA199" s="82" t="s">
        <v>1452</v>
      </c>
      <c r="AB199" s="79"/>
      <c r="AC199" s="79" t="b">
        <v>0</v>
      </c>
      <c r="AD199" s="79">
        <v>0</v>
      </c>
      <c r="AE199" s="82" t="s">
        <v>1587</v>
      </c>
      <c r="AF199" s="79" t="b">
        <v>0</v>
      </c>
      <c r="AG199" s="79" t="s">
        <v>1621</v>
      </c>
      <c r="AH199" s="79"/>
      <c r="AI199" s="82" t="s">
        <v>1587</v>
      </c>
      <c r="AJ199" s="79" t="b">
        <v>0</v>
      </c>
      <c r="AK199" s="79">
        <v>0</v>
      </c>
      <c r="AL199" s="82" t="s">
        <v>1587</v>
      </c>
      <c r="AM199" s="79" t="s">
        <v>1649</v>
      </c>
      <c r="AN199" s="79" t="b">
        <v>1</v>
      </c>
      <c r="AO199" s="82" t="s">
        <v>1452</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2</v>
      </c>
      <c r="BC199" s="78" t="str">
        <f>REPLACE(INDEX(GroupVertices[Group],MATCH(Edges[[#This Row],[Vertex 2]],GroupVertices[Vertex],0)),1,1,"")</f>
        <v>2</v>
      </c>
      <c r="BD199" s="48">
        <v>1</v>
      </c>
      <c r="BE199" s="49">
        <v>5.882352941176471</v>
      </c>
      <c r="BF199" s="48">
        <v>0</v>
      </c>
      <c r="BG199" s="49">
        <v>0</v>
      </c>
      <c r="BH199" s="48">
        <v>0</v>
      </c>
      <c r="BI199" s="49">
        <v>0</v>
      </c>
      <c r="BJ199" s="48">
        <v>16</v>
      </c>
      <c r="BK199" s="49">
        <v>94.11764705882354</v>
      </c>
      <c r="BL199" s="48">
        <v>17</v>
      </c>
    </row>
    <row r="200" spans="1:64" ht="15">
      <c r="A200" s="64" t="s">
        <v>349</v>
      </c>
      <c r="B200" s="64" t="s">
        <v>461</v>
      </c>
      <c r="C200" s="65" t="s">
        <v>4978</v>
      </c>
      <c r="D200" s="66">
        <v>3</v>
      </c>
      <c r="E200" s="67" t="s">
        <v>132</v>
      </c>
      <c r="F200" s="68">
        <v>35</v>
      </c>
      <c r="G200" s="65"/>
      <c r="H200" s="69"/>
      <c r="I200" s="70"/>
      <c r="J200" s="70"/>
      <c r="K200" s="34" t="s">
        <v>65</v>
      </c>
      <c r="L200" s="77">
        <v>200</v>
      </c>
      <c r="M200" s="77"/>
      <c r="N200" s="72"/>
      <c r="O200" s="79" t="s">
        <v>526</v>
      </c>
      <c r="P200" s="81">
        <v>43692.892175925925</v>
      </c>
      <c r="Q200" s="79" t="s">
        <v>600</v>
      </c>
      <c r="R200" s="79"/>
      <c r="S200" s="79"/>
      <c r="T200" s="79" t="s">
        <v>832</v>
      </c>
      <c r="U200" s="79"/>
      <c r="V200" s="84" t="s">
        <v>1005</v>
      </c>
      <c r="W200" s="81">
        <v>43692.892175925925</v>
      </c>
      <c r="X200" s="84" t="s">
        <v>1209</v>
      </c>
      <c r="Y200" s="79"/>
      <c r="Z200" s="79"/>
      <c r="AA200" s="82" t="s">
        <v>1453</v>
      </c>
      <c r="AB200" s="79"/>
      <c r="AC200" s="79" t="b">
        <v>0</v>
      </c>
      <c r="AD200" s="79">
        <v>0</v>
      </c>
      <c r="AE200" s="82" t="s">
        <v>1587</v>
      </c>
      <c r="AF200" s="79" t="b">
        <v>0</v>
      </c>
      <c r="AG200" s="79" t="s">
        <v>1621</v>
      </c>
      <c r="AH200" s="79"/>
      <c r="AI200" s="82" t="s">
        <v>1587</v>
      </c>
      <c r="AJ200" s="79" t="b">
        <v>0</v>
      </c>
      <c r="AK200" s="79">
        <v>0</v>
      </c>
      <c r="AL200" s="82" t="s">
        <v>1482</v>
      </c>
      <c r="AM200" s="79" t="s">
        <v>1648</v>
      </c>
      <c r="AN200" s="79" t="b">
        <v>0</v>
      </c>
      <c r="AO200" s="82" t="s">
        <v>1482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7</v>
      </c>
      <c r="BC200" s="78" t="str">
        <f>REPLACE(INDEX(GroupVertices[Group],MATCH(Edges[[#This Row],[Vertex 2]],GroupVertices[Vertex],0)),1,1,"")</f>
        <v>7</v>
      </c>
      <c r="BD200" s="48"/>
      <c r="BE200" s="49"/>
      <c r="BF200" s="48"/>
      <c r="BG200" s="49"/>
      <c r="BH200" s="48"/>
      <c r="BI200" s="49"/>
      <c r="BJ200" s="48"/>
      <c r="BK200" s="49"/>
      <c r="BL200" s="48"/>
    </row>
    <row r="201" spans="1:64" ht="15">
      <c r="A201" s="64" t="s">
        <v>349</v>
      </c>
      <c r="B201" s="64" t="s">
        <v>372</v>
      </c>
      <c r="C201" s="65" t="s">
        <v>4978</v>
      </c>
      <c r="D201" s="66">
        <v>3</v>
      </c>
      <c r="E201" s="67" t="s">
        <v>132</v>
      </c>
      <c r="F201" s="68">
        <v>35</v>
      </c>
      <c r="G201" s="65"/>
      <c r="H201" s="69"/>
      <c r="I201" s="70"/>
      <c r="J201" s="70"/>
      <c r="K201" s="34" t="s">
        <v>65</v>
      </c>
      <c r="L201" s="77">
        <v>201</v>
      </c>
      <c r="M201" s="77"/>
      <c r="N201" s="72"/>
      <c r="O201" s="79" t="s">
        <v>526</v>
      </c>
      <c r="P201" s="81">
        <v>43692.892175925925</v>
      </c>
      <c r="Q201" s="79" t="s">
        <v>600</v>
      </c>
      <c r="R201" s="79"/>
      <c r="S201" s="79"/>
      <c r="T201" s="79" t="s">
        <v>832</v>
      </c>
      <c r="U201" s="79"/>
      <c r="V201" s="84" t="s">
        <v>1005</v>
      </c>
      <c r="W201" s="81">
        <v>43692.892175925925</v>
      </c>
      <c r="X201" s="84" t="s">
        <v>1209</v>
      </c>
      <c r="Y201" s="79"/>
      <c r="Z201" s="79"/>
      <c r="AA201" s="82" t="s">
        <v>1453</v>
      </c>
      <c r="AB201" s="79"/>
      <c r="AC201" s="79" t="b">
        <v>0</v>
      </c>
      <c r="AD201" s="79">
        <v>0</v>
      </c>
      <c r="AE201" s="82" t="s">
        <v>1587</v>
      </c>
      <c r="AF201" s="79" t="b">
        <v>0</v>
      </c>
      <c r="AG201" s="79" t="s">
        <v>1621</v>
      </c>
      <c r="AH201" s="79"/>
      <c r="AI201" s="82" t="s">
        <v>1587</v>
      </c>
      <c r="AJ201" s="79" t="b">
        <v>0</v>
      </c>
      <c r="AK201" s="79">
        <v>0</v>
      </c>
      <c r="AL201" s="82" t="s">
        <v>1482</v>
      </c>
      <c r="AM201" s="79" t="s">
        <v>1648</v>
      </c>
      <c r="AN201" s="79" t="b">
        <v>0</v>
      </c>
      <c r="AO201" s="82" t="s">
        <v>1482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24</v>
      </c>
      <c r="BK201" s="49">
        <v>100</v>
      </c>
      <c r="BL201" s="48">
        <v>24</v>
      </c>
    </row>
    <row r="202" spans="1:64" ht="15">
      <c r="A202" s="64" t="s">
        <v>350</v>
      </c>
      <c r="B202" s="64" t="s">
        <v>350</v>
      </c>
      <c r="C202" s="65" t="s">
        <v>4979</v>
      </c>
      <c r="D202" s="66">
        <v>3</v>
      </c>
      <c r="E202" s="67" t="s">
        <v>136</v>
      </c>
      <c r="F202" s="68">
        <v>35</v>
      </c>
      <c r="G202" s="65"/>
      <c r="H202" s="69"/>
      <c r="I202" s="70"/>
      <c r="J202" s="70"/>
      <c r="K202" s="34" t="s">
        <v>65</v>
      </c>
      <c r="L202" s="77">
        <v>202</v>
      </c>
      <c r="M202" s="77"/>
      <c r="N202" s="72"/>
      <c r="O202" s="79" t="s">
        <v>176</v>
      </c>
      <c r="P202" s="81">
        <v>43685.91416666667</v>
      </c>
      <c r="Q202" s="79" t="s">
        <v>612</v>
      </c>
      <c r="R202" s="84" t="s">
        <v>731</v>
      </c>
      <c r="S202" s="79" t="s">
        <v>778</v>
      </c>
      <c r="T202" s="79" t="s">
        <v>835</v>
      </c>
      <c r="U202" s="79"/>
      <c r="V202" s="84" t="s">
        <v>1006</v>
      </c>
      <c r="W202" s="81">
        <v>43685.91416666667</v>
      </c>
      <c r="X202" s="84" t="s">
        <v>1210</v>
      </c>
      <c r="Y202" s="79"/>
      <c r="Z202" s="79"/>
      <c r="AA202" s="82" t="s">
        <v>1454</v>
      </c>
      <c r="AB202" s="79"/>
      <c r="AC202" s="79" t="b">
        <v>0</v>
      </c>
      <c r="AD202" s="79">
        <v>0</v>
      </c>
      <c r="AE202" s="82" t="s">
        <v>1587</v>
      </c>
      <c r="AF202" s="79" t="b">
        <v>1</v>
      </c>
      <c r="AG202" s="79" t="s">
        <v>1621</v>
      </c>
      <c r="AH202" s="79"/>
      <c r="AI202" s="82" t="s">
        <v>1634</v>
      </c>
      <c r="AJ202" s="79" t="b">
        <v>0</v>
      </c>
      <c r="AK202" s="79">
        <v>0</v>
      </c>
      <c r="AL202" s="82" t="s">
        <v>1587</v>
      </c>
      <c r="AM202" s="79" t="s">
        <v>1643</v>
      </c>
      <c r="AN202" s="79" t="b">
        <v>0</v>
      </c>
      <c r="AO202" s="82" t="s">
        <v>1454</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28</v>
      </c>
      <c r="BC202" s="78" t="str">
        <f>REPLACE(INDEX(GroupVertices[Group],MATCH(Edges[[#This Row],[Vertex 2]],GroupVertices[Vertex],0)),1,1,"")</f>
        <v>28</v>
      </c>
      <c r="BD202" s="48">
        <v>1</v>
      </c>
      <c r="BE202" s="49">
        <v>3.4482758620689653</v>
      </c>
      <c r="BF202" s="48">
        <v>1</v>
      </c>
      <c r="BG202" s="49">
        <v>3.4482758620689653</v>
      </c>
      <c r="BH202" s="48">
        <v>0</v>
      </c>
      <c r="BI202" s="49">
        <v>0</v>
      </c>
      <c r="BJ202" s="48">
        <v>27</v>
      </c>
      <c r="BK202" s="49">
        <v>93.10344827586206</v>
      </c>
      <c r="BL202" s="48">
        <v>29</v>
      </c>
    </row>
    <row r="203" spans="1:64" ht="15">
      <c r="A203" s="64" t="s">
        <v>350</v>
      </c>
      <c r="B203" s="64" t="s">
        <v>350</v>
      </c>
      <c r="C203" s="65" t="s">
        <v>4979</v>
      </c>
      <c r="D203" s="66">
        <v>3</v>
      </c>
      <c r="E203" s="67" t="s">
        <v>136</v>
      </c>
      <c r="F203" s="68">
        <v>35</v>
      </c>
      <c r="G203" s="65"/>
      <c r="H203" s="69"/>
      <c r="I203" s="70"/>
      <c r="J203" s="70"/>
      <c r="K203" s="34" t="s">
        <v>65</v>
      </c>
      <c r="L203" s="77">
        <v>203</v>
      </c>
      <c r="M203" s="77"/>
      <c r="N203" s="72"/>
      <c r="O203" s="79" t="s">
        <v>176</v>
      </c>
      <c r="P203" s="81">
        <v>43689.9340625</v>
      </c>
      <c r="Q203" s="79" t="s">
        <v>613</v>
      </c>
      <c r="R203" s="84" t="s">
        <v>732</v>
      </c>
      <c r="S203" s="79" t="s">
        <v>778</v>
      </c>
      <c r="T203" s="79"/>
      <c r="U203" s="79"/>
      <c r="V203" s="84" t="s">
        <v>1006</v>
      </c>
      <c r="W203" s="81">
        <v>43689.9340625</v>
      </c>
      <c r="X203" s="84" t="s">
        <v>1211</v>
      </c>
      <c r="Y203" s="79"/>
      <c r="Z203" s="79"/>
      <c r="AA203" s="82" t="s">
        <v>1455</v>
      </c>
      <c r="AB203" s="79"/>
      <c r="AC203" s="79" t="b">
        <v>0</v>
      </c>
      <c r="AD203" s="79">
        <v>0</v>
      </c>
      <c r="AE203" s="82" t="s">
        <v>1587</v>
      </c>
      <c r="AF203" s="79" t="b">
        <v>0</v>
      </c>
      <c r="AG203" s="79" t="s">
        <v>1621</v>
      </c>
      <c r="AH203" s="79"/>
      <c r="AI203" s="82" t="s">
        <v>1587</v>
      </c>
      <c r="AJ203" s="79" t="b">
        <v>0</v>
      </c>
      <c r="AK203" s="79">
        <v>0</v>
      </c>
      <c r="AL203" s="82" t="s">
        <v>1587</v>
      </c>
      <c r="AM203" s="79" t="s">
        <v>1643</v>
      </c>
      <c r="AN203" s="79" t="b">
        <v>1</v>
      </c>
      <c r="AO203" s="82" t="s">
        <v>1455</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28</v>
      </c>
      <c r="BC203" s="78" t="str">
        <f>REPLACE(INDEX(GroupVertices[Group],MATCH(Edges[[#This Row],[Vertex 2]],GroupVertices[Vertex],0)),1,1,"")</f>
        <v>28</v>
      </c>
      <c r="BD203" s="48">
        <v>1</v>
      </c>
      <c r="BE203" s="49">
        <v>5</v>
      </c>
      <c r="BF203" s="48">
        <v>0</v>
      </c>
      <c r="BG203" s="49">
        <v>0</v>
      </c>
      <c r="BH203" s="48">
        <v>0</v>
      </c>
      <c r="BI203" s="49">
        <v>0</v>
      </c>
      <c r="BJ203" s="48">
        <v>19</v>
      </c>
      <c r="BK203" s="49">
        <v>95</v>
      </c>
      <c r="BL203" s="48">
        <v>20</v>
      </c>
    </row>
    <row r="204" spans="1:64" ht="15">
      <c r="A204" s="64" t="s">
        <v>350</v>
      </c>
      <c r="B204" s="64" t="s">
        <v>350</v>
      </c>
      <c r="C204" s="65" t="s">
        <v>4979</v>
      </c>
      <c r="D204" s="66">
        <v>3</v>
      </c>
      <c r="E204" s="67" t="s">
        <v>136</v>
      </c>
      <c r="F204" s="68">
        <v>35</v>
      </c>
      <c r="G204" s="65"/>
      <c r="H204" s="69"/>
      <c r="I204" s="70"/>
      <c r="J204" s="70"/>
      <c r="K204" s="34" t="s">
        <v>65</v>
      </c>
      <c r="L204" s="77">
        <v>204</v>
      </c>
      <c r="M204" s="77"/>
      <c r="N204" s="72"/>
      <c r="O204" s="79" t="s">
        <v>176</v>
      </c>
      <c r="P204" s="81">
        <v>43692.938622685186</v>
      </c>
      <c r="Q204" s="79" t="s">
        <v>614</v>
      </c>
      <c r="R204" s="79"/>
      <c r="S204" s="79"/>
      <c r="T204" s="79" t="s">
        <v>836</v>
      </c>
      <c r="U204" s="79"/>
      <c r="V204" s="84" t="s">
        <v>1006</v>
      </c>
      <c r="W204" s="81">
        <v>43692.938622685186</v>
      </c>
      <c r="X204" s="84" t="s">
        <v>1212</v>
      </c>
      <c r="Y204" s="79"/>
      <c r="Z204" s="79"/>
      <c r="AA204" s="82" t="s">
        <v>1456</v>
      </c>
      <c r="AB204" s="79"/>
      <c r="AC204" s="79" t="b">
        <v>0</v>
      </c>
      <c r="AD204" s="79">
        <v>0</v>
      </c>
      <c r="AE204" s="82" t="s">
        <v>1587</v>
      </c>
      <c r="AF204" s="79" t="b">
        <v>0</v>
      </c>
      <c r="AG204" s="79" t="s">
        <v>1621</v>
      </c>
      <c r="AH204" s="79"/>
      <c r="AI204" s="82" t="s">
        <v>1587</v>
      </c>
      <c r="AJ204" s="79" t="b">
        <v>0</v>
      </c>
      <c r="AK204" s="79">
        <v>0</v>
      </c>
      <c r="AL204" s="82" t="s">
        <v>1587</v>
      </c>
      <c r="AM204" s="79" t="s">
        <v>1643</v>
      </c>
      <c r="AN204" s="79" t="b">
        <v>0</v>
      </c>
      <c r="AO204" s="82" t="s">
        <v>1456</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28</v>
      </c>
      <c r="BC204" s="78" t="str">
        <f>REPLACE(INDEX(GroupVertices[Group],MATCH(Edges[[#This Row],[Vertex 2]],GroupVertices[Vertex],0)),1,1,"")</f>
        <v>28</v>
      </c>
      <c r="BD204" s="48">
        <v>0</v>
      </c>
      <c r="BE204" s="49">
        <v>0</v>
      </c>
      <c r="BF204" s="48">
        <v>1</v>
      </c>
      <c r="BG204" s="49">
        <v>2.7027027027027026</v>
      </c>
      <c r="BH204" s="48">
        <v>0</v>
      </c>
      <c r="BI204" s="49">
        <v>0</v>
      </c>
      <c r="BJ204" s="48">
        <v>36</v>
      </c>
      <c r="BK204" s="49">
        <v>97.29729729729729</v>
      </c>
      <c r="BL204" s="48">
        <v>37</v>
      </c>
    </row>
    <row r="205" spans="1:64" ht="15">
      <c r="A205" s="64" t="s">
        <v>351</v>
      </c>
      <c r="B205" s="64" t="s">
        <v>359</v>
      </c>
      <c r="C205" s="65" t="s">
        <v>4978</v>
      </c>
      <c r="D205" s="66">
        <v>3</v>
      </c>
      <c r="E205" s="67" t="s">
        <v>132</v>
      </c>
      <c r="F205" s="68">
        <v>35</v>
      </c>
      <c r="G205" s="65"/>
      <c r="H205" s="69"/>
      <c r="I205" s="70"/>
      <c r="J205" s="70"/>
      <c r="K205" s="34" t="s">
        <v>65</v>
      </c>
      <c r="L205" s="77">
        <v>205</v>
      </c>
      <c r="M205" s="77"/>
      <c r="N205" s="72"/>
      <c r="O205" s="79" t="s">
        <v>526</v>
      </c>
      <c r="P205" s="81">
        <v>43693.10060185185</v>
      </c>
      <c r="Q205" s="79" t="s">
        <v>581</v>
      </c>
      <c r="R205" s="79"/>
      <c r="S205" s="79"/>
      <c r="T205" s="79"/>
      <c r="U205" s="79"/>
      <c r="V205" s="84" t="s">
        <v>1007</v>
      </c>
      <c r="W205" s="81">
        <v>43693.10060185185</v>
      </c>
      <c r="X205" s="84" t="s">
        <v>1213</v>
      </c>
      <c r="Y205" s="79"/>
      <c r="Z205" s="79"/>
      <c r="AA205" s="82" t="s">
        <v>1457</v>
      </c>
      <c r="AB205" s="79"/>
      <c r="AC205" s="79" t="b">
        <v>0</v>
      </c>
      <c r="AD205" s="79">
        <v>0</v>
      </c>
      <c r="AE205" s="82" t="s">
        <v>1587</v>
      </c>
      <c r="AF205" s="79" t="b">
        <v>0</v>
      </c>
      <c r="AG205" s="79" t="s">
        <v>1621</v>
      </c>
      <c r="AH205" s="79"/>
      <c r="AI205" s="82" t="s">
        <v>1587</v>
      </c>
      <c r="AJ205" s="79" t="b">
        <v>0</v>
      </c>
      <c r="AK205" s="79">
        <v>47</v>
      </c>
      <c r="AL205" s="82" t="s">
        <v>1466</v>
      </c>
      <c r="AM205" s="79" t="s">
        <v>1643</v>
      </c>
      <c r="AN205" s="79" t="b">
        <v>0</v>
      </c>
      <c r="AO205" s="82" t="s">
        <v>1466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0</v>
      </c>
      <c r="BE205" s="49">
        <v>0</v>
      </c>
      <c r="BF205" s="48">
        <v>2</v>
      </c>
      <c r="BG205" s="49">
        <v>9.090909090909092</v>
      </c>
      <c r="BH205" s="48">
        <v>0</v>
      </c>
      <c r="BI205" s="49">
        <v>0</v>
      </c>
      <c r="BJ205" s="48">
        <v>20</v>
      </c>
      <c r="BK205" s="49">
        <v>90.9090909090909</v>
      </c>
      <c r="BL205" s="48">
        <v>22</v>
      </c>
    </row>
    <row r="206" spans="1:64" ht="15">
      <c r="A206" s="64" t="s">
        <v>352</v>
      </c>
      <c r="B206" s="64" t="s">
        <v>359</v>
      </c>
      <c r="C206" s="65" t="s">
        <v>4978</v>
      </c>
      <c r="D206" s="66">
        <v>3</v>
      </c>
      <c r="E206" s="67" t="s">
        <v>132</v>
      </c>
      <c r="F206" s="68">
        <v>35</v>
      </c>
      <c r="G206" s="65"/>
      <c r="H206" s="69"/>
      <c r="I206" s="70"/>
      <c r="J206" s="70"/>
      <c r="K206" s="34" t="s">
        <v>65</v>
      </c>
      <c r="L206" s="77">
        <v>206</v>
      </c>
      <c r="M206" s="77"/>
      <c r="N206" s="72"/>
      <c r="O206" s="79" t="s">
        <v>526</v>
      </c>
      <c r="P206" s="81">
        <v>43693.11203703703</v>
      </c>
      <c r="Q206" s="79" t="s">
        <v>581</v>
      </c>
      <c r="R206" s="79"/>
      <c r="S206" s="79"/>
      <c r="T206" s="79"/>
      <c r="U206" s="79"/>
      <c r="V206" s="84" t="s">
        <v>1008</v>
      </c>
      <c r="W206" s="81">
        <v>43693.11203703703</v>
      </c>
      <c r="X206" s="84" t="s">
        <v>1214</v>
      </c>
      <c r="Y206" s="79"/>
      <c r="Z206" s="79"/>
      <c r="AA206" s="82" t="s">
        <v>1458</v>
      </c>
      <c r="AB206" s="79"/>
      <c r="AC206" s="79" t="b">
        <v>0</v>
      </c>
      <c r="AD206" s="79">
        <v>0</v>
      </c>
      <c r="AE206" s="82" t="s">
        <v>1587</v>
      </c>
      <c r="AF206" s="79" t="b">
        <v>0</v>
      </c>
      <c r="AG206" s="79" t="s">
        <v>1621</v>
      </c>
      <c r="AH206" s="79"/>
      <c r="AI206" s="82" t="s">
        <v>1587</v>
      </c>
      <c r="AJ206" s="79" t="b">
        <v>0</v>
      </c>
      <c r="AK206" s="79">
        <v>47</v>
      </c>
      <c r="AL206" s="82" t="s">
        <v>1466</v>
      </c>
      <c r="AM206" s="79" t="s">
        <v>1643</v>
      </c>
      <c r="AN206" s="79" t="b">
        <v>0</v>
      </c>
      <c r="AO206" s="82" t="s">
        <v>1466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0</v>
      </c>
      <c r="BE206" s="49">
        <v>0</v>
      </c>
      <c r="BF206" s="48">
        <v>2</v>
      </c>
      <c r="BG206" s="49">
        <v>9.090909090909092</v>
      </c>
      <c r="BH206" s="48">
        <v>0</v>
      </c>
      <c r="BI206" s="49">
        <v>0</v>
      </c>
      <c r="BJ206" s="48">
        <v>20</v>
      </c>
      <c r="BK206" s="49">
        <v>90.9090909090909</v>
      </c>
      <c r="BL206" s="48">
        <v>22</v>
      </c>
    </row>
    <row r="207" spans="1:64" ht="15">
      <c r="A207" s="64" t="s">
        <v>353</v>
      </c>
      <c r="B207" s="64" t="s">
        <v>353</v>
      </c>
      <c r="C207" s="65" t="s">
        <v>4978</v>
      </c>
      <c r="D207" s="66">
        <v>3</v>
      </c>
      <c r="E207" s="67" t="s">
        <v>132</v>
      </c>
      <c r="F207" s="68">
        <v>35</v>
      </c>
      <c r="G207" s="65"/>
      <c r="H207" s="69"/>
      <c r="I207" s="70"/>
      <c r="J207" s="70"/>
      <c r="K207" s="34" t="s">
        <v>65</v>
      </c>
      <c r="L207" s="77">
        <v>207</v>
      </c>
      <c r="M207" s="77"/>
      <c r="N207" s="72"/>
      <c r="O207" s="79" t="s">
        <v>176</v>
      </c>
      <c r="P207" s="81">
        <v>43693.156481481485</v>
      </c>
      <c r="Q207" s="79" t="s">
        <v>615</v>
      </c>
      <c r="R207" s="84" t="s">
        <v>733</v>
      </c>
      <c r="S207" s="79" t="s">
        <v>778</v>
      </c>
      <c r="T207" s="79" t="s">
        <v>837</v>
      </c>
      <c r="U207" s="79"/>
      <c r="V207" s="84" t="s">
        <v>1009</v>
      </c>
      <c r="W207" s="81">
        <v>43693.156481481485</v>
      </c>
      <c r="X207" s="84" t="s">
        <v>1215</v>
      </c>
      <c r="Y207" s="79"/>
      <c r="Z207" s="79"/>
      <c r="AA207" s="82" t="s">
        <v>1459</v>
      </c>
      <c r="AB207" s="79"/>
      <c r="AC207" s="79" t="b">
        <v>0</v>
      </c>
      <c r="AD207" s="79">
        <v>0</v>
      </c>
      <c r="AE207" s="82" t="s">
        <v>1587</v>
      </c>
      <c r="AF207" s="79" t="b">
        <v>1</v>
      </c>
      <c r="AG207" s="79" t="s">
        <v>1621</v>
      </c>
      <c r="AH207" s="79"/>
      <c r="AI207" s="82" t="s">
        <v>1635</v>
      </c>
      <c r="AJ207" s="79" t="b">
        <v>0</v>
      </c>
      <c r="AK207" s="79">
        <v>0</v>
      </c>
      <c r="AL207" s="82" t="s">
        <v>1587</v>
      </c>
      <c r="AM207" s="79" t="s">
        <v>1643</v>
      </c>
      <c r="AN207" s="79" t="b">
        <v>0</v>
      </c>
      <c r="AO207" s="82" t="s">
        <v>1459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0</v>
      </c>
      <c r="BE207" s="49">
        <v>0</v>
      </c>
      <c r="BF207" s="48">
        <v>5</v>
      </c>
      <c r="BG207" s="49">
        <v>10.638297872340425</v>
      </c>
      <c r="BH207" s="48">
        <v>0</v>
      </c>
      <c r="BI207" s="49">
        <v>0</v>
      </c>
      <c r="BJ207" s="48">
        <v>42</v>
      </c>
      <c r="BK207" s="49">
        <v>89.36170212765957</v>
      </c>
      <c r="BL207" s="48">
        <v>47</v>
      </c>
    </row>
    <row r="208" spans="1:64" ht="15">
      <c r="A208" s="64" t="s">
        <v>354</v>
      </c>
      <c r="B208" s="64" t="s">
        <v>463</v>
      </c>
      <c r="C208" s="65" t="s">
        <v>4978</v>
      </c>
      <c r="D208" s="66">
        <v>3</v>
      </c>
      <c r="E208" s="67" t="s">
        <v>132</v>
      </c>
      <c r="F208" s="68">
        <v>35</v>
      </c>
      <c r="G208" s="65"/>
      <c r="H208" s="69"/>
      <c r="I208" s="70"/>
      <c r="J208" s="70"/>
      <c r="K208" s="34" t="s">
        <v>65</v>
      </c>
      <c r="L208" s="77">
        <v>208</v>
      </c>
      <c r="M208" s="77"/>
      <c r="N208" s="72"/>
      <c r="O208" s="79" t="s">
        <v>526</v>
      </c>
      <c r="P208" s="81">
        <v>43693.23758101852</v>
      </c>
      <c r="Q208" s="79" t="s">
        <v>609</v>
      </c>
      <c r="R208" s="79"/>
      <c r="S208" s="79"/>
      <c r="T208" s="79"/>
      <c r="U208" s="79"/>
      <c r="V208" s="84" t="s">
        <v>1010</v>
      </c>
      <c r="W208" s="81">
        <v>43693.23758101852</v>
      </c>
      <c r="X208" s="84" t="s">
        <v>1216</v>
      </c>
      <c r="Y208" s="79"/>
      <c r="Z208" s="79"/>
      <c r="AA208" s="82" t="s">
        <v>1460</v>
      </c>
      <c r="AB208" s="79"/>
      <c r="AC208" s="79" t="b">
        <v>0</v>
      </c>
      <c r="AD208" s="79">
        <v>0</v>
      </c>
      <c r="AE208" s="82" t="s">
        <v>1587</v>
      </c>
      <c r="AF208" s="79" t="b">
        <v>0</v>
      </c>
      <c r="AG208" s="79" t="s">
        <v>1621</v>
      </c>
      <c r="AH208" s="79"/>
      <c r="AI208" s="82" t="s">
        <v>1587</v>
      </c>
      <c r="AJ208" s="79" t="b">
        <v>0</v>
      </c>
      <c r="AK208" s="79">
        <v>4</v>
      </c>
      <c r="AL208" s="82" t="s">
        <v>1551</v>
      </c>
      <c r="AM208" s="79" t="s">
        <v>1644</v>
      </c>
      <c r="AN208" s="79" t="b">
        <v>0</v>
      </c>
      <c r="AO208" s="82" t="s">
        <v>1551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10</v>
      </c>
      <c r="BC208" s="78" t="str">
        <f>REPLACE(INDEX(GroupVertices[Group],MATCH(Edges[[#This Row],[Vertex 2]],GroupVertices[Vertex],0)),1,1,"")</f>
        <v>10</v>
      </c>
      <c r="BD208" s="48"/>
      <c r="BE208" s="49"/>
      <c r="BF208" s="48"/>
      <c r="BG208" s="49"/>
      <c r="BH208" s="48"/>
      <c r="BI208" s="49"/>
      <c r="BJ208" s="48"/>
      <c r="BK208" s="49"/>
      <c r="BL208" s="48"/>
    </row>
    <row r="209" spans="1:64" ht="15">
      <c r="A209" s="64" t="s">
        <v>354</v>
      </c>
      <c r="B209" s="64" t="s">
        <v>416</v>
      </c>
      <c r="C209" s="65" t="s">
        <v>4978</v>
      </c>
      <c r="D209" s="66">
        <v>3</v>
      </c>
      <c r="E209" s="67" t="s">
        <v>132</v>
      </c>
      <c r="F209" s="68">
        <v>35</v>
      </c>
      <c r="G209" s="65"/>
      <c r="H209" s="69"/>
      <c r="I209" s="70"/>
      <c r="J209" s="70"/>
      <c r="K209" s="34" t="s">
        <v>65</v>
      </c>
      <c r="L209" s="77">
        <v>209</v>
      </c>
      <c r="M209" s="77"/>
      <c r="N209" s="72"/>
      <c r="O209" s="79" t="s">
        <v>526</v>
      </c>
      <c r="P209" s="81">
        <v>43693.23758101852</v>
      </c>
      <c r="Q209" s="79" t="s">
        <v>609</v>
      </c>
      <c r="R209" s="79"/>
      <c r="S209" s="79"/>
      <c r="T209" s="79"/>
      <c r="U209" s="79"/>
      <c r="V209" s="84" t="s">
        <v>1010</v>
      </c>
      <c r="W209" s="81">
        <v>43693.23758101852</v>
      </c>
      <c r="X209" s="84" t="s">
        <v>1216</v>
      </c>
      <c r="Y209" s="79"/>
      <c r="Z209" s="79"/>
      <c r="AA209" s="82" t="s">
        <v>1460</v>
      </c>
      <c r="AB209" s="79"/>
      <c r="AC209" s="79" t="b">
        <v>0</v>
      </c>
      <c r="AD209" s="79">
        <v>0</v>
      </c>
      <c r="AE209" s="82" t="s">
        <v>1587</v>
      </c>
      <c r="AF209" s="79" t="b">
        <v>0</v>
      </c>
      <c r="AG209" s="79" t="s">
        <v>1621</v>
      </c>
      <c r="AH209" s="79"/>
      <c r="AI209" s="82" t="s">
        <v>1587</v>
      </c>
      <c r="AJ209" s="79" t="b">
        <v>0</v>
      </c>
      <c r="AK209" s="79">
        <v>4</v>
      </c>
      <c r="AL209" s="82" t="s">
        <v>1551</v>
      </c>
      <c r="AM209" s="79" t="s">
        <v>1644</v>
      </c>
      <c r="AN209" s="79" t="b">
        <v>0</v>
      </c>
      <c r="AO209" s="82" t="s">
        <v>1551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10</v>
      </c>
      <c r="BC209" s="78" t="str">
        <f>REPLACE(INDEX(GroupVertices[Group],MATCH(Edges[[#This Row],[Vertex 2]],GroupVertices[Vertex],0)),1,1,"")</f>
        <v>10</v>
      </c>
      <c r="BD209" s="48">
        <v>0</v>
      </c>
      <c r="BE209" s="49">
        <v>0</v>
      </c>
      <c r="BF209" s="48">
        <v>0</v>
      </c>
      <c r="BG209" s="49">
        <v>0</v>
      </c>
      <c r="BH209" s="48">
        <v>0</v>
      </c>
      <c r="BI209" s="49">
        <v>0</v>
      </c>
      <c r="BJ209" s="48">
        <v>23</v>
      </c>
      <c r="BK209" s="49">
        <v>100</v>
      </c>
      <c r="BL209" s="48">
        <v>23</v>
      </c>
    </row>
    <row r="210" spans="1:64" ht="15">
      <c r="A210" s="64" t="s">
        <v>355</v>
      </c>
      <c r="B210" s="64" t="s">
        <v>464</v>
      </c>
      <c r="C210" s="65" t="s">
        <v>4978</v>
      </c>
      <c r="D210" s="66">
        <v>3</v>
      </c>
      <c r="E210" s="67" t="s">
        <v>132</v>
      </c>
      <c r="F210" s="68">
        <v>35</v>
      </c>
      <c r="G210" s="65"/>
      <c r="H210" s="69"/>
      <c r="I210" s="70"/>
      <c r="J210" s="70"/>
      <c r="K210" s="34" t="s">
        <v>65</v>
      </c>
      <c r="L210" s="77">
        <v>210</v>
      </c>
      <c r="M210" s="77"/>
      <c r="N210" s="72"/>
      <c r="O210" s="79" t="s">
        <v>526</v>
      </c>
      <c r="P210" s="81">
        <v>43693.24527777778</v>
      </c>
      <c r="Q210" s="79" t="s">
        <v>616</v>
      </c>
      <c r="R210" s="79"/>
      <c r="S210" s="79"/>
      <c r="T210" s="79"/>
      <c r="U210" s="79"/>
      <c r="V210" s="84" t="s">
        <v>1011</v>
      </c>
      <c r="W210" s="81">
        <v>43693.24527777778</v>
      </c>
      <c r="X210" s="84" t="s">
        <v>1217</v>
      </c>
      <c r="Y210" s="79"/>
      <c r="Z210" s="79"/>
      <c r="AA210" s="82" t="s">
        <v>1461</v>
      </c>
      <c r="AB210" s="79"/>
      <c r="AC210" s="79" t="b">
        <v>0</v>
      </c>
      <c r="AD210" s="79">
        <v>0</v>
      </c>
      <c r="AE210" s="82" t="s">
        <v>1587</v>
      </c>
      <c r="AF210" s="79" t="b">
        <v>0</v>
      </c>
      <c r="AG210" s="79" t="s">
        <v>1621</v>
      </c>
      <c r="AH210" s="79"/>
      <c r="AI210" s="82" t="s">
        <v>1587</v>
      </c>
      <c r="AJ210" s="79" t="b">
        <v>0</v>
      </c>
      <c r="AK210" s="79">
        <v>0</v>
      </c>
      <c r="AL210" s="82" t="s">
        <v>1587</v>
      </c>
      <c r="AM210" s="79" t="s">
        <v>1648</v>
      </c>
      <c r="AN210" s="79" t="b">
        <v>0</v>
      </c>
      <c r="AO210" s="82" t="s">
        <v>1461</v>
      </c>
      <c r="AP210" s="79" t="s">
        <v>176</v>
      </c>
      <c r="AQ210" s="79">
        <v>0</v>
      </c>
      <c r="AR210" s="79">
        <v>0</v>
      </c>
      <c r="AS210" s="79" t="s">
        <v>1657</v>
      </c>
      <c r="AT210" s="79" t="s">
        <v>1661</v>
      </c>
      <c r="AU210" s="79" t="s">
        <v>1664</v>
      </c>
      <c r="AV210" s="79" t="s">
        <v>1668</v>
      </c>
      <c r="AW210" s="79" t="s">
        <v>1673</v>
      </c>
      <c r="AX210" s="79" t="s">
        <v>1678</v>
      </c>
      <c r="AY210" s="79" t="s">
        <v>1682</v>
      </c>
      <c r="AZ210" s="84" t="s">
        <v>1684</v>
      </c>
      <c r="BA210">
        <v>1</v>
      </c>
      <c r="BB210" s="78" t="str">
        <f>REPLACE(INDEX(GroupVertices[Group],MATCH(Edges[[#This Row],[Vertex 1]],GroupVertices[Vertex],0)),1,1,"")</f>
        <v>21</v>
      </c>
      <c r="BC210" s="78" t="str">
        <f>REPLACE(INDEX(GroupVertices[Group],MATCH(Edges[[#This Row],[Vertex 2]],GroupVertices[Vertex],0)),1,1,"")</f>
        <v>21</v>
      </c>
      <c r="BD210" s="48"/>
      <c r="BE210" s="49"/>
      <c r="BF210" s="48"/>
      <c r="BG210" s="49"/>
      <c r="BH210" s="48"/>
      <c r="BI210" s="49"/>
      <c r="BJ210" s="48"/>
      <c r="BK210" s="49"/>
      <c r="BL210" s="48"/>
    </row>
    <row r="211" spans="1:64" ht="15">
      <c r="A211" s="64" t="s">
        <v>355</v>
      </c>
      <c r="B211" s="64" t="s">
        <v>465</v>
      </c>
      <c r="C211" s="65" t="s">
        <v>4978</v>
      </c>
      <c r="D211" s="66">
        <v>3</v>
      </c>
      <c r="E211" s="67" t="s">
        <v>132</v>
      </c>
      <c r="F211" s="68">
        <v>35</v>
      </c>
      <c r="G211" s="65"/>
      <c r="H211" s="69"/>
      <c r="I211" s="70"/>
      <c r="J211" s="70"/>
      <c r="K211" s="34" t="s">
        <v>65</v>
      </c>
      <c r="L211" s="77">
        <v>211</v>
      </c>
      <c r="M211" s="77"/>
      <c r="N211" s="72"/>
      <c r="O211" s="79" t="s">
        <v>526</v>
      </c>
      <c r="P211" s="81">
        <v>43693.24527777778</v>
      </c>
      <c r="Q211" s="79" t="s">
        <v>616</v>
      </c>
      <c r="R211" s="79"/>
      <c r="S211" s="79"/>
      <c r="T211" s="79"/>
      <c r="U211" s="79"/>
      <c r="V211" s="84" t="s">
        <v>1011</v>
      </c>
      <c r="W211" s="81">
        <v>43693.24527777778</v>
      </c>
      <c r="X211" s="84" t="s">
        <v>1217</v>
      </c>
      <c r="Y211" s="79"/>
      <c r="Z211" s="79"/>
      <c r="AA211" s="82" t="s">
        <v>1461</v>
      </c>
      <c r="AB211" s="79"/>
      <c r="AC211" s="79" t="b">
        <v>0</v>
      </c>
      <c r="AD211" s="79">
        <v>0</v>
      </c>
      <c r="AE211" s="82" t="s">
        <v>1587</v>
      </c>
      <c r="AF211" s="79" t="b">
        <v>0</v>
      </c>
      <c r="AG211" s="79" t="s">
        <v>1621</v>
      </c>
      <c r="AH211" s="79"/>
      <c r="AI211" s="82" t="s">
        <v>1587</v>
      </c>
      <c r="AJ211" s="79" t="b">
        <v>0</v>
      </c>
      <c r="AK211" s="79">
        <v>0</v>
      </c>
      <c r="AL211" s="82" t="s">
        <v>1587</v>
      </c>
      <c r="AM211" s="79" t="s">
        <v>1648</v>
      </c>
      <c r="AN211" s="79" t="b">
        <v>0</v>
      </c>
      <c r="AO211" s="82" t="s">
        <v>1461</v>
      </c>
      <c r="AP211" s="79" t="s">
        <v>176</v>
      </c>
      <c r="AQ211" s="79">
        <v>0</v>
      </c>
      <c r="AR211" s="79">
        <v>0</v>
      </c>
      <c r="AS211" s="79" t="s">
        <v>1657</v>
      </c>
      <c r="AT211" s="79" t="s">
        <v>1661</v>
      </c>
      <c r="AU211" s="79" t="s">
        <v>1664</v>
      </c>
      <c r="AV211" s="79" t="s">
        <v>1668</v>
      </c>
      <c r="AW211" s="79" t="s">
        <v>1673</v>
      </c>
      <c r="AX211" s="79" t="s">
        <v>1678</v>
      </c>
      <c r="AY211" s="79" t="s">
        <v>1682</v>
      </c>
      <c r="AZ211" s="84" t="s">
        <v>1684</v>
      </c>
      <c r="BA211">
        <v>1</v>
      </c>
      <c r="BB211" s="78" t="str">
        <f>REPLACE(INDEX(GroupVertices[Group],MATCH(Edges[[#This Row],[Vertex 1]],GroupVertices[Vertex],0)),1,1,"")</f>
        <v>21</v>
      </c>
      <c r="BC211" s="78" t="str">
        <f>REPLACE(INDEX(GroupVertices[Group],MATCH(Edges[[#This Row],[Vertex 2]],GroupVertices[Vertex],0)),1,1,"")</f>
        <v>21</v>
      </c>
      <c r="BD211" s="48">
        <v>2</v>
      </c>
      <c r="BE211" s="49">
        <v>8.695652173913043</v>
      </c>
      <c r="BF211" s="48">
        <v>0</v>
      </c>
      <c r="BG211" s="49">
        <v>0</v>
      </c>
      <c r="BH211" s="48">
        <v>0</v>
      </c>
      <c r="BI211" s="49">
        <v>0</v>
      </c>
      <c r="BJ211" s="48">
        <v>21</v>
      </c>
      <c r="BK211" s="49">
        <v>91.30434782608695</v>
      </c>
      <c r="BL211" s="48">
        <v>23</v>
      </c>
    </row>
    <row r="212" spans="1:64" ht="15">
      <c r="A212" s="64" t="s">
        <v>356</v>
      </c>
      <c r="B212" s="64" t="s">
        <v>463</v>
      </c>
      <c r="C212" s="65" t="s">
        <v>4978</v>
      </c>
      <c r="D212" s="66">
        <v>3</v>
      </c>
      <c r="E212" s="67" t="s">
        <v>132</v>
      </c>
      <c r="F212" s="68">
        <v>35</v>
      </c>
      <c r="G212" s="65"/>
      <c r="H212" s="69"/>
      <c r="I212" s="70"/>
      <c r="J212" s="70"/>
      <c r="K212" s="34" t="s">
        <v>65</v>
      </c>
      <c r="L212" s="77">
        <v>212</v>
      </c>
      <c r="M212" s="77"/>
      <c r="N212" s="72"/>
      <c r="O212" s="79" t="s">
        <v>526</v>
      </c>
      <c r="P212" s="81">
        <v>43693.25650462963</v>
      </c>
      <c r="Q212" s="79" t="s">
        <v>609</v>
      </c>
      <c r="R212" s="79"/>
      <c r="S212" s="79"/>
      <c r="T212" s="79"/>
      <c r="U212" s="79"/>
      <c r="V212" s="84" t="s">
        <v>1012</v>
      </c>
      <c r="W212" s="81">
        <v>43693.25650462963</v>
      </c>
      <c r="X212" s="84" t="s">
        <v>1218</v>
      </c>
      <c r="Y212" s="79"/>
      <c r="Z212" s="79"/>
      <c r="AA212" s="82" t="s">
        <v>1462</v>
      </c>
      <c r="AB212" s="79"/>
      <c r="AC212" s="79" t="b">
        <v>0</v>
      </c>
      <c r="AD212" s="79">
        <v>0</v>
      </c>
      <c r="AE212" s="82" t="s">
        <v>1587</v>
      </c>
      <c r="AF212" s="79" t="b">
        <v>0</v>
      </c>
      <c r="AG212" s="79" t="s">
        <v>1621</v>
      </c>
      <c r="AH212" s="79"/>
      <c r="AI212" s="82" t="s">
        <v>1587</v>
      </c>
      <c r="AJ212" s="79" t="b">
        <v>0</v>
      </c>
      <c r="AK212" s="79">
        <v>4</v>
      </c>
      <c r="AL212" s="82" t="s">
        <v>1551</v>
      </c>
      <c r="AM212" s="79" t="s">
        <v>1648</v>
      </c>
      <c r="AN212" s="79" t="b">
        <v>0</v>
      </c>
      <c r="AO212" s="82" t="s">
        <v>1551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10</v>
      </c>
      <c r="BC212" s="78" t="str">
        <f>REPLACE(INDEX(GroupVertices[Group],MATCH(Edges[[#This Row],[Vertex 2]],GroupVertices[Vertex],0)),1,1,"")</f>
        <v>10</v>
      </c>
      <c r="BD212" s="48"/>
      <c r="BE212" s="49"/>
      <c r="BF212" s="48"/>
      <c r="BG212" s="49"/>
      <c r="BH212" s="48"/>
      <c r="BI212" s="49"/>
      <c r="BJ212" s="48"/>
      <c r="BK212" s="49"/>
      <c r="BL212" s="48"/>
    </row>
    <row r="213" spans="1:64" ht="15">
      <c r="A213" s="64" t="s">
        <v>356</v>
      </c>
      <c r="B213" s="64" t="s">
        <v>416</v>
      </c>
      <c r="C213" s="65" t="s">
        <v>4978</v>
      </c>
      <c r="D213" s="66">
        <v>3</v>
      </c>
      <c r="E213" s="67" t="s">
        <v>132</v>
      </c>
      <c r="F213" s="68">
        <v>35</v>
      </c>
      <c r="G213" s="65"/>
      <c r="H213" s="69"/>
      <c r="I213" s="70"/>
      <c r="J213" s="70"/>
      <c r="K213" s="34" t="s">
        <v>65</v>
      </c>
      <c r="L213" s="77">
        <v>213</v>
      </c>
      <c r="M213" s="77"/>
      <c r="N213" s="72"/>
      <c r="O213" s="79" t="s">
        <v>526</v>
      </c>
      <c r="P213" s="81">
        <v>43693.25650462963</v>
      </c>
      <c r="Q213" s="79" t="s">
        <v>609</v>
      </c>
      <c r="R213" s="79"/>
      <c r="S213" s="79"/>
      <c r="T213" s="79"/>
      <c r="U213" s="79"/>
      <c r="V213" s="84" t="s">
        <v>1012</v>
      </c>
      <c r="W213" s="81">
        <v>43693.25650462963</v>
      </c>
      <c r="X213" s="84" t="s">
        <v>1218</v>
      </c>
      <c r="Y213" s="79"/>
      <c r="Z213" s="79"/>
      <c r="AA213" s="82" t="s">
        <v>1462</v>
      </c>
      <c r="AB213" s="79"/>
      <c r="AC213" s="79" t="b">
        <v>0</v>
      </c>
      <c r="AD213" s="79">
        <v>0</v>
      </c>
      <c r="AE213" s="82" t="s">
        <v>1587</v>
      </c>
      <c r="AF213" s="79" t="b">
        <v>0</v>
      </c>
      <c r="AG213" s="79" t="s">
        <v>1621</v>
      </c>
      <c r="AH213" s="79"/>
      <c r="AI213" s="82" t="s">
        <v>1587</v>
      </c>
      <c r="AJ213" s="79" t="b">
        <v>0</v>
      </c>
      <c r="AK213" s="79">
        <v>4</v>
      </c>
      <c r="AL213" s="82" t="s">
        <v>1551</v>
      </c>
      <c r="AM213" s="79" t="s">
        <v>1648</v>
      </c>
      <c r="AN213" s="79" t="b">
        <v>0</v>
      </c>
      <c r="AO213" s="82" t="s">
        <v>1551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10</v>
      </c>
      <c r="BC213" s="78" t="str">
        <f>REPLACE(INDEX(GroupVertices[Group],MATCH(Edges[[#This Row],[Vertex 2]],GroupVertices[Vertex],0)),1,1,"")</f>
        <v>10</v>
      </c>
      <c r="BD213" s="48">
        <v>0</v>
      </c>
      <c r="BE213" s="49">
        <v>0</v>
      </c>
      <c r="BF213" s="48">
        <v>0</v>
      </c>
      <c r="BG213" s="49">
        <v>0</v>
      </c>
      <c r="BH213" s="48">
        <v>0</v>
      </c>
      <c r="BI213" s="49">
        <v>0</v>
      </c>
      <c r="BJ213" s="48">
        <v>23</v>
      </c>
      <c r="BK213" s="49">
        <v>100</v>
      </c>
      <c r="BL213" s="48">
        <v>23</v>
      </c>
    </row>
    <row r="214" spans="1:64" ht="15">
      <c r="A214" s="64" t="s">
        <v>357</v>
      </c>
      <c r="B214" s="64" t="s">
        <v>357</v>
      </c>
      <c r="C214" s="65" t="s">
        <v>4979</v>
      </c>
      <c r="D214" s="66">
        <v>3</v>
      </c>
      <c r="E214" s="67" t="s">
        <v>136</v>
      </c>
      <c r="F214" s="68">
        <v>35</v>
      </c>
      <c r="G214" s="65"/>
      <c r="H214" s="69"/>
      <c r="I214" s="70"/>
      <c r="J214" s="70"/>
      <c r="K214" s="34" t="s">
        <v>65</v>
      </c>
      <c r="L214" s="77">
        <v>214</v>
      </c>
      <c r="M214" s="77"/>
      <c r="N214" s="72"/>
      <c r="O214" s="79" t="s">
        <v>176</v>
      </c>
      <c r="P214" s="81">
        <v>43684.50001157408</v>
      </c>
      <c r="Q214" s="79" t="s">
        <v>617</v>
      </c>
      <c r="R214" s="84" t="s">
        <v>734</v>
      </c>
      <c r="S214" s="79" t="s">
        <v>790</v>
      </c>
      <c r="T214" s="79" t="s">
        <v>800</v>
      </c>
      <c r="U214" s="79"/>
      <c r="V214" s="84" t="s">
        <v>1013</v>
      </c>
      <c r="W214" s="81">
        <v>43684.50001157408</v>
      </c>
      <c r="X214" s="84" t="s">
        <v>1219</v>
      </c>
      <c r="Y214" s="79"/>
      <c r="Z214" s="79"/>
      <c r="AA214" s="82" t="s">
        <v>1463</v>
      </c>
      <c r="AB214" s="79"/>
      <c r="AC214" s="79" t="b">
        <v>0</v>
      </c>
      <c r="AD214" s="79">
        <v>0</v>
      </c>
      <c r="AE214" s="82" t="s">
        <v>1587</v>
      </c>
      <c r="AF214" s="79" t="b">
        <v>0</v>
      </c>
      <c r="AG214" s="79" t="s">
        <v>1621</v>
      </c>
      <c r="AH214" s="79"/>
      <c r="AI214" s="82" t="s">
        <v>1587</v>
      </c>
      <c r="AJ214" s="79" t="b">
        <v>0</v>
      </c>
      <c r="AK214" s="79">
        <v>0</v>
      </c>
      <c r="AL214" s="82" t="s">
        <v>1587</v>
      </c>
      <c r="AM214" s="79" t="s">
        <v>1645</v>
      </c>
      <c r="AN214" s="79" t="b">
        <v>0</v>
      </c>
      <c r="AO214" s="82" t="s">
        <v>1463</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40</v>
      </c>
      <c r="BC214" s="78" t="str">
        <f>REPLACE(INDEX(GroupVertices[Group],MATCH(Edges[[#This Row],[Vertex 2]],GroupVertices[Vertex],0)),1,1,"")</f>
        <v>40</v>
      </c>
      <c r="BD214" s="48">
        <v>0</v>
      </c>
      <c r="BE214" s="49">
        <v>0</v>
      </c>
      <c r="BF214" s="48">
        <v>1</v>
      </c>
      <c r="BG214" s="49">
        <v>2.5641025641025643</v>
      </c>
      <c r="BH214" s="48">
        <v>0</v>
      </c>
      <c r="BI214" s="49">
        <v>0</v>
      </c>
      <c r="BJ214" s="48">
        <v>38</v>
      </c>
      <c r="BK214" s="49">
        <v>97.43589743589743</v>
      </c>
      <c r="BL214" s="48">
        <v>39</v>
      </c>
    </row>
    <row r="215" spans="1:64" ht="15">
      <c r="A215" s="64" t="s">
        <v>357</v>
      </c>
      <c r="B215" s="64" t="s">
        <v>357</v>
      </c>
      <c r="C215" s="65" t="s">
        <v>4979</v>
      </c>
      <c r="D215" s="66">
        <v>3</v>
      </c>
      <c r="E215" s="67" t="s">
        <v>136</v>
      </c>
      <c r="F215" s="68">
        <v>35</v>
      </c>
      <c r="G215" s="65"/>
      <c r="H215" s="69"/>
      <c r="I215" s="70"/>
      <c r="J215" s="70"/>
      <c r="K215" s="34" t="s">
        <v>65</v>
      </c>
      <c r="L215" s="77">
        <v>215</v>
      </c>
      <c r="M215" s="77"/>
      <c r="N215" s="72"/>
      <c r="O215" s="79" t="s">
        <v>176</v>
      </c>
      <c r="P215" s="81">
        <v>43689.50001157408</v>
      </c>
      <c r="Q215" s="79" t="s">
        <v>618</v>
      </c>
      <c r="R215" s="84" t="s">
        <v>735</v>
      </c>
      <c r="S215" s="79" t="s">
        <v>778</v>
      </c>
      <c r="T215" s="79"/>
      <c r="U215" s="79"/>
      <c r="V215" s="84" t="s">
        <v>1013</v>
      </c>
      <c r="W215" s="81">
        <v>43689.50001157408</v>
      </c>
      <c r="X215" s="84" t="s">
        <v>1220</v>
      </c>
      <c r="Y215" s="79"/>
      <c r="Z215" s="79"/>
      <c r="AA215" s="82" t="s">
        <v>1464</v>
      </c>
      <c r="AB215" s="79"/>
      <c r="AC215" s="79" t="b">
        <v>0</v>
      </c>
      <c r="AD215" s="79">
        <v>0</v>
      </c>
      <c r="AE215" s="82" t="s">
        <v>1587</v>
      </c>
      <c r="AF215" s="79" t="b">
        <v>0</v>
      </c>
      <c r="AG215" s="79" t="s">
        <v>1621</v>
      </c>
      <c r="AH215" s="79"/>
      <c r="AI215" s="82" t="s">
        <v>1587</v>
      </c>
      <c r="AJ215" s="79" t="b">
        <v>0</v>
      </c>
      <c r="AK215" s="79">
        <v>0</v>
      </c>
      <c r="AL215" s="82" t="s">
        <v>1587</v>
      </c>
      <c r="AM215" s="79" t="s">
        <v>1645</v>
      </c>
      <c r="AN215" s="79" t="b">
        <v>1</v>
      </c>
      <c r="AO215" s="82" t="s">
        <v>1464</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40</v>
      </c>
      <c r="BC215" s="78" t="str">
        <f>REPLACE(INDEX(GroupVertices[Group],MATCH(Edges[[#This Row],[Vertex 2]],GroupVertices[Vertex],0)),1,1,"")</f>
        <v>40</v>
      </c>
      <c r="BD215" s="48">
        <v>0</v>
      </c>
      <c r="BE215" s="49">
        <v>0</v>
      </c>
      <c r="BF215" s="48">
        <v>0</v>
      </c>
      <c r="BG215" s="49">
        <v>0</v>
      </c>
      <c r="BH215" s="48">
        <v>0</v>
      </c>
      <c r="BI215" s="49">
        <v>0</v>
      </c>
      <c r="BJ215" s="48">
        <v>19</v>
      </c>
      <c r="BK215" s="49">
        <v>100</v>
      </c>
      <c r="BL215" s="48">
        <v>19</v>
      </c>
    </row>
    <row r="216" spans="1:64" ht="15">
      <c r="A216" s="64" t="s">
        <v>358</v>
      </c>
      <c r="B216" s="64" t="s">
        <v>357</v>
      </c>
      <c r="C216" s="65" t="s">
        <v>4978</v>
      </c>
      <c r="D216" s="66">
        <v>3</v>
      </c>
      <c r="E216" s="67" t="s">
        <v>132</v>
      </c>
      <c r="F216" s="68">
        <v>35</v>
      </c>
      <c r="G216" s="65"/>
      <c r="H216" s="69"/>
      <c r="I216" s="70"/>
      <c r="J216" s="70"/>
      <c r="K216" s="34" t="s">
        <v>65</v>
      </c>
      <c r="L216" s="77">
        <v>216</v>
      </c>
      <c r="M216" s="77"/>
      <c r="N216" s="72"/>
      <c r="O216" s="79" t="s">
        <v>526</v>
      </c>
      <c r="P216" s="81">
        <v>43693.26495370371</v>
      </c>
      <c r="Q216" s="79" t="s">
        <v>619</v>
      </c>
      <c r="R216" s="79"/>
      <c r="S216" s="79"/>
      <c r="T216" s="79"/>
      <c r="U216" s="79"/>
      <c r="V216" s="84" t="s">
        <v>1014</v>
      </c>
      <c r="W216" s="81">
        <v>43693.26495370371</v>
      </c>
      <c r="X216" s="84" t="s">
        <v>1221</v>
      </c>
      <c r="Y216" s="79"/>
      <c r="Z216" s="79"/>
      <c r="AA216" s="82" t="s">
        <v>1465</v>
      </c>
      <c r="AB216" s="79"/>
      <c r="AC216" s="79" t="b">
        <v>0</v>
      </c>
      <c r="AD216" s="79">
        <v>0</v>
      </c>
      <c r="AE216" s="82" t="s">
        <v>1587</v>
      </c>
      <c r="AF216" s="79" t="b">
        <v>0</v>
      </c>
      <c r="AG216" s="79" t="s">
        <v>1621</v>
      </c>
      <c r="AH216" s="79"/>
      <c r="AI216" s="82" t="s">
        <v>1587</v>
      </c>
      <c r="AJ216" s="79" t="b">
        <v>0</v>
      </c>
      <c r="AK216" s="79">
        <v>1</v>
      </c>
      <c r="AL216" s="82" t="s">
        <v>1463</v>
      </c>
      <c r="AM216" s="79" t="s">
        <v>1644</v>
      </c>
      <c r="AN216" s="79" t="b">
        <v>0</v>
      </c>
      <c r="AO216" s="82" t="s">
        <v>1463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40</v>
      </c>
      <c r="BC216" s="78" t="str">
        <f>REPLACE(INDEX(GroupVertices[Group],MATCH(Edges[[#This Row],[Vertex 2]],GroupVertices[Vertex],0)),1,1,"")</f>
        <v>40</v>
      </c>
      <c r="BD216" s="48">
        <v>0</v>
      </c>
      <c r="BE216" s="49">
        <v>0</v>
      </c>
      <c r="BF216" s="48">
        <v>0</v>
      </c>
      <c r="BG216" s="49">
        <v>0</v>
      </c>
      <c r="BH216" s="48">
        <v>0</v>
      </c>
      <c r="BI216" s="49">
        <v>0</v>
      </c>
      <c r="BJ216" s="48">
        <v>23</v>
      </c>
      <c r="BK216" s="49">
        <v>100</v>
      </c>
      <c r="BL216" s="48">
        <v>23</v>
      </c>
    </row>
    <row r="217" spans="1:64" ht="15">
      <c r="A217" s="64" t="s">
        <v>359</v>
      </c>
      <c r="B217" s="64" t="s">
        <v>359</v>
      </c>
      <c r="C217" s="65" t="s">
        <v>4979</v>
      </c>
      <c r="D217" s="66">
        <v>3</v>
      </c>
      <c r="E217" s="67" t="s">
        <v>136</v>
      </c>
      <c r="F217" s="68">
        <v>35</v>
      </c>
      <c r="G217" s="65"/>
      <c r="H217" s="69"/>
      <c r="I217" s="70"/>
      <c r="J217" s="70"/>
      <c r="K217" s="34" t="s">
        <v>65</v>
      </c>
      <c r="L217" s="77">
        <v>217</v>
      </c>
      <c r="M217" s="77"/>
      <c r="N217" s="72"/>
      <c r="O217" s="79" t="s">
        <v>176</v>
      </c>
      <c r="P217" s="81">
        <v>43691.06886574074</v>
      </c>
      <c r="Q217" s="79" t="s">
        <v>620</v>
      </c>
      <c r="R217" s="84" t="s">
        <v>736</v>
      </c>
      <c r="S217" s="79" t="s">
        <v>778</v>
      </c>
      <c r="T217" s="79"/>
      <c r="U217" s="79"/>
      <c r="V217" s="84" t="s">
        <v>1015</v>
      </c>
      <c r="W217" s="81">
        <v>43691.06886574074</v>
      </c>
      <c r="X217" s="84" t="s">
        <v>1222</v>
      </c>
      <c r="Y217" s="79"/>
      <c r="Z217" s="79"/>
      <c r="AA217" s="82" t="s">
        <v>1466</v>
      </c>
      <c r="AB217" s="79"/>
      <c r="AC217" s="79" t="b">
        <v>0</v>
      </c>
      <c r="AD217" s="79">
        <v>0</v>
      </c>
      <c r="AE217" s="82" t="s">
        <v>1587</v>
      </c>
      <c r="AF217" s="79" t="b">
        <v>0</v>
      </c>
      <c r="AG217" s="79" t="s">
        <v>1621</v>
      </c>
      <c r="AH217" s="79"/>
      <c r="AI217" s="82" t="s">
        <v>1587</v>
      </c>
      <c r="AJ217" s="79" t="b">
        <v>0</v>
      </c>
      <c r="AK217" s="79">
        <v>0</v>
      </c>
      <c r="AL217" s="82" t="s">
        <v>1587</v>
      </c>
      <c r="AM217" s="79" t="s">
        <v>1643</v>
      </c>
      <c r="AN217" s="79" t="b">
        <v>1</v>
      </c>
      <c r="AO217" s="82" t="s">
        <v>1466</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3</v>
      </c>
      <c r="BC217" s="78" t="str">
        <f>REPLACE(INDEX(GroupVertices[Group],MATCH(Edges[[#This Row],[Vertex 2]],GroupVertices[Vertex],0)),1,1,"")</f>
        <v>3</v>
      </c>
      <c r="BD217" s="48">
        <v>0</v>
      </c>
      <c r="BE217" s="49">
        <v>0</v>
      </c>
      <c r="BF217" s="48">
        <v>2</v>
      </c>
      <c r="BG217" s="49">
        <v>10.526315789473685</v>
      </c>
      <c r="BH217" s="48">
        <v>0</v>
      </c>
      <c r="BI217" s="49">
        <v>0</v>
      </c>
      <c r="BJ217" s="48">
        <v>17</v>
      </c>
      <c r="BK217" s="49">
        <v>89.47368421052632</v>
      </c>
      <c r="BL217" s="48">
        <v>19</v>
      </c>
    </row>
    <row r="218" spans="1:64" ht="15">
      <c r="A218" s="64" t="s">
        <v>359</v>
      </c>
      <c r="B218" s="64" t="s">
        <v>359</v>
      </c>
      <c r="C218" s="65" t="s">
        <v>4979</v>
      </c>
      <c r="D218" s="66">
        <v>3</v>
      </c>
      <c r="E218" s="67" t="s">
        <v>136</v>
      </c>
      <c r="F218" s="68">
        <v>35</v>
      </c>
      <c r="G218" s="65"/>
      <c r="H218" s="69"/>
      <c r="I218" s="70"/>
      <c r="J218" s="70"/>
      <c r="K218" s="34" t="s">
        <v>65</v>
      </c>
      <c r="L218" s="77">
        <v>218</v>
      </c>
      <c r="M218" s="77"/>
      <c r="N218" s="72"/>
      <c r="O218" s="79" t="s">
        <v>176</v>
      </c>
      <c r="P218" s="81">
        <v>43691.08494212963</v>
      </c>
      <c r="Q218" s="79" t="s">
        <v>621</v>
      </c>
      <c r="R218" s="84" t="s">
        <v>737</v>
      </c>
      <c r="S218" s="79" t="s">
        <v>778</v>
      </c>
      <c r="T218" s="79" t="s">
        <v>838</v>
      </c>
      <c r="U218" s="79"/>
      <c r="V218" s="84" t="s">
        <v>1015</v>
      </c>
      <c r="W218" s="81">
        <v>43691.08494212963</v>
      </c>
      <c r="X218" s="84" t="s">
        <v>1223</v>
      </c>
      <c r="Y218" s="79"/>
      <c r="Z218" s="79"/>
      <c r="AA218" s="82" t="s">
        <v>1467</v>
      </c>
      <c r="AB218" s="79"/>
      <c r="AC218" s="79" t="b">
        <v>0</v>
      </c>
      <c r="AD218" s="79">
        <v>0</v>
      </c>
      <c r="AE218" s="82" t="s">
        <v>1587</v>
      </c>
      <c r="AF218" s="79" t="b">
        <v>1</v>
      </c>
      <c r="AG218" s="79" t="s">
        <v>1621</v>
      </c>
      <c r="AH218" s="79"/>
      <c r="AI218" s="82" t="s">
        <v>1466</v>
      </c>
      <c r="AJ218" s="79" t="b">
        <v>0</v>
      </c>
      <c r="AK218" s="79">
        <v>0</v>
      </c>
      <c r="AL218" s="82" t="s">
        <v>1587</v>
      </c>
      <c r="AM218" s="79" t="s">
        <v>1643</v>
      </c>
      <c r="AN218" s="79" t="b">
        <v>1</v>
      </c>
      <c r="AO218" s="82" t="s">
        <v>1467</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3</v>
      </c>
      <c r="BC218" s="78" t="str">
        <f>REPLACE(INDEX(GroupVertices[Group],MATCH(Edges[[#This Row],[Vertex 2]],GroupVertices[Vertex],0)),1,1,"")</f>
        <v>3</v>
      </c>
      <c r="BD218" s="48">
        <v>2</v>
      </c>
      <c r="BE218" s="49">
        <v>11.11111111111111</v>
      </c>
      <c r="BF218" s="48">
        <v>0</v>
      </c>
      <c r="BG218" s="49">
        <v>0</v>
      </c>
      <c r="BH218" s="48">
        <v>0</v>
      </c>
      <c r="BI218" s="49">
        <v>0</v>
      </c>
      <c r="BJ218" s="48">
        <v>16</v>
      </c>
      <c r="BK218" s="49">
        <v>88.88888888888889</v>
      </c>
      <c r="BL218" s="48">
        <v>18</v>
      </c>
    </row>
    <row r="219" spans="1:64" ht="15">
      <c r="A219" s="64" t="s">
        <v>359</v>
      </c>
      <c r="B219" s="64" t="s">
        <v>359</v>
      </c>
      <c r="C219" s="65" t="s">
        <v>4979</v>
      </c>
      <c r="D219" s="66">
        <v>3</v>
      </c>
      <c r="E219" s="67" t="s">
        <v>136</v>
      </c>
      <c r="F219" s="68">
        <v>35</v>
      </c>
      <c r="G219" s="65"/>
      <c r="H219" s="69"/>
      <c r="I219" s="70"/>
      <c r="J219" s="70"/>
      <c r="K219" s="34" t="s">
        <v>65</v>
      </c>
      <c r="L219" s="77">
        <v>219</v>
      </c>
      <c r="M219" s="77"/>
      <c r="N219" s="72"/>
      <c r="O219" s="79" t="s">
        <v>176</v>
      </c>
      <c r="P219" s="81">
        <v>43691.634930555556</v>
      </c>
      <c r="Q219" s="79" t="s">
        <v>581</v>
      </c>
      <c r="R219" s="79"/>
      <c r="S219" s="79"/>
      <c r="T219" s="79"/>
      <c r="U219" s="79"/>
      <c r="V219" s="84" t="s">
        <v>1015</v>
      </c>
      <c r="W219" s="81">
        <v>43691.634930555556</v>
      </c>
      <c r="X219" s="84" t="s">
        <v>1224</v>
      </c>
      <c r="Y219" s="79"/>
      <c r="Z219" s="79"/>
      <c r="AA219" s="82" t="s">
        <v>1468</v>
      </c>
      <c r="AB219" s="79"/>
      <c r="AC219" s="79" t="b">
        <v>0</v>
      </c>
      <c r="AD219" s="79">
        <v>0</v>
      </c>
      <c r="AE219" s="82" t="s">
        <v>1587</v>
      </c>
      <c r="AF219" s="79" t="b">
        <v>0</v>
      </c>
      <c r="AG219" s="79" t="s">
        <v>1621</v>
      </c>
      <c r="AH219" s="79"/>
      <c r="AI219" s="82" t="s">
        <v>1587</v>
      </c>
      <c r="AJ219" s="79" t="b">
        <v>0</v>
      </c>
      <c r="AK219" s="79">
        <v>42</v>
      </c>
      <c r="AL219" s="82" t="s">
        <v>1466</v>
      </c>
      <c r="AM219" s="79" t="s">
        <v>1648</v>
      </c>
      <c r="AN219" s="79" t="b">
        <v>0</v>
      </c>
      <c r="AO219" s="82" t="s">
        <v>1466</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3</v>
      </c>
      <c r="BC219" s="78" t="str">
        <f>REPLACE(INDEX(GroupVertices[Group],MATCH(Edges[[#This Row],[Vertex 2]],GroupVertices[Vertex],0)),1,1,"")</f>
        <v>3</v>
      </c>
      <c r="BD219" s="48">
        <v>0</v>
      </c>
      <c r="BE219" s="49">
        <v>0</v>
      </c>
      <c r="BF219" s="48">
        <v>2</v>
      </c>
      <c r="BG219" s="49">
        <v>9.090909090909092</v>
      </c>
      <c r="BH219" s="48">
        <v>0</v>
      </c>
      <c r="BI219" s="49">
        <v>0</v>
      </c>
      <c r="BJ219" s="48">
        <v>20</v>
      </c>
      <c r="BK219" s="49">
        <v>90.9090909090909</v>
      </c>
      <c r="BL219" s="48">
        <v>22</v>
      </c>
    </row>
    <row r="220" spans="1:64" ht="15">
      <c r="A220" s="64" t="s">
        <v>360</v>
      </c>
      <c r="B220" s="64" t="s">
        <v>359</v>
      </c>
      <c r="C220" s="65" t="s">
        <v>4978</v>
      </c>
      <c r="D220" s="66">
        <v>3</v>
      </c>
      <c r="E220" s="67" t="s">
        <v>132</v>
      </c>
      <c r="F220" s="68">
        <v>35</v>
      </c>
      <c r="G220" s="65"/>
      <c r="H220" s="69"/>
      <c r="I220" s="70"/>
      <c r="J220" s="70"/>
      <c r="K220" s="34" t="s">
        <v>65</v>
      </c>
      <c r="L220" s="77">
        <v>220</v>
      </c>
      <c r="M220" s="77"/>
      <c r="N220" s="72"/>
      <c r="O220" s="79" t="s">
        <v>526</v>
      </c>
      <c r="P220" s="81">
        <v>43693.28650462963</v>
      </c>
      <c r="Q220" s="79" t="s">
        <v>581</v>
      </c>
      <c r="R220" s="79"/>
      <c r="S220" s="79"/>
      <c r="T220" s="79"/>
      <c r="U220" s="79"/>
      <c r="V220" s="84" t="s">
        <v>1016</v>
      </c>
      <c r="W220" s="81">
        <v>43693.28650462963</v>
      </c>
      <c r="X220" s="84" t="s">
        <v>1225</v>
      </c>
      <c r="Y220" s="79"/>
      <c r="Z220" s="79"/>
      <c r="AA220" s="82" t="s">
        <v>1469</v>
      </c>
      <c r="AB220" s="79"/>
      <c r="AC220" s="79" t="b">
        <v>0</v>
      </c>
      <c r="AD220" s="79">
        <v>0</v>
      </c>
      <c r="AE220" s="82" t="s">
        <v>1587</v>
      </c>
      <c r="AF220" s="79" t="b">
        <v>0</v>
      </c>
      <c r="AG220" s="79" t="s">
        <v>1621</v>
      </c>
      <c r="AH220" s="79"/>
      <c r="AI220" s="82" t="s">
        <v>1587</v>
      </c>
      <c r="AJ220" s="79" t="b">
        <v>0</v>
      </c>
      <c r="AK220" s="79">
        <v>47</v>
      </c>
      <c r="AL220" s="82" t="s">
        <v>1466</v>
      </c>
      <c r="AM220" s="79" t="s">
        <v>1648</v>
      </c>
      <c r="AN220" s="79" t="b">
        <v>0</v>
      </c>
      <c r="AO220" s="82" t="s">
        <v>1466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0</v>
      </c>
      <c r="BE220" s="49">
        <v>0</v>
      </c>
      <c r="BF220" s="48">
        <v>2</v>
      </c>
      <c r="BG220" s="49">
        <v>9.090909090909092</v>
      </c>
      <c r="BH220" s="48">
        <v>0</v>
      </c>
      <c r="BI220" s="49">
        <v>0</v>
      </c>
      <c r="BJ220" s="48">
        <v>20</v>
      </c>
      <c r="BK220" s="49">
        <v>90.9090909090909</v>
      </c>
      <c r="BL220" s="48">
        <v>22</v>
      </c>
    </row>
    <row r="221" spans="1:64" ht="15">
      <c r="A221" s="64" t="s">
        <v>361</v>
      </c>
      <c r="B221" s="64" t="s">
        <v>461</v>
      </c>
      <c r="C221" s="65" t="s">
        <v>4978</v>
      </c>
      <c r="D221" s="66">
        <v>3</v>
      </c>
      <c r="E221" s="67" t="s">
        <v>132</v>
      </c>
      <c r="F221" s="68">
        <v>35</v>
      </c>
      <c r="G221" s="65"/>
      <c r="H221" s="69"/>
      <c r="I221" s="70"/>
      <c r="J221" s="70"/>
      <c r="K221" s="34" t="s">
        <v>65</v>
      </c>
      <c r="L221" s="77">
        <v>221</v>
      </c>
      <c r="M221" s="77"/>
      <c r="N221" s="72"/>
      <c r="O221" s="79" t="s">
        <v>526</v>
      </c>
      <c r="P221" s="81">
        <v>43693.290300925924</v>
      </c>
      <c r="Q221" s="79" t="s">
        <v>600</v>
      </c>
      <c r="R221" s="79"/>
      <c r="S221" s="79"/>
      <c r="T221" s="79" t="s">
        <v>832</v>
      </c>
      <c r="U221" s="79"/>
      <c r="V221" s="84" t="s">
        <v>1017</v>
      </c>
      <c r="W221" s="81">
        <v>43693.290300925924</v>
      </c>
      <c r="X221" s="84" t="s">
        <v>1226</v>
      </c>
      <c r="Y221" s="79"/>
      <c r="Z221" s="79"/>
      <c r="AA221" s="82" t="s">
        <v>1470</v>
      </c>
      <c r="AB221" s="79"/>
      <c r="AC221" s="79" t="b">
        <v>0</v>
      </c>
      <c r="AD221" s="79">
        <v>0</v>
      </c>
      <c r="AE221" s="82" t="s">
        <v>1587</v>
      </c>
      <c r="AF221" s="79" t="b">
        <v>0</v>
      </c>
      <c r="AG221" s="79" t="s">
        <v>1621</v>
      </c>
      <c r="AH221" s="79"/>
      <c r="AI221" s="82" t="s">
        <v>1587</v>
      </c>
      <c r="AJ221" s="79" t="b">
        <v>0</v>
      </c>
      <c r="AK221" s="79">
        <v>10</v>
      </c>
      <c r="AL221" s="82" t="s">
        <v>1482</v>
      </c>
      <c r="AM221" s="79" t="s">
        <v>1643</v>
      </c>
      <c r="AN221" s="79" t="b">
        <v>0</v>
      </c>
      <c r="AO221" s="82" t="s">
        <v>1482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7</v>
      </c>
      <c r="BC221" s="78" t="str">
        <f>REPLACE(INDEX(GroupVertices[Group],MATCH(Edges[[#This Row],[Vertex 2]],GroupVertices[Vertex],0)),1,1,"")</f>
        <v>7</v>
      </c>
      <c r="BD221" s="48"/>
      <c r="BE221" s="49"/>
      <c r="BF221" s="48"/>
      <c r="BG221" s="49"/>
      <c r="BH221" s="48"/>
      <c r="BI221" s="49"/>
      <c r="BJ221" s="48"/>
      <c r="BK221" s="49"/>
      <c r="BL221" s="48"/>
    </row>
    <row r="222" spans="1:64" ht="15">
      <c r="A222" s="64" t="s">
        <v>361</v>
      </c>
      <c r="B222" s="64" t="s">
        <v>372</v>
      </c>
      <c r="C222" s="65" t="s">
        <v>4978</v>
      </c>
      <c r="D222" s="66">
        <v>3</v>
      </c>
      <c r="E222" s="67" t="s">
        <v>132</v>
      </c>
      <c r="F222" s="68">
        <v>35</v>
      </c>
      <c r="G222" s="65"/>
      <c r="H222" s="69"/>
      <c r="I222" s="70"/>
      <c r="J222" s="70"/>
      <c r="K222" s="34" t="s">
        <v>65</v>
      </c>
      <c r="L222" s="77">
        <v>222</v>
      </c>
      <c r="M222" s="77"/>
      <c r="N222" s="72"/>
      <c r="O222" s="79" t="s">
        <v>526</v>
      </c>
      <c r="P222" s="81">
        <v>43693.290300925924</v>
      </c>
      <c r="Q222" s="79" t="s">
        <v>600</v>
      </c>
      <c r="R222" s="79"/>
      <c r="S222" s="79"/>
      <c r="T222" s="79" t="s">
        <v>832</v>
      </c>
      <c r="U222" s="79"/>
      <c r="V222" s="84" t="s">
        <v>1017</v>
      </c>
      <c r="W222" s="81">
        <v>43693.290300925924</v>
      </c>
      <c r="X222" s="84" t="s">
        <v>1226</v>
      </c>
      <c r="Y222" s="79"/>
      <c r="Z222" s="79"/>
      <c r="AA222" s="82" t="s">
        <v>1470</v>
      </c>
      <c r="AB222" s="79"/>
      <c r="AC222" s="79" t="b">
        <v>0</v>
      </c>
      <c r="AD222" s="79">
        <v>0</v>
      </c>
      <c r="AE222" s="82" t="s">
        <v>1587</v>
      </c>
      <c r="AF222" s="79" t="b">
        <v>0</v>
      </c>
      <c r="AG222" s="79" t="s">
        <v>1621</v>
      </c>
      <c r="AH222" s="79"/>
      <c r="AI222" s="82" t="s">
        <v>1587</v>
      </c>
      <c r="AJ222" s="79" t="b">
        <v>0</v>
      </c>
      <c r="AK222" s="79">
        <v>10</v>
      </c>
      <c r="AL222" s="82" t="s">
        <v>1482</v>
      </c>
      <c r="AM222" s="79" t="s">
        <v>1643</v>
      </c>
      <c r="AN222" s="79" t="b">
        <v>0</v>
      </c>
      <c r="AO222" s="82" t="s">
        <v>1482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7</v>
      </c>
      <c r="BC222" s="78" t="str">
        <f>REPLACE(INDEX(GroupVertices[Group],MATCH(Edges[[#This Row],[Vertex 2]],GroupVertices[Vertex],0)),1,1,"")</f>
        <v>7</v>
      </c>
      <c r="BD222" s="48">
        <v>0</v>
      </c>
      <c r="BE222" s="49">
        <v>0</v>
      </c>
      <c r="BF222" s="48">
        <v>0</v>
      </c>
      <c r="BG222" s="49">
        <v>0</v>
      </c>
      <c r="BH222" s="48">
        <v>0</v>
      </c>
      <c r="BI222" s="49">
        <v>0</v>
      </c>
      <c r="BJ222" s="48">
        <v>24</v>
      </c>
      <c r="BK222" s="49">
        <v>100</v>
      </c>
      <c r="BL222" s="48">
        <v>24</v>
      </c>
    </row>
    <row r="223" spans="1:64" ht="15">
      <c r="A223" s="64" t="s">
        <v>362</v>
      </c>
      <c r="B223" s="64" t="s">
        <v>466</v>
      </c>
      <c r="C223" s="65" t="s">
        <v>4978</v>
      </c>
      <c r="D223" s="66">
        <v>3</v>
      </c>
      <c r="E223" s="67" t="s">
        <v>132</v>
      </c>
      <c r="F223" s="68">
        <v>35</v>
      </c>
      <c r="G223" s="65"/>
      <c r="H223" s="69"/>
      <c r="I223" s="70"/>
      <c r="J223" s="70"/>
      <c r="K223" s="34" t="s">
        <v>65</v>
      </c>
      <c r="L223" s="77">
        <v>223</v>
      </c>
      <c r="M223" s="77"/>
      <c r="N223" s="72"/>
      <c r="O223" s="79" t="s">
        <v>526</v>
      </c>
      <c r="P223" s="81">
        <v>43693.29961805556</v>
      </c>
      <c r="Q223" s="79" t="s">
        <v>622</v>
      </c>
      <c r="R223" s="84" t="s">
        <v>738</v>
      </c>
      <c r="S223" s="79" t="s">
        <v>778</v>
      </c>
      <c r="T223" s="79" t="s">
        <v>800</v>
      </c>
      <c r="U223" s="79"/>
      <c r="V223" s="84" t="s">
        <v>1018</v>
      </c>
      <c r="W223" s="81">
        <v>43693.29961805556</v>
      </c>
      <c r="X223" s="84" t="s">
        <v>1227</v>
      </c>
      <c r="Y223" s="79"/>
      <c r="Z223" s="79"/>
      <c r="AA223" s="82" t="s">
        <v>1471</v>
      </c>
      <c r="AB223" s="79"/>
      <c r="AC223" s="79" t="b">
        <v>0</v>
      </c>
      <c r="AD223" s="79">
        <v>0</v>
      </c>
      <c r="AE223" s="82" t="s">
        <v>1587</v>
      </c>
      <c r="AF223" s="79" t="b">
        <v>1</v>
      </c>
      <c r="AG223" s="79" t="s">
        <v>1621</v>
      </c>
      <c r="AH223" s="79"/>
      <c r="AI223" s="82" t="s">
        <v>1636</v>
      </c>
      <c r="AJ223" s="79" t="b">
        <v>0</v>
      </c>
      <c r="AK223" s="79">
        <v>0</v>
      </c>
      <c r="AL223" s="82" t="s">
        <v>1587</v>
      </c>
      <c r="AM223" s="79" t="s">
        <v>1644</v>
      </c>
      <c r="AN223" s="79" t="b">
        <v>0</v>
      </c>
      <c r="AO223" s="82" t="s">
        <v>1471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20</v>
      </c>
      <c r="BC223" s="78" t="str">
        <f>REPLACE(INDEX(GroupVertices[Group],MATCH(Edges[[#This Row],[Vertex 2]],GroupVertices[Vertex],0)),1,1,"")</f>
        <v>20</v>
      </c>
      <c r="BD223" s="48"/>
      <c r="BE223" s="49"/>
      <c r="BF223" s="48"/>
      <c r="BG223" s="49"/>
      <c r="BH223" s="48"/>
      <c r="BI223" s="49"/>
      <c r="BJ223" s="48"/>
      <c r="BK223" s="49"/>
      <c r="BL223" s="48"/>
    </row>
    <row r="224" spans="1:64" ht="15">
      <c r="A224" s="64" t="s">
        <v>362</v>
      </c>
      <c r="B224" s="64" t="s">
        <v>467</v>
      </c>
      <c r="C224" s="65" t="s">
        <v>4978</v>
      </c>
      <c r="D224" s="66">
        <v>3</v>
      </c>
      <c r="E224" s="67" t="s">
        <v>132</v>
      </c>
      <c r="F224" s="68">
        <v>35</v>
      </c>
      <c r="G224" s="65"/>
      <c r="H224" s="69"/>
      <c r="I224" s="70"/>
      <c r="J224" s="70"/>
      <c r="K224" s="34" t="s">
        <v>65</v>
      </c>
      <c r="L224" s="77">
        <v>224</v>
      </c>
      <c r="M224" s="77"/>
      <c r="N224" s="72"/>
      <c r="O224" s="79" t="s">
        <v>526</v>
      </c>
      <c r="P224" s="81">
        <v>43693.29961805556</v>
      </c>
      <c r="Q224" s="79" t="s">
        <v>622</v>
      </c>
      <c r="R224" s="84" t="s">
        <v>738</v>
      </c>
      <c r="S224" s="79" t="s">
        <v>778</v>
      </c>
      <c r="T224" s="79" t="s">
        <v>800</v>
      </c>
      <c r="U224" s="79"/>
      <c r="V224" s="84" t="s">
        <v>1018</v>
      </c>
      <c r="W224" s="81">
        <v>43693.29961805556</v>
      </c>
      <c r="X224" s="84" t="s">
        <v>1227</v>
      </c>
      <c r="Y224" s="79"/>
      <c r="Z224" s="79"/>
      <c r="AA224" s="82" t="s">
        <v>1471</v>
      </c>
      <c r="AB224" s="79"/>
      <c r="AC224" s="79" t="b">
        <v>0</v>
      </c>
      <c r="AD224" s="79">
        <v>0</v>
      </c>
      <c r="AE224" s="82" t="s">
        <v>1587</v>
      </c>
      <c r="AF224" s="79" t="b">
        <v>1</v>
      </c>
      <c r="AG224" s="79" t="s">
        <v>1621</v>
      </c>
      <c r="AH224" s="79"/>
      <c r="AI224" s="82" t="s">
        <v>1636</v>
      </c>
      <c r="AJ224" s="79" t="b">
        <v>0</v>
      </c>
      <c r="AK224" s="79">
        <v>0</v>
      </c>
      <c r="AL224" s="82" t="s">
        <v>1587</v>
      </c>
      <c r="AM224" s="79" t="s">
        <v>1644</v>
      </c>
      <c r="AN224" s="79" t="b">
        <v>0</v>
      </c>
      <c r="AO224" s="82" t="s">
        <v>1471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20</v>
      </c>
      <c r="BC224" s="78" t="str">
        <f>REPLACE(INDEX(GroupVertices[Group],MATCH(Edges[[#This Row],[Vertex 2]],GroupVertices[Vertex],0)),1,1,"")</f>
        <v>20</v>
      </c>
      <c r="BD224" s="48">
        <v>1</v>
      </c>
      <c r="BE224" s="49">
        <v>11.11111111111111</v>
      </c>
      <c r="BF224" s="48">
        <v>0</v>
      </c>
      <c r="BG224" s="49">
        <v>0</v>
      </c>
      <c r="BH224" s="48">
        <v>0</v>
      </c>
      <c r="BI224" s="49">
        <v>0</v>
      </c>
      <c r="BJ224" s="48">
        <v>8</v>
      </c>
      <c r="BK224" s="49">
        <v>88.88888888888889</v>
      </c>
      <c r="BL224" s="48">
        <v>9</v>
      </c>
    </row>
    <row r="225" spans="1:64" ht="15">
      <c r="A225" s="64" t="s">
        <v>363</v>
      </c>
      <c r="B225" s="64" t="s">
        <v>463</v>
      </c>
      <c r="C225" s="65" t="s">
        <v>4978</v>
      </c>
      <c r="D225" s="66">
        <v>3</v>
      </c>
      <c r="E225" s="67" t="s">
        <v>132</v>
      </c>
      <c r="F225" s="68">
        <v>35</v>
      </c>
      <c r="G225" s="65"/>
      <c r="H225" s="69"/>
      <c r="I225" s="70"/>
      <c r="J225" s="70"/>
      <c r="K225" s="34" t="s">
        <v>65</v>
      </c>
      <c r="L225" s="77">
        <v>225</v>
      </c>
      <c r="M225" s="77"/>
      <c r="N225" s="72"/>
      <c r="O225" s="79" t="s">
        <v>526</v>
      </c>
      <c r="P225" s="81">
        <v>43693.3121875</v>
      </c>
      <c r="Q225" s="79" t="s">
        <v>609</v>
      </c>
      <c r="R225" s="79"/>
      <c r="S225" s="79"/>
      <c r="T225" s="79"/>
      <c r="U225" s="79"/>
      <c r="V225" s="84" t="s">
        <v>1019</v>
      </c>
      <c r="W225" s="81">
        <v>43693.3121875</v>
      </c>
      <c r="X225" s="84" t="s">
        <v>1228</v>
      </c>
      <c r="Y225" s="79"/>
      <c r="Z225" s="79"/>
      <c r="AA225" s="82" t="s">
        <v>1472</v>
      </c>
      <c r="AB225" s="79"/>
      <c r="AC225" s="79" t="b">
        <v>0</v>
      </c>
      <c r="AD225" s="79">
        <v>0</v>
      </c>
      <c r="AE225" s="82" t="s">
        <v>1587</v>
      </c>
      <c r="AF225" s="79" t="b">
        <v>0</v>
      </c>
      <c r="AG225" s="79" t="s">
        <v>1621</v>
      </c>
      <c r="AH225" s="79"/>
      <c r="AI225" s="82" t="s">
        <v>1587</v>
      </c>
      <c r="AJ225" s="79" t="b">
        <v>0</v>
      </c>
      <c r="AK225" s="79">
        <v>4</v>
      </c>
      <c r="AL225" s="82" t="s">
        <v>1551</v>
      </c>
      <c r="AM225" s="79" t="s">
        <v>1643</v>
      </c>
      <c r="AN225" s="79" t="b">
        <v>0</v>
      </c>
      <c r="AO225" s="82" t="s">
        <v>1551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10</v>
      </c>
      <c r="BC225" s="78" t="str">
        <f>REPLACE(INDEX(GroupVertices[Group],MATCH(Edges[[#This Row],[Vertex 2]],GroupVertices[Vertex],0)),1,1,"")</f>
        <v>10</v>
      </c>
      <c r="BD225" s="48"/>
      <c r="BE225" s="49"/>
      <c r="BF225" s="48"/>
      <c r="BG225" s="49"/>
      <c r="BH225" s="48"/>
      <c r="BI225" s="49"/>
      <c r="BJ225" s="48"/>
      <c r="BK225" s="49"/>
      <c r="BL225" s="48"/>
    </row>
    <row r="226" spans="1:64" ht="15">
      <c r="A226" s="64" t="s">
        <v>363</v>
      </c>
      <c r="B226" s="64" t="s">
        <v>416</v>
      </c>
      <c r="C226" s="65" t="s">
        <v>4978</v>
      </c>
      <c r="D226" s="66">
        <v>3</v>
      </c>
      <c r="E226" s="67" t="s">
        <v>132</v>
      </c>
      <c r="F226" s="68">
        <v>35</v>
      </c>
      <c r="G226" s="65"/>
      <c r="H226" s="69"/>
      <c r="I226" s="70"/>
      <c r="J226" s="70"/>
      <c r="K226" s="34" t="s">
        <v>65</v>
      </c>
      <c r="L226" s="77">
        <v>226</v>
      </c>
      <c r="M226" s="77"/>
      <c r="N226" s="72"/>
      <c r="O226" s="79" t="s">
        <v>526</v>
      </c>
      <c r="P226" s="81">
        <v>43693.3121875</v>
      </c>
      <c r="Q226" s="79" t="s">
        <v>609</v>
      </c>
      <c r="R226" s="79"/>
      <c r="S226" s="79"/>
      <c r="T226" s="79"/>
      <c r="U226" s="79"/>
      <c r="V226" s="84" t="s">
        <v>1019</v>
      </c>
      <c r="W226" s="81">
        <v>43693.3121875</v>
      </c>
      <c r="X226" s="84" t="s">
        <v>1228</v>
      </c>
      <c r="Y226" s="79"/>
      <c r="Z226" s="79"/>
      <c r="AA226" s="82" t="s">
        <v>1472</v>
      </c>
      <c r="AB226" s="79"/>
      <c r="AC226" s="79" t="b">
        <v>0</v>
      </c>
      <c r="AD226" s="79">
        <v>0</v>
      </c>
      <c r="AE226" s="82" t="s">
        <v>1587</v>
      </c>
      <c r="AF226" s="79" t="b">
        <v>0</v>
      </c>
      <c r="AG226" s="79" t="s">
        <v>1621</v>
      </c>
      <c r="AH226" s="79"/>
      <c r="AI226" s="82" t="s">
        <v>1587</v>
      </c>
      <c r="AJ226" s="79" t="b">
        <v>0</v>
      </c>
      <c r="AK226" s="79">
        <v>4</v>
      </c>
      <c r="AL226" s="82" t="s">
        <v>1551</v>
      </c>
      <c r="AM226" s="79" t="s">
        <v>1643</v>
      </c>
      <c r="AN226" s="79" t="b">
        <v>0</v>
      </c>
      <c r="AO226" s="82" t="s">
        <v>1551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10</v>
      </c>
      <c r="BC226" s="78" t="str">
        <f>REPLACE(INDEX(GroupVertices[Group],MATCH(Edges[[#This Row],[Vertex 2]],GroupVertices[Vertex],0)),1,1,"")</f>
        <v>10</v>
      </c>
      <c r="BD226" s="48">
        <v>0</v>
      </c>
      <c r="BE226" s="49">
        <v>0</v>
      </c>
      <c r="BF226" s="48">
        <v>0</v>
      </c>
      <c r="BG226" s="49">
        <v>0</v>
      </c>
      <c r="BH226" s="48">
        <v>0</v>
      </c>
      <c r="BI226" s="49">
        <v>0</v>
      </c>
      <c r="BJ226" s="48">
        <v>23</v>
      </c>
      <c r="BK226" s="49">
        <v>100</v>
      </c>
      <c r="BL226" s="48">
        <v>23</v>
      </c>
    </row>
    <row r="227" spans="1:64" ht="15">
      <c r="A227" s="64" t="s">
        <v>364</v>
      </c>
      <c r="B227" s="64" t="s">
        <v>364</v>
      </c>
      <c r="C227" s="65" t="s">
        <v>4978</v>
      </c>
      <c r="D227" s="66">
        <v>3</v>
      </c>
      <c r="E227" s="67" t="s">
        <v>132</v>
      </c>
      <c r="F227" s="68">
        <v>35</v>
      </c>
      <c r="G227" s="65"/>
      <c r="H227" s="69"/>
      <c r="I227" s="70"/>
      <c r="J227" s="70"/>
      <c r="K227" s="34" t="s">
        <v>65</v>
      </c>
      <c r="L227" s="77">
        <v>227</v>
      </c>
      <c r="M227" s="77"/>
      <c r="N227" s="72"/>
      <c r="O227" s="79" t="s">
        <v>176</v>
      </c>
      <c r="P227" s="81">
        <v>43693.575057870374</v>
      </c>
      <c r="Q227" s="79" t="s">
        <v>623</v>
      </c>
      <c r="R227" s="79"/>
      <c r="S227" s="79"/>
      <c r="T227" s="79" t="s">
        <v>839</v>
      </c>
      <c r="U227" s="84" t="s">
        <v>876</v>
      </c>
      <c r="V227" s="84" t="s">
        <v>876</v>
      </c>
      <c r="W227" s="81">
        <v>43693.575057870374</v>
      </c>
      <c r="X227" s="84" t="s">
        <v>1229</v>
      </c>
      <c r="Y227" s="79"/>
      <c r="Z227" s="79"/>
      <c r="AA227" s="82" t="s">
        <v>1473</v>
      </c>
      <c r="AB227" s="79"/>
      <c r="AC227" s="79" t="b">
        <v>0</v>
      </c>
      <c r="AD227" s="79">
        <v>0</v>
      </c>
      <c r="AE227" s="82" t="s">
        <v>1587</v>
      </c>
      <c r="AF227" s="79" t="b">
        <v>0</v>
      </c>
      <c r="AG227" s="79" t="s">
        <v>1621</v>
      </c>
      <c r="AH227" s="79"/>
      <c r="AI227" s="82" t="s">
        <v>1587</v>
      </c>
      <c r="AJ227" s="79" t="b">
        <v>0</v>
      </c>
      <c r="AK227" s="79">
        <v>0</v>
      </c>
      <c r="AL227" s="82" t="s">
        <v>1587</v>
      </c>
      <c r="AM227" s="79" t="s">
        <v>1644</v>
      </c>
      <c r="AN227" s="79" t="b">
        <v>0</v>
      </c>
      <c r="AO227" s="82" t="s">
        <v>1473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0</v>
      </c>
      <c r="BE227" s="49">
        <v>0</v>
      </c>
      <c r="BF227" s="48">
        <v>3</v>
      </c>
      <c r="BG227" s="49">
        <v>16.666666666666668</v>
      </c>
      <c r="BH227" s="48">
        <v>0</v>
      </c>
      <c r="BI227" s="49">
        <v>0</v>
      </c>
      <c r="BJ227" s="48">
        <v>15</v>
      </c>
      <c r="BK227" s="49">
        <v>83.33333333333333</v>
      </c>
      <c r="BL227" s="48">
        <v>18</v>
      </c>
    </row>
    <row r="228" spans="1:64" ht="15">
      <c r="A228" s="64" t="s">
        <v>365</v>
      </c>
      <c r="B228" s="64" t="s">
        <v>468</v>
      </c>
      <c r="C228" s="65" t="s">
        <v>4978</v>
      </c>
      <c r="D228" s="66">
        <v>3</v>
      </c>
      <c r="E228" s="67" t="s">
        <v>132</v>
      </c>
      <c r="F228" s="68">
        <v>35</v>
      </c>
      <c r="G228" s="65"/>
      <c r="H228" s="69"/>
      <c r="I228" s="70"/>
      <c r="J228" s="70"/>
      <c r="K228" s="34" t="s">
        <v>65</v>
      </c>
      <c r="L228" s="77">
        <v>228</v>
      </c>
      <c r="M228" s="77"/>
      <c r="N228" s="72"/>
      <c r="O228" s="79" t="s">
        <v>527</v>
      </c>
      <c r="P228" s="81">
        <v>43693.62908564815</v>
      </c>
      <c r="Q228" s="79" t="s">
        <v>624</v>
      </c>
      <c r="R228" s="79"/>
      <c r="S228" s="79"/>
      <c r="T228" s="79" t="s">
        <v>800</v>
      </c>
      <c r="U228" s="79"/>
      <c r="V228" s="84" t="s">
        <v>1020</v>
      </c>
      <c r="W228" s="81">
        <v>43693.62908564815</v>
      </c>
      <c r="X228" s="84" t="s">
        <v>1230</v>
      </c>
      <c r="Y228" s="79"/>
      <c r="Z228" s="79"/>
      <c r="AA228" s="82" t="s">
        <v>1474</v>
      </c>
      <c r="AB228" s="82" t="s">
        <v>1568</v>
      </c>
      <c r="AC228" s="79" t="b">
        <v>0</v>
      </c>
      <c r="AD228" s="79">
        <v>5</v>
      </c>
      <c r="AE228" s="82" t="s">
        <v>1603</v>
      </c>
      <c r="AF228" s="79" t="b">
        <v>0</v>
      </c>
      <c r="AG228" s="79" t="s">
        <v>1621</v>
      </c>
      <c r="AH228" s="79"/>
      <c r="AI228" s="82" t="s">
        <v>1587</v>
      </c>
      <c r="AJ228" s="79" t="b">
        <v>0</v>
      </c>
      <c r="AK228" s="79">
        <v>1</v>
      </c>
      <c r="AL228" s="82" t="s">
        <v>1587</v>
      </c>
      <c r="AM228" s="79" t="s">
        <v>1648</v>
      </c>
      <c r="AN228" s="79" t="b">
        <v>0</v>
      </c>
      <c r="AO228" s="82" t="s">
        <v>1568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19</v>
      </c>
      <c r="BC228" s="78" t="str">
        <f>REPLACE(INDEX(GroupVertices[Group],MATCH(Edges[[#This Row],[Vertex 2]],GroupVertices[Vertex],0)),1,1,"")</f>
        <v>19</v>
      </c>
      <c r="BD228" s="48">
        <v>0</v>
      </c>
      <c r="BE228" s="49">
        <v>0</v>
      </c>
      <c r="BF228" s="48">
        <v>0</v>
      </c>
      <c r="BG228" s="49">
        <v>0</v>
      </c>
      <c r="BH228" s="48">
        <v>0</v>
      </c>
      <c r="BI228" s="49">
        <v>0</v>
      </c>
      <c r="BJ228" s="48">
        <v>25</v>
      </c>
      <c r="BK228" s="49">
        <v>100</v>
      </c>
      <c r="BL228" s="48">
        <v>25</v>
      </c>
    </row>
    <row r="229" spans="1:64" ht="15">
      <c r="A229" s="64" t="s">
        <v>366</v>
      </c>
      <c r="B229" s="64" t="s">
        <v>468</v>
      </c>
      <c r="C229" s="65" t="s">
        <v>4978</v>
      </c>
      <c r="D229" s="66">
        <v>3</v>
      </c>
      <c r="E229" s="67" t="s">
        <v>132</v>
      </c>
      <c r="F229" s="68">
        <v>35</v>
      </c>
      <c r="G229" s="65"/>
      <c r="H229" s="69"/>
      <c r="I229" s="70"/>
      <c r="J229" s="70"/>
      <c r="K229" s="34" t="s">
        <v>65</v>
      </c>
      <c r="L229" s="77">
        <v>229</v>
      </c>
      <c r="M229" s="77"/>
      <c r="N229" s="72"/>
      <c r="O229" s="79" t="s">
        <v>526</v>
      </c>
      <c r="P229" s="81">
        <v>43693.632361111115</v>
      </c>
      <c r="Q229" s="79" t="s">
        <v>625</v>
      </c>
      <c r="R229" s="79"/>
      <c r="S229" s="79"/>
      <c r="T229" s="79"/>
      <c r="U229" s="79"/>
      <c r="V229" s="84" t="s">
        <v>1021</v>
      </c>
      <c r="W229" s="81">
        <v>43693.632361111115</v>
      </c>
      <c r="X229" s="84" t="s">
        <v>1231</v>
      </c>
      <c r="Y229" s="79"/>
      <c r="Z229" s="79"/>
      <c r="AA229" s="82" t="s">
        <v>1475</v>
      </c>
      <c r="AB229" s="79"/>
      <c r="AC229" s="79" t="b">
        <v>0</v>
      </c>
      <c r="AD229" s="79">
        <v>0</v>
      </c>
      <c r="AE229" s="82" t="s">
        <v>1587</v>
      </c>
      <c r="AF229" s="79" t="b">
        <v>0</v>
      </c>
      <c r="AG229" s="79" t="s">
        <v>1621</v>
      </c>
      <c r="AH229" s="79"/>
      <c r="AI229" s="82" t="s">
        <v>1587</v>
      </c>
      <c r="AJ229" s="79" t="b">
        <v>0</v>
      </c>
      <c r="AK229" s="79">
        <v>1</v>
      </c>
      <c r="AL229" s="82" t="s">
        <v>1474</v>
      </c>
      <c r="AM229" s="79" t="s">
        <v>1644</v>
      </c>
      <c r="AN229" s="79" t="b">
        <v>0</v>
      </c>
      <c r="AO229" s="82" t="s">
        <v>1474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19</v>
      </c>
      <c r="BC229" s="78" t="str">
        <f>REPLACE(INDEX(GroupVertices[Group],MATCH(Edges[[#This Row],[Vertex 2]],GroupVertices[Vertex],0)),1,1,"")</f>
        <v>19</v>
      </c>
      <c r="BD229" s="48"/>
      <c r="BE229" s="49"/>
      <c r="BF229" s="48"/>
      <c r="BG229" s="49"/>
      <c r="BH229" s="48"/>
      <c r="BI229" s="49"/>
      <c r="BJ229" s="48"/>
      <c r="BK229" s="49"/>
      <c r="BL229" s="48"/>
    </row>
    <row r="230" spans="1:64" ht="15">
      <c r="A230" s="64" t="s">
        <v>366</v>
      </c>
      <c r="B230" s="64" t="s">
        <v>365</v>
      </c>
      <c r="C230" s="65" t="s">
        <v>4978</v>
      </c>
      <c r="D230" s="66">
        <v>3</v>
      </c>
      <c r="E230" s="67" t="s">
        <v>132</v>
      </c>
      <c r="F230" s="68">
        <v>35</v>
      </c>
      <c r="G230" s="65"/>
      <c r="H230" s="69"/>
      <c r="I230" s="70"/>
      <c r="J230" s="70"/>
      <c r="K230" s="34" t="s">
        <v>65</v>
      </c>
      <c r="L230" s="77">
        <v>230</v>
      </c>
      <c r="M230" s="77"/>
      <c r="N230" s="72"/>
      <c r="O230" s="79" t="s">
        <v>526</v>
      </c>
      <c r="P230" s="81">
        <v>43693.632361111115</v>
      </c>
      <c r="Q230" s="79" t="s">
        <v>625</v>
      </c>
      <c r="R230" s="79"/>
      <c r="S230" s="79"/>
      <c r="T230" s="79"/>
      <c r="U230" s="79"/>
      <c r="V230" s="84" t="s">
        <v>1021</v>
      </c>
      <c r="W230" s="81">
        <v>43693.632361111115</v>
      </c>
      <c r="X230" s="84" t="s">
        <v>1231</v>
      </c>
      <c r="Y230" s="79"/>
      <c r="Z230" s="79"/>
      <c r="AA230" s="82" t="s">
        <v>1475</v>
      </c>
      <c r="AB230" s="79"/>
      <c r="AC230" s="79" t="b">
        <v>0</v>
      </c>
      <c r="AD230" s="79">
        <v>0</v>
      </c>
      <c r="AE230" s="82" t="s">
        <v>1587</v>
      </c>
      <c r="AF230" s="79" t="b">
        <v>0</v>
      </c>
      <c r="AG230" s="79" t="s">
        <v>1621</v>
      </c>
      <c r="AH230" s="79"/>
      <c r="AI230" s="82" t="s">
        <v>1587</v>
      </c>
      <c r="AJ230" s="79" t="b">
        <v>0</v>
      </c>
      <c r="AK230" s="79">
        <v>1</v>
      </c>
      <c r="AL230" s="82" t="s">
        <v>1474</v>
      </c>
      <c r="AM230" s="79" t="s">
        <v>1644</v>
      </c>
      <c r="AN230" s="79" t="b">
        <v>0</v>
      </c>
      <c r="AO230" s="82" t="s">
        <v>1474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19</v>
      </c>
      <c r="BC230" s="78" t="str">
        <f>REPLACE(INDEX(GroupVertices[Group],MATCH(Edges[[#This Row],[Vertex 2]],GroupVertices[Vertex],0)),1,1,"")</f>
        <v>19</v>
      </c>
      <c r="BD230" s="48">
        <v>0</v>
      </c>
      <c r="BE230" s="49">
        <v>0</v>
      </c>
      <c r="BF230" s="48">
        <v>0</v>
      </c>
      <c r="BG230" s="49">
        <v>0</v>
      </c>
      <c r="BH230" s="48">
        <v>0</v>
      </c>
      <c r="BI230" s="49">
        <v>0</v>
      </c>
      <c r="BJ230" s="48">
        <v>26</v>
      </c>
      <c r="BK230" s="49">
        <v>100</v>
      </c>
      <c r="BL230" s="48">
        <v>26</v>
      </c>
    </row>
    <row r="231" spans="1:64" ht="15">
      <c r="A231" s="64" t="s">
        <v>367</v>
      </c>
      <c r="B231" s="64" t="s">
        <v>399</v>
      </c>
      <c r="C231" s="65" t="s">
        <v>4978</v>
      </c>
      <c r="D231" s="66">
        <v>3</v>
      </c>
      <c r="E231" s="67" t="s">
        <v>132</v>
      </c>
      <c r="F231" s="68">
        <v>35</v>
      </c>
      <c r="G231" s="65"/>
      <c r="H231" s="69"/>
      <c r="I231" s="70"/>
      <c r="J231" s="70"/>
      <c r="K231" s="34" t="s">
        <v>65</v>
      </c>
      <c r="L231" s="77">
        <v>231</v>
      </c>
      <c r="M231" s="77"/>
      <c r="N231" s="72"/>
      <c r="O231" s="79" t="s">
        <v>526</v>
      </c>
      <c r="P231" s="81">
        <v>43693.63909722222</v>
      </c>
      <c r="Q231" s="79" t="s">
        <v>626</v>
      </c>
      <c r="R231" s="79"/>
      <c r="S231" s="79"/>
      <c r="T231" s="79"/>
      <c r="U231" s="79"/>
      <c r="V231" s="84" t="s">
        <v>1022</v>
      </c>
      <c r="W231" s="81">
        <v>43693.63909722222</v>
      </c>
      <c r="X231" s="84" t="s">
        <v>1232</v>
      </c>
      <c r="Y231" s="79"/>
      <c r="Z231" s="79"/>
      <c r="AA231" s="82" t="s">
        <v>1476</v>
      </c>
      <c r="AB231" s="79"/>
      <c r="AC231" s="79" t="b">
        <v>0</v>
      </c>
      <c r="AD231" s="79">
        <v>0</v>
      </c>
      <c r="AE231" s="82" t="s">
        <v>1587</v>
      </c>
      <c r="AF231" s="79" t="b">
        <v>0</v>
      </c>
      <c r="AG231" s="79" t="s">
        <v>1621</v>
      </c>
      <c r="AH231" s="79"/>
      <c r="AI231" s="82" t="s">
        <v>1587</v>
      </c>
      <c r="AJ231" s="79" t="b">
        <v>0</v>
      </c>
      <c r="AK231" s="79">
        <v>4</v>
      </c>
      <c r="AL231" s="82" t="s">
        <v>1532</v>
      </c>
      <c r="AM231" s="79" t="s">
        <v>1644</v>
      </c>
      <c r="AN231" s="79" t="b">
        <v>0</v>
      </c>
      <c r="AO231" s="82" t="s">
        <v>1532</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12</v>
      </c>
      <c r="BC231" s="78" t="str">
        <f>REPLACE(INDEX(GroupVertices[Group],MATCH(Edges[[#This Row],[Vertex 2]],GroupVertices[Vertex],0)),1,1,"")</f>
        <v>12</v>
      </c>
      <c r="BD231" s="48">
        <v>1</v>
      </c>
      <c r="BE231" s="49">
        <v>4</v>
      </c>
      <c r="BF231" s="48">
        <v>1</v>
      </c>
      <c r="BG231" s="49">
        <v>4</v>
      </c>
      <c r="BH231" s="48">
        <v>0</v>
      </c>
      <c r="BI231" s="49">
        <v>0</v>
      </c>
      <c r="BJ231" s="48">
        <v>23</v>
      </c>
      <c r="BK231" s="49">
        <v>92</v>
      </c>
      <c r="BL231" s="48">
        <v>25</v>
      </c>
    </row>
    <row r="232" spans="1:64" ht="15">
      <c r="A232" s="64" t="s">
        <v>368</v>
      </c>
      <c r="B232" s="64" t="s">
        <v>469</v>
      </c>
      <c r="C232" s="65" t="s">
        <v>4978</v>
      </c>
      <c r="D232" s="66">
        <v>3</v>
      </c>
      <c r="E232" s="67" t="s">
        <v>132</v>
      </c>
      <c r="F232" s="68">
        <v>35</v>
      </c>
      <c r="G232" s="65"/>
      <c r="H232" s="69"/>
      <c r="I232" s="70"/>
      <c r="J232" s="70"/>
      <c r="K232" s="34" t="s">
        <v>65</v>
      </c>
      <c r="L232" s="77">
        <v>232</v>
      </c>
      <c r="M232" s="77"/>
      <c r="N232" s="72"/>
      <c r="O232" s="79" t="s">
        <v>526</v>
      </c>
      <c r="P232" s="81">
        <v>43693.64943287037</v>
      </c>
      <c r="Q232" s="79" t="s">
        <v>627</v>
      </c>
      <c r="R232" s="79"/>
      <c r="S232" s="79"/>
      <c r="T232" s="79" t="s">
        <v>840</v>
      </c>
      <c r="U232" s="79"/>
      <c r="V232" s="84" t="s">
        <v>1023</v>
      </c>
      <c r="W232" s="81">
        <v>43693.64943287037</v>
      </c>
      <c r="X232" s="84" t="s">
        <v>1233</v>
      </c>
      <c r="Y232" s="79"/>
      <c r="Z232" s="79"/>
      <c r="AA232" s="82" t="s">
        <v>1477</v>
      </c>
      <c r="AB232" s="79"/>
      <c r="AC232" s="79" t="b">
        <v>0</v>
      </c>
      <c r="AD232" s="79">
        <v>4</v>
      </c>
      <c r="AE232" s="82" t="s">
        <v>1587</v>
      </c>
      <c r="AF232" s="79" t="b">
        <v>0</v>
      </c>
      <c r="AG232" s="79" t="s">
        <v>1621</v>
      </c>
      <c r="AH232" s="79"/>
      <c r="AI232" s="82" t="s">
        <v>1587</v>
      </c>
      <c r="AJ232" s="79" t="b">
        <v>0</v>
      </c>
      <c r="AK232" s="79">
        <v>0</v>
      </c>
      <c r="AL232" s="82" t="s">
        <v>1587</v>
      </c>
      <c r="AM232" s="79" t="s">
        <v>1648</v>
      </c>
      <c r="AN232" s="79" t="b">
        <v>0</v>
      </c>
      <c r="AO232" s="82" t="s">
        <v>1477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8</v>
      </c>
      <c r="BC232" s="78" t="str">
        <f>REPLACE(INDEX(GroupVertices[Group],MATCH(Edges[[#This Row],[Vertex 2]],GroupVertices[Vertex],0)),1,1,"")</f>
        <v>8</v>
      </c>
      <c r="BD232" s="48">
        <v>1</v>
      </c>
      <c r="BE232" s="49">
        <v>2.0833333333333335</v>
      </c>
      <c r="BF232" s="48">
        <v>0</v>
      </c>
      <c r="BG232" s="49">
        <v>0</v>
      </c>
      <c r="BH232" s="48">
        <v>0</v>
      </c>
      <c r="BI232" s="49">
        <v>0</v>
      </c>
      <c r="BJ232" s="48">
        <v>47</v>
      </c>
      <c r="BK232" s="49">
        <v>97.91666666666667</v>
      </c>
      <c r="BL232" s="48">
        <v>48</v>
      </c>
    </row>
    <row r="233" spans="1:64" ht="15">
      <c r="A233" s="64" t="s">
        <v>369</v>
      </c>
      <c r="B233" s="64" t="s">
        <v>399</v>
      </c>
      <c r="C233" s="65" t="s">
        <v>4978</v>
      </c>
      <c r="D233" s="66">
        <v>3</v>
      </c>
      <c r="E233" s="67" t="s">
        <v>132</v>
      </c>
      <c r="F233" s="68">
        <v>35</v>
      </c>
      <c r="G233" s="65"/>
      <c r="H233" s="69"/>
      <c r="I233" s="70"/>
      <c r="J233" s="70"/>
      <c r="K233" s="34" t="s">
        <v>65</v>
      </c>
      <c r="L233" s="77">
        <v>233</v>
      </c>
      <c r="M233" s="77"/>
      <c r="N233" s="72"/>
      <c r="O233" s="79" t="s">
        <v>526</v>
      </c>
      <c r="P233" s="81">
        <v>43693.66111111111</v>
      </c>
      <c r="Q233" s="79" t="s">
        <v>626</v>
      </c>
      <c r="R233" s="79"/>
      <c r="S233" s="79"/>
      <c r="T233" s="79"/>
      <c r="U233" s="79"/>
      <c r="V233" s="84" t="s">
        <v>1024</v>
      </c>
      <c r="W233" s="81">
        <v>43693.66111111111</v>
      </c>
      <c r="X233" s="84" t="s">
        <v>1234</v>
      </c>
      <c r="Y233" s="79"/>
      <c r="Z233" s="79"/>
      <c r="AA233" s="82" t="s">
        <v>1478</v>
      </c>
      <c r="AB233" s="79"/>
      <c r="AC233" s="79" t="b">
        <v>0</v>
      </c>
      <c r="AD233" s="79">
        <v>0</v>
      </c>
      <c r="AE233" s="82" t="s">
        <v>1587</v>
      </c>
      <c r="AF233" s="79" t="b">
        <v>0</v>
      </c>
      <c r="AG233" s="79" t="s">
        <v>1621</v>
      </c>
      <c r="AH233" s="79"/>
      <c r="AI233" s="82" t="s">
        <v>1587</v>
      </c>
      <c r="AJ233" s="79" t="b">
        <v>0</v>
      </c>
      <c r="AK233" s="79">
        <v>4</v>
      </c>
      <c r="AL233" s="82" t="s">
        <v>1532</v>
      </c>
      <c r="AM233" s="79" t="s">
        <v>1643</v>
      </c>
      <c r="AN233" s="79" t="b">
        <v>0</v>
      </c>
      <c r="AO233" s="82" t="s">
        <v>1532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12</v>
      </c>
      <c r="BC233" s="78" t="str">
        <f>REPLACE(INDEX(GroupVertices[Group],MATCH(Edges[[#This Row],[Vertex 2]],GroupVertices[Vertex],0)),1,1,"")</f>
        <v>12</v>
      </c>
      <c r="BD233" s="48">
        <v>1</v>
      </c>
      <c r="BE233" s="49">
        <v>4</v>
      </c>
      <c r="BF233" s="48">
        <v>1</v>
      </c>
      <c r="BG233" s="49">
        <v>4</v>
      </c>
      <c r="BH233" s="48">
        <v>0</v>
      </c>
      <c r="BI233" s="49">
        <v>0</v>
      </c>
      <c r="BJ233" s="48">
        <v>23</v>
      </c>
      <c r="BK233" s="49">
        <v>92</v>
      </c>
      <c r="BL233" s="48">
        <v>25</v>
      </c>
    </row>
    <row r="234" spans="1:64" ht="15">
      <c r="A234" s="64" t="s">
        <v>370</v>
      </c>
      <c r="B234" s="64" t="s">
        <v>410</v>
      </c>
      <c r="C234" s="65" t="s">
        <v>4978</v>
      </c>
      <c r="D234" s="66">
        <v>3</v>
      </c>
      <c r="E234" s="67" t="s">
        <v>132</v>
      </c>
      <c r="F234" s="68">
        <v>35</v>
      </c>
      <c r="G234" s="65"/>
      <c r="H234" s="69"/>
      <c r="I234" s="70"/>
      <c r="J234" s="70"/>
      <c r="K234" s="34" t="s">
        <v>65</v>
      </c>
      <c r="L234" s="77">
        <v>234</v>
      </c>
      <c r="M234" s="77"/>
      <c r="N234" s="72"/>
      <c r="O234" s="79" t="s">
        <v>526</v>
      </c>
      <c r="P234" s="81">
        <v>43693.70086805556</v>
      </c>
      <c r="Q234" s="79" t="s">
        <v>587</v>
      </c>
      <c r="R234" s="84" t="s">
        <v>715</v>
      </c>
      <c r="S234" s="79" t="s">
        <v>787</v>
      </c>
      <c r="T234" s="79" t="s">
        <v>800</v>
      </c>
      <c r="U234" s="84" t="s">
        <v>873</v>
      </c>
      <c r="V234" s="84" t="s">
        <v>873</v>
      </c>
      <c r="W234" s="81">
        <v>43693.70086805556</v>
      </c>
      <c r="X234" s="84" t="s">
        <v>1235</v>
      </c>
      <c r="Y234" s="79"/>
      <c r="Z234" s="79"/>
      <c r="AA234" s="82" t="s">
        <v>1479</v>
      </c>
      <c r="AB234" s="79"/>
      <c r="AC234" s="79" t="b">
        <v>0</v>
      </c>
      <c r="AD234" s="79">
        <v>0</v>
      </c>
      <c r="AE234" s="82" t="s">
        <v>1587</v>
      </c>
      <c r="AF234" s="79" t="b">
        <v>0</v>
      </c>
      <c r="AG234" s="79" t="s">
        <v>1621</v>
      </c>
      <c r="AH234" s="79"/>
      <c r="AI234" s="82" t="s">
        <v>1587</v>
      </c>
      <c r="AJ234" s="79" t="b">
        <v>0</v>
      </c>
      <c r="AK234" s="79">
        <v>6</v>
      </c>
      <c r="AL234" s="82" t="s">
        <v>1545</v>
      </c>
      <c r="AM234" s="79" t="s">
        <v>1648</v>
      </c>
      <c r="AN234" s="79" t="b">
        <v>0</v>
      </c>
      <c r="AO234" s="82" t="s">
        <v>1545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9</v>
      </c>
      <c r="BC234" s="78" t="str">
        <f>REPLACE(INDEX(GroupVertices[Group],MATCH(Edges[[#This Row],[Vertex 2]],GroupVertices[Vertex],0)),1,1,"")</f>
        <v>9</v>
      </c>
      <c r="BD234" s="48">
        <v>0</v>
      </c>
      <c r="BE234" s="49">
        <v>0</v>
      </c>
      <c r="BF234" s="48">
        <v>0</v>
      </c>
      <c r="BG234" s="49">
        <v>0</v>
      </c>
      <c r="BH234" s="48">
        <v>0</v>
      </c>
      <c r="BI234" s="49">
        <v>0</v>
      </c>
      <c r="BJ234" s="48">
        <v>8</v>
      </c>
      <c r="BK234" s="49">
        <v>100</v>
      </c>
      <c r="BL234" s="48">
        <v>8</v>
      </c>
    </row>
    <row r="235" spans="1:64" ht="15">
      <c r="A235" s="64" t="s">
        <v>371</v>
      </c>
      <c r="B235" s="64" t="s">
        <v>470</v>
      </c>
      <c r="C235" s="65" t="s">
        <v>4978</v>
      </c>
      <c r="D235" s="66">
        <v>3</v>
      </c>
      <c r="E235" s="67" t="s">
        <v>132</v>
      </c>
      <c r="F235" s="68">
        <v>35</v>
      </c>
      <c r="G235" s="65"/>
      <c r="H235" s="69"/>
      <c r="I235" s="70"/>
      <c r="J235" s="70"/>
      <c r="K235" s="34" t="s">
        <v>65</v>
      </c>
      <c r="L235" s="77">
        <v>235</v>
      </c>
      <c r="M235" s="77"/>
      <c r="N235" s="72"/>
      <c r="O235" s="79" t="s">
        <v>527</v>
      </c>
      <c r="P235" s="81">
        <v>43693.70805555556</v>
      </c>
      <c r="Q235" s="79" t="s">
        <v>628</v>
      </c>
      <c r="R235" s="79"/>
      <c r="S235" s="79"/>
      <c r="T235" s="79" t="s">
        <v>841</v>
      </c>
      <c r="U235" s="79"/>
      <c r="V235" s="84" t="s">
        <v>1025</v>
      </c>
      <c r="W235" s="81">
        <v>43693.70805555556</v>
      </c>
      <c r="X235" s="84" t="s">
        <v>1236</v>
      </c>
      <c r="Y235" s="79"/>
      <c r="Z235" s="79"/>
      <c r="AA235" s="82" t="s">
        <v>1480</v>
      </c>
      <c r="AB235" s="79"/>
      <c r="AC235" s="79" t="b">
        <v>0</v>
      </c>
      <c r="AD235" s="79">
        <v>0</v>
      </c>
      <c r="AE235" s="82" t="s">
        <v>1604</v>
      </c>
      <c r="AF235" s="79" t="b">
        <v>0</v>
      </c>
      <c r="AG235" s="79" t="s">
        <v>1621</v>
      </c>
      <c r="AH235" s="79"/>
      <c r="AI235" s="82" t="s">
        <v>1587</v>
      </c>
      <c r="AJ235" s="79" t="b">
        <v>0</v>
      </c>
      <c r="AK235" s="79">
        <v>0</v>
      </c>
      <c r="AL235" s="82" t="s">
        <v>1587</v>
      </c>
      <c r="AM235" s="79" t="s">
        <v>1648</v>
      </c>
      <c r="AN235" s="79" t="b">
        <v>0</v>
      </c>
      <c r="AO235" s="82" t="s">
        <v>1480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1</v>
      </c>
      <c r="BE235" s="49">
        <v>2.2222222222222223</v>
      </c>
      <c r="BF235" s="48">
        <v>5</v>
      </c>
      <c r="BG235" s="49">
        <v>11.11111111111111</v>
      </c>
      <c r="BH235" s="48">
        <v>0</v>
      </c>
      <c r="BI235" s="49">
        <v>0</v>
      </c>
      <c r="BJ235" s="48">
        <v>39</v>
      </c>
      <c r="BK235" s="49">
        <v>86.66666666666667</v>
      </c>
      <c r="BL235" s="48">
        <v>45</v>
      </c>
    </row>
    <row r="236" spans="1:64" ht="15">
      <c r="A236" s="64" t="s">
        <v>372</v>
      </c>
      <c r="B236" s="64" t="s">
        <v>461</v>
      </c>
      <c r="C236" s="65" t="s">
        <v>4979</v>
      </c>
      <c r="D236" s="66">
        <v>3</v>
      </c>
      <c r="E236" s="67" t="s">
        <v>136</v>
      </c>
      <c r="F236" s="68">
        <v>35</v>
      </c>
      <c r="G236" s="65"/>
      <c r="H236" s="69"/>
      <c r="I236" s="70"/>
      <c r="J236" s="70"/>
      <c r="K236" s="34" t="s">
        <v>65</v>
      </c>
      <c r="L236" s="77">
        <v>236</v>
      </c>
      <c r="M236" s="77"/>
      <c r="N236" s="72"/>
      <c r="O236" s="79" t="s">
        <v>526</v>
      </c>
      <c r="P236" s="81">
        <v>43692.34881944444</v>
      </c>
      <c r="Q236" s="79" t="s">
        <v>629</v>
      </c>
      <c r="R236" s="84" t="s">
        <v>739</v>
      </c>
      <c r="S236" s="79" t="s">
        <v>778</v>
      </c>
      <c r="T236" s="79" t="s">
        <v>800</v>
      </c>
      <c r="U236" s="79"/>
      <c r="V236" s="84" t="s">
        <v>1026</v>
      </c>
      <c r="W236" s="81">
        <v>43692.34881944444</v>
      </c>
      <c r="X236" s="84" t="s">
        <v>1237</v>
      </c>
      <c r="Y236" s="79"/>
      <c r="Z236" s="79"/>
      <c r="AA236" s="82" t="s">
        <v>1481</v>
      </c>
      <c r="AB236" s="79"/>
      <c r="AC236" s="79" t="b">
        <v>0</v>
      </c>
      <c r="AD236" s="79">
        <v>0</v>
      </c>
      <c r="AE236" s="82" t="s">
        <v>1587</v>
      </c>
      <c r="AF236" s="79" t="b">
        <v>0</v>
      </c>
      <c r="AG236" s="79" t="s">
        <v>1621</v>
      </c>
      <c r="AH236" s="79"/>
      <c r="AI236" s="82" t="s">
        <v>1587</v>
      </c>
      <c r="AJ236" s="79" t="b">
        <v>0</v>
      </c>
      <c r="AK236" s="79">
        <v>0</v>
      </c>
      <c r="AL236" s="82" t="s">
        <v>1587</v>
      </c>
      <c r="AM236" s="79" t="s">
        <v>1651</v>
      </c>
      <c r="AN236" s="79" t="b">
        <v>1</v>
      </c>
      <c r="AO236" s="82" t="s">
        <v>1481</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7</v>
      </c>
      <c r="BC236" s="78" t="str">
        <f>REPLACE(INDEX(GroupVertices[Group],MATCH(Edges[[#This Row],[Vertex 2]],GroupVertices[Vertex],0)),1,1,"")</f>
        <v>7</v>
      </c>
      <c r="BD236" s="48">
        <v>0</v>
      </c>
      <c r="BE236" s="49">
        <v>0</v>
      </c>
      <c r="BF236" s="48">
        <v>0</v>
      </c>
      <c r="BG236" s="49">
        <v>0</v>
      </c>
      <c r="BH236" s="48">
        <v>0</v>
      </c>
      <c r="BI236" s="49">
        <v>0</v>
      </c>
      <c r="BJ236" s="48">
        <v>20</v>
      </c>
      <c r="BK236" s="49">
        <v>100</v>
      </c>
      <c r="BL236" s="48">
        <v>20</v>
      </c>
    </row>
    <row r="237" spans="1:64" ht="15">
      <c r="A237" s="64" t="s">
        <v>372</v>
      </c>
      <c r="B237" s="64" t="s">
        <v>461</v>
      </c>
      <c r="C237" s="65" t="s">
        <v>4979</v>
      </c>
      <c r="D237" s="66">
        <v>3</v>
      </c>
      <c r="E237" s="67" t="s">
        <v>136</v>
      </c>
      <c r="F237" s="68">
        <v>35</v>
      </c>
      <c r="G237" s="65"/>
      <c r="H237" s="69"/>
      <c r="I237" s="70"/>
      <c r="J237" s="70"/>
      <c r="K237" s="34" t="s">
        <v>65</v>
      </c>
      <c r="L237" s="77">
        <v>237</v>
      </c>
      <c r="M237" s="77"/>
      <c r="N237" s="72"/>
      <c r="O237" s="79" t="s">
        <v>526</v>
      </c>
      <c r="P237" s="81">
        <v>43692.35061342592</v>
      </c>
      <c r="Q237" s="79" t="s">
        <v>630</v>
      </c>
      <c r="R237" s="84" t="s">
        <v>740</v>
      </c>
      <c r="S237" s="79" t="s">
        <v>778</v>
      </c>
      <c r="T237" s="79" t="s">
        <v>800</v>
      </c>
      <c r="U237" s="79"/>
      <c r="V237" s="84" t="s">
        <v>1026</v>
      </c>
      <c r="W237" s="81">
        <v>43692.35061342592</v>
      </c>
      <c r="X237" s="84" t="s">
        <v>1238</v>
      </c>
      <c r="Y237" s="79"/>
      <c r="Z237" s="79"/>
      <c r="AA237" s="82" t="s">
        <v>1482</v>
      </c>
      <c r="AB237" s="79"/>
      <c r="AC237" s="79" t="b">
        <v>0</v>
      </c>
      <c r="AD237" s="79">
        <v>0</v>
      </c>
      <c r="AE237" s="82" t="s">
        <v>1587</v>
      </c>
      <c r="AF237" s="79" t="b">
        <v>0</v>
      </c>
      <c r="AG237" s="79" t="s">
        <v>1621</v>
      </c>
      <c r="AH237" s="79"/>
      <c r="AI237" s="82" t="s">
        <v>1587</v>
      </c>
      <c r="AJ237" s="79" t="b">
        <v>0</v>
      </c>
      <c r="AK237" s="79">
        <v>0</v>
      </c>
      <c r="AL237" s="82" t="s">
        <v>1587</v>
      </c>
      <c r="AM237" s="79" t="s">
        <v>1651</v>
      </c>
      <c r="AN237" s="79" t="b">
        <v>1</v>
      </c>
      <c r="AO237" s="82" t="s">
        <v>1482</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7</v>
      </c>
      <c r="BC237" s="78" t="str">
        <f>REPLACE(INDEX(GroupVertices[Group],MATCH(Edges[[#This Row],[Vertex 2]],GroupVertices[Vertex],0)),1,1,"")</f>
        <v>7</v>
      </c>
      <c r="BD237" s="48">
        <v>0</v>
      </c>
      <c r="BE237" s="49">
        <v>0</v>
      </c>
      <c r="BF237" s="48">
        <v>0</v>
      </c>
      <c r="BG237" s="49">
        <v>0</v>
      </c>
      <c r="BH237" s="48">
        <v>0</v>
      </c>
      <c r="BI237" s="49">
        <v>0</v>
      </c>
      <c r="BJ237" s="48">
        <v>19</v>
      </c>
      <c r="BK237" s="49">
        <v>100</v>
      </c>
      <c r="BL237" s="48">
        <v>19</v>
      </c>
    </row>
    <row r="238" spans="1:64" ht="15">
      <c r="A238" s="64" t="s">
        <v>373</v>
      </c>
      <c r="B238" s="64" t="s">
        <v>461</v>
      </c>
      <c r="C238" s="65" t="s">
        <v>4978</v>
      </c>
      <c r="D238" s="66">
        <v>3</v>
      </c>
      <c r="E238" s="67" t="s">
        <v>132</v>
      </c>
      <c r="F238" s="68">
        <v>35</v>
      </c>
      <c r="G238" s="65"/>
      <c r="H238" s="69"/>
      <c r="I238" s="70"/>
      <c r="J238" s="70"/>
      <c r="K238" s="34" t="s">
        <v>65</v>
      </c>
      <c r="L238" s="77">
        <v>238</v>
      </c>
      <c r="M238" s="77"/>
      <c r="N238" s="72"/>
      <c r="O238" s="79" t="s">
        <v>526</v>
      </c>
      <c r="P238" s="81">
        <v>43692.55636574074</v>
      </c>
      <c r="Q238" s="79" t="s">
        <v>600</v>
      </c>
      <c r="R238" s="79"/>
      <c r="S238" s="79"/>
      <c r="T238" s="79" t="s">
        <v>832</v>
      </c>
      <c r="U238" s="79"/>
      <c r="V238" s="84" t="s">
        <v>1027</v>
      </c>
      <c r="W238" s="81">
        <v>43692.55636574074</v>
      </c>
      <c r="X238" s="84" t="s">
        <v>1239</v>
      </c>
      <c r="Y238" s="79"/>
      <c r="Z238" s="79"/>
      <c r="AA238" s="82" t="s">
        <v>1483</v>
      </c>
      <c r="AB238" s="79"/>
      <c r="AC238" s="79" t="b">
        <v>0</v>
      </c>
      <c r="AD238" s="79">
        <v>0</v>
      </c>
      <c r="AE238" s="82" t="s">
        <v>1587</v>
      </c>
      <c r="AF238" s="79" t="b">
        <v>0</v>
      </c>
      <c r="AG238" s="79" t="s">
        <v>1621</v>
      </c>
      <c r="AH238" s="79"/>
      <c r="AI238" s="82" t="s">
        <v>1587</v>
      </c>
      <c r="AJ238" s="79" t="b">
        <v>0</v>
      </c>
      <c r="AK238" s="79">
        <v>0</v>
      </c>
      <c r="AL238" s="82" t="s">
        <v>1482</v>
      </c>
      <c r="AM238" s="79" t="s">
        <v>1644</v>
      </c>
      <c r="AN238" s="79" t="b">
        <v>0</v>
      </c>
      <c r="AO238" s="82" t="s">
        <v>1482</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7</v>
      </c>
      <c r="BC238" s="78" t="str">
        <f>REPLACE(INDEX(GroupVertices[Group],MATCH(Edges[[#This Row],[Vertex 2]],GroupVertices[Vertex],0)),1,1,"")</f>
        <v>7</v>
      </c>
      <c r="BD238" s="48"/>
      <c r="BE238" s="49"/>
      <c r="BF238" s="48"/>
      <c r="BG238" s="49"/>
      <c r="BH238" s="48"/>
      <c r="BI238" s="49"/>
      <c r="BJ238" s="48"/>
      <c r="BK238" s="49"/>
      <c r="BL238" s="48"/>
    </row>
    <row r="239" spans="1:64" ht="15">
      <c r="A239" s="64" t="s">
        <v>373</v>
      </c>
      <c r="B239" s="64" t="s">
        <v>372</v>
      </c>
      <c r="C239" s="65" t="s">
        <v>4978</v>
      </c>
      <c r="D239" s="66">
        <v>3</v>
      </c>
      <c r="E239" s="67" t="s">
        <v>132</v>
      </c>
      <c r="F239" s="68">
        <v>35</v>
      </c>
      <c r="G239" s="65"/>
      <c r="H239" s="69"/>
      <c r="I239" s="70"/>
      <c r="J239" s="70"/>
      <c r="K239" s="34" t="s">
        <v>65</v>
      </c>
      <c r="L239" s="77">
        <v>239</v>
      </c>
      <c r="M239" s="77"/>
      <c r="N239" s="72"/>
      <c r="O239" s="79" t="s">
        <v>526</v>
      </c>
      <c r="P239" s="81">
        <v>43692.55636574074</v>
      </c>
      <c r="Q239" s="79" t="s">
        <v>600</v>
      </c>
      <c r="R239" s="79"/>
      <c r="S239" s="79"/>
      <c r="T239" s="79" t="s">
        <v>832</v>
      </c>
      <c r="U239" s="79"/>
      <c r="V239" s="84" t="s">
        <v>1027</v>
      </c>
      <c r="W239" s="81">
        <v>43692.55636574074</v>
      </c>
      <c r="X239" s="84" t="s">
        <v>1239</v>
      </c>
      <c r="Y239" s="79"/>
      <c r="Z239" s="79"/>
      <c r="AA239" s="82" t="s">
        <v>1483</v>
      </c>
      <c r="AB239" s="79"/>
      <c r="AC239" s="79" t="b">
        <v>0</v>
      </c>
      <c r="AD239" s="79">
        <v>0</v>
      </c>
      <c r="AE239" s="82" t="s">
        <v>1587</v>
      </c>
      <c r="AF239" s="79" t="b">
        <v>0</v>
      </c>
      <c r="AG239" s="79" t="s">
        <v>1621</v>
      </c>
      <c r="AH239" s="79"/>
      <c r="AI239" s="82" t="s">
        <v>1587</v>
      </c>
      <c r="AJ239" s="79" t="b">
        <v>0</v>
      </c>
      <c r="AK239" s="79">
        <v>0</v>
      </c>
      <c r="AL239" s="82" t="s">
        <v>1482</v>
      </c>
      <c r="AM239" s="79" t="s">
        <v>1644</v>
      </c>
      <c r="AN239" s="79" t="b">
        <v>0</v>
      </c>
      <c r="AO239" s="82" t="s">
        <v>1482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7</v>
      </c>
      <c r="BC239" s="78" t="str">
        <f>REPLACE(INDEX(GroupVertices[Group],MATCH(Edges[[#This Row],[Vertex 2]],GroupVertices[Vertex],0)),1,1,"")</f>
        <v>7</v>
      </c>
      <c r="BD239" s="48">
        <v>0</v>
      </c>
      <c r="BE239" s="49">
        <v>0</v>
      </c>
      <c r="BF239" s="48">
        <v>0</v>
      </c>
      <c r="BG239" s="49">
        <v>0</v>
      </c>
      <c r="BH239" s="48">
        <v>0</v>
      </c>
      <c r="BI239" s="49">
        <v>0</v>
      </c>
      <c r="BJ239" s="48">
        <v>24</v>
      </c>
      <c r="BK239" s="49">
        <v>100</v>
      </c>
      <c r="BL239" s="48">
        <v>24</v>
      </c>
    </row>
    <row r="240" spans="1:64" ht="15">
      <c r="A240" s="64" t="s">
        <v>373</v>
      </c>
      <c r="B240" s="64" t="s">
        <v>449</v>
      </c>
      <c r="C240" s="65" t="s">
        <v>4978</v>
      </c>
      <c r="D240" s="66">
        <v>3</v>
      </c>
      <c r="E240" s="67" t="s">
        <v>132</v>
      </c>
      <c r="F240" s="68">
        <v>35</v>
      </c>
      <c r="G240" s="65"/>
      <c r="H240" s="69"/>
      <c r="I240" s="70"/>
      <c r="J240" s="70"/>
      <c r="K240" s="34" t="s">
        <v>65</v>
      </c>
      <c r="L240" s="77">
        <v>240</v>
      </c>
      <c r="M240" s="77"/>
      <c r="N240" s="72"/>
      <c r="O240" s="79" t="s">
        <v>526</v>
      </c>
      <c r="P240" s="81">
        <v>43693.90975694444</v>
      </c>
      <c r="Q240" s="79" t="s">
        <v>592</v>
      </c>
      <c r="R240" s="79"/>
      <c r="S240" s="79"/>
      <c r="T240" s="79"/>
      <c r="U240" s="79"/>
      <c r="V240" s="84" t="s">
        <v>1027</v>
      </c>
      <c r="W240" s="81">
        <v>43693.90975694444</v>
      </c>
      <c r="X240" s="84" t="s">
        <v>1240</v>
      </c>
      <c r="Y240" s="79"/>
      <c r="Z240" s="79"/>
      <c r="AA240" s="82" t="s">
        <v>1484</v>
      </c>
      <c r="AB240" s="79"/>
      <c r="AC240" s="79" t="b">
        <v>0</v>
      </c>
      <c r="AD240" s="79">
        <v>0</v>
      </c>
      <c r="AE240" s="82" t="s">
        <v>1587</v>
      </c>
      <c r="AF240" s="79" t="b">
        <v>0</v>
      </c>
      <c r="AG240" s="79" t="s">
        <v>1621</v>
      </c>
      <c r="AH240" s="79"/>
      <c r="AI240" s="82" t="s">
        <v>1587</v>
      </c>
      <c r="AJ240" s="79" t="b">
        <v>0</v>
      </c>
      <c r="AK240" s="79">
        <v>3</v>
      </c>
      <c r="AL240" s="82" t="s">
        <v>1499</v>
      </c>
      <c r="AM240" s="79" t="s">
        <v>1644</v>
      </c>
      <c r="AN240" s="79" t="b">
        <v>0</v>
      </c>
      <c r="AO240" s="82" t="s">
        <v>1499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7</v>
      </c>
      <c r="BC240" s="78" t="str">
        <f>REPLACE(INDEX(GroupVertices[Group],MATCH(Edges[[#This Row],[Vertex 2]],GroupVertices[Vertex],0)),1,1,"")</f>
        <v>1</v>
      </c>
      <c r="BD240" s="48"/>
      <c r="BE240" s="49"/>
      <c r="BF240" s="48"/>
      <c r="BG240" s="49"/>
      <c r="BH240" s="48"/>
      <c r="BI240" s="49"/>
      <c r="BJ240" s="48"/>
      <c r="BK240" s="49"/>
      <c r="BL240" s="48"/>
    </row>
    <row r="241" spans="1:64" ht="15">
      <c r="A241" s="64" t="s">
        <v>373</v>
      </c>
      <c r="B241" s="64" t="s">
        <v>450</v>
      </c>
      <c r="C241" s="65" t="s">
        <v>4978</v>
      </c>
      <c r="D241" s="66">
        <v>3</v>
      </c>
      <c r="E241" s="67" t="s">
        <v>132</v>
      </c>
      <c r="F241" s="68">
        <v>35</v>
      </c>
      <c r="G241" s="65"/>
      <c r="H241" s="69"/>
      <c r="I241" s="70"/>
      <c r="J241" s="70"/>
      <c r="K241" s="34" t="s">
        <v>65</v>
      </c>
      <c r="L241" s="77">
        <v>241</v>
      </c>
      <c r="M241" s="77"/>
      <c r="N241" s="72"/>
      <c r="O241" s="79" t="s">
        <v>526</v>
      </c>
      <c r="P241" s="81">
        <v>43693.90975694444</v>
      </c>
      <c r="Q241" s="79" t="s">
        <v>592</v>
      </c>
      <c r="R241" s="79"/>
      <c r="S241" s="79"/>
      <c r="T241" s="79"/>
      <c r="U241" s="79"/>
      <c r="V241" s="84" t="s">
        <v>1027</v>
      </c>
      <c r="W241" s="81">
        <v>43693.90975694444</v>
      </c>
      <c r="X241" s="84" t="s">
        <v>1240</v>
      </c>
      <c r="Y241" s="79"/>
      <c r="Z241" s="79"/>
      <c r="AA241" s="82" t="s">
        <v>1484</v>
      </c>
      <c r="AB241" s="79"/>
      <c r="AC241" s="79" t="b">
        <v>0</v>
      </c>
      <c r="AD241" s="79">
        <v>0</v>
      </c>
      <c r="AE241" s="82" t="s">
        <v>1587</v>
      </c>
      <c r="AF241" s="79" t="b">
        <v>0</v>
      </c>
      <c r="AG241" s="79" t="s">
        <v>1621</v>
      </c>
      <c r="AH241" s="79"/>
      <c r="AI241" s="82" t="s">
        <v>1587</v>
      </c>
      <c r="AJ241" s="79" t="b">
        <v>0</v>
      </c>
      <c r="AK241" s="79">
        <v>3</v>
      </c>
      <c r="AL241" s="82" t="s">
        <v>1499</v>
      </c>
      <c r="AM241" s="79" t="s">
        <v>1644</v>
      </c>
      <c r="AN241" s="79" t="b">
        <v>0</v>
      </c>
      <c r="AO241" s="82" t="s">
        <v>1499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7</v>
      </c>
      <c r="BC241" s="78" t="str">
        <f>REPLACE(INDEX(GroupVertices[Group],MATCH(Edges[[#This Row],[Vertex 2]],GroupVertices[Vertex],0)),1,1,"")</f>
        <v>1</v>
      </c>
      <c r="BD241" s="48"/>
      <c r="BE241" s="49"/>
      <c r="BF241" s="48"/>
      <c r="BG241" s="49"/>
      <c r="BH241" s="48"/>
      <c r="BI241" s="49"/>
      <c r="BJ241" s="48"/>
      <c r="BK241" s="49"/>
      <c r="BL241" s="48"/>
    </row>
    <row r="242" spans="1:64" ht="15">
      <c r="A242" s="64" t="s">
        <v>373</v>
      </c>
      <c r="B242" s="64" t="s">
        <v>451</v>
      </c>
      <c r="C242" s="65" t="s">
        <v>4978</v>
      </c>
      <c r="D242" s="66">
        <v>3</v>
      </c>
      <c r="E242" s="67" t="s">
        <v>132</v>
      </c>
      <c r="F242" s="68">
        <v>35</v>
      </c>
      <c r="G242" s="65"/>
      <c r="H242" s="69"/>
      <c r="I242" s="70"/>
      <c r="J242" s="70"/>
      <c r="K242" s="34" t="s">
        <v>65</v>
      </c>
      <c r="L242" s="77">
        <v>242</v>
      </c>
      <c r="M242" s="77"/>
      <c r="N242" s="72"/>
      <c r="O242" s="79" t="s">
        <v>526</v>
      </c>
      <c r="P242" s="81">
        <v>43693.90975694444</v>
      </c>
      <c r="Q242" s="79" t="s">
        <v>592</v>
      </c>
      <c r="R242" s="79"/>
      <c r="S242" s="79"/>
      <c r="T242" s="79"/>
      <c r="U242" s="79"/>
      <c r="V242" s="84" t="s">
        <v>1027</v>
      </c>
      <c r="W242" s="81">
        <v>43693.90975694444</v>
      </c>
      <c r="X242" s="84" t="s">
        <v>1240</v>
      </c>
      <c r="Y242" s="79"/>
      <c r="Z242" s="79"/>
      <c r="AA242" s="82" t="s">
        <v>1484</v>
      </c>
      <c r="AB242" s="79"/>
      <c r="AC242" s="79" t="b">
        <v>0</v>
      </c>
      <c r="AD242" s="79">
        <v>0</v>
      </c>
      <c r="AE242" s="82" t="s">
        <v>1587</v>
      </c>
      <c r="AF242" s="79" t="b">
        <v>0</v>
      </c>
      <c r="AG242" s="79" t="s">
        <v>1621</v>
      </c>
      <c r="AH242" s="79"/>
      <c r="AI242" s="82" t="s">
        <v>1587</v>
      </c>
      <c r="AJ242" s="79" t="b">
        <v>0</v>
      </c>
      <c r="AK242" s="79">
        <v>3</v>
      </c>
      <c r="AL242" s="82" t="s">
        <v>1499</v>
      </c>
      <c r="AM242" s="79" t="s">
        <v>1644</v>
      </c>
      <c r="AN242" s="79" t="b">
        <v>0</v>
      </c>
      <c r="AO242" s="82" t="s">
        <v>1499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7</v>
      </c>
      <c r="BC242" s="78" t="str">
        <f>REPLACE(INDEX(GroupVertices[Group],MATCH(Edges[[#This Row],[Vertex 2]],GroupVertices[Vertex],0)),1,1,"")</f>
        <v>1</v>
      </c>
      <c r="BD242" s="48"/>
      <c r="BE242" s="49"/>
      <c r="BF242" s="48"/>
      <c r="BG242" s="49"/>
      <c r="BH242" s="48"/>
      <c r="BI242" s="49"/>
      <c r="BJ242" s="48"/>
      <c r="BK242" s="49"/>
      <c r="BL242" s="48"/>
    </row>
    <row r="243" spans="1:64" ht="15">
      <c r="A243" s="64" t="s">
        <v>373</v>
      </c>
      <c r="B243" s="64" t="s">
        <v>452</v>
      </c>
      <c r="C243" s="65" t="s">
        <v>4978</v>
      </c>
      <c r="D243" s="66">
        <v>3</v>
      </c>
      <c r="E243" s="67" t="s">
        <v>132</v>
      </c>
      <c r="F243" s="68">
        <v>35</v>
      </c>
      <c r="G243" s="65"/>
      <c r="H243" s="69"/>
      <c r="I243" s="70"/>
      <c r="J243" s="70"/>
      <c r="K243" s="34" t="s">
        <v>65</v>
      </c>
      <c r="L243" s="77">
        <v>243</v>
      </c>
      <c r="M243" s="77"/>
      <c r="N243" s="72"/>
      <c r="O243" s="79" t="s">
        <v>526</v>
      </c>
      <c r="P243" s="81">
        <v>43693.90975694444</v>
      </c>
      <c r="Q243" s="79" t="s">
        <v>592</v>
      </c>
      <c r="R243" s="79"/>
      <c r="S243" s="79"/>
      <c r="T243" s="79"/>
      <c r="U243" s="79"/>
      <c r="V243" s="84" t="s">
        <v>1027</v>
      </c>
      <c r="W243" s="81">
        <v>43693.90975694444</v>
      </c>
      <c r="X243" s="84" t="s">
        <v>1240</v>
      </c>
      <c r="Y243" s="79"/>
      <c r="Z243" s="79"/>
      <c r="AA243" s="82" t="s">
        <v>1484</v>
      </c>
      <c r="AB243" s="79"/>
      <c r="AC243" s="79" t="b">
        <v>0</v>
      </c>
      <c r="AD243" s="79">
        <v>0</v>
      </c>
      <c r="AE243" s="82" t="s">
        <v>1587</v>
      </c>
      <c r="AF243" s="79" t="b">
        <v>0</v>
      </c>
      <c r="AG243" s="79" t="s">
        <v>1621</v>
      </c>
      <c r="AH243" s="79"/>
      <c r="AI243" s="82" t="s">
        <v>1587</v>
      </c>
      <c r="AJ243" s="79" t="b">
        <v>0</v>
      </c>
      <c r="AK243" s="79">
        <v>3</v>
      </c>
      <c r="AL243" s="82" t="s">
        <v>1499</v>
      </c>
      <c r="AM243" s="79" t="s">
        <v>1644</v>
      </c>
      <c r="AN243" s="79" t="b">
        <v>0</v>
      </c>
      <c r="AO243" s="82" t="s">
        <v>1499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7</v>
      </c>
      <c r="BC243" s="78" t="str">
        <f>REPLACE(INDEX(GroupVertices[Group],MATCH(Edges[[#This Row],[Vertex 2]],GroupVertices[Vertex],0)),1,1,"")</f>
        <v>1</v>
      </c>
      <c r="BD243" s="48"/>
      <c r="BE243" s="49"/>
      <c r="BF243" s="48"/>
      <c r="BG243" s="49"/>
      <c r="BH243" s="48"/>
      <c r="BI243" s="49"/>
      <c r="BJ243" s="48"/>
      <c r="BK243" s="49"/>
      <c r="BL243" s="48"/>
    </row>
    <row r="244" spans="1:64" ht="15">
      <c r="A244" s="64" t="s">
        <v>373</v>
      </c>
      <c r="B244" s="64" t="s">
        <v>453</v>
      </c>
      <c r="C244" s="65" t="s">
        <v>4978</v>
      </c>
      <c r="D244" s="66">
        <v>3</v>
      </c>
      <c r="E244" s="67" t="s">
        <v>132</v>
      </c>
      <c r="F244" s="68">
        <v>35</v>
      </c>
      <c r="G244" s="65"/>
      <c r="H244" s="69"/>
      <c r="I244" s="70"/>
      <c r="J244" s="70"/>
      <c r="K244" s="34" t="s">
        <v>65</v>
      </c>
      <c r="L244" s="77">
        <v>244</v>
      </c>
      <c r="M244" s="77"/>
      <c r="N244" s="72"/>
      <c r="O244" s="79" t="s">
        <v>526</v>
      </c>
      <c r="P244" s="81">
        <v>43693.90975694444</v>
      </c>
      <c r="Q244" s="79" t="s">
        <v>592</v>
      </c>
      <c r="R244" s="79"/>
      <c r="S244" s="79"/>
      <c r="T244" s="79"/>
      <c r="U244" s="79"/>
      <c r="V244" s="84" t="s">
        <v>1027</v>
      </c>
      <c r="W244" s="81">
        <v>43693.90975694444</v>
      </c>
      <c r="X244" s="84" t="s">
        <v>1240</v>
      </c>
      <c r="Y244" s="79"/>
      <c r="Z244" s="79"/>
      <c r="AA244" s="82" t="s">
        <v>1484</v>
      </c>
      <c r="AB244" s="79"/>
      <c r="AC244" s="79" t="b">
        <v>0</v>
      </c>
      <c r="AD244" s="79">
        <v>0</v>
      </c>
      <c r="AE244" s="82" t="s">
        <v>1587</v>
      </c>
      <c r="AF244" s="79" t="b">
        <v>0</v>
      </c>
      <c r="AG244" s="79" t="s">
        <v>1621</v>
      </c>
      <c r="AH244" s="79"/>
      <c r="AI244" s="82" t="s">
        <v>1587</v>
      </c>
      <c r="AJ244" s="79" t="b">
        <v>0</v>
      </c>
      <c r="AK244" s="79">
        <v>3</v>
      </c>
      <c r="AL244" s="82" t="s">
        <v>1499</v>
      </c>
      <c r="AM244" s="79" t="s">
        <v>1644</v>
      </c>
      <c r="AN244" s="79" t="b">
        <v>0</v>
      </c>
      <c r="AO244" s="82" t="s">
        <v>1499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7</v>
      </c>
      <c r="BC244" s="78" t="str">
        <f>REPLACE(INDEX(GroupVertices[Group],MATCH(Edges[[#This Row],[Vertex 2]],GroupVertices[Vertex],0)),1,1,"")</f>
        <v>1</v>
      </c>
      <c r="BD244" s="48"/>
      <c r="BE244" s="49"/>
      <c r="BF244" s="48"/>
      <c r="BG244" s="49"/>
      <c r="BH244" s="48"/>
      <c r="BI244" s="49"/>
      <c r="BJ244" s="48"/>
      <c r="BK244" s="49"/>
      <c r="BL244" s="48"/>
    </row>
    <row r="245" spans="1:64" ht="15">
      <c r="A245" s="64" t="s">
        <v>373</v>
      </c>
      <c r="B245" s="64" t="s">
        <v>454</v>
      </c>
      <c r="C245" s="65" t="s">
        <v>4978</v>
      </c>
      <c r="D245" s="66">
        <v>3</v>
      </c>
      <c r="E245" s="67" t="s">
        <v>132</v>
      </c>
      <c r="F245" s="68">
        <v>35</v>
      </c>
      <c r="G245" s="65"/>
      <c r="H245" s="69"/>
      <c r="I245" s="70"/>
      <c r="J245" s="70"/>
      <c r="K245" s="34" t="s">
        <v>65</v>
      </c>
      <c r="L245" s="77">
        <v>245</v>
      </c>
      <c r="M245" s="77"/>
      <c r="N245" s="72"/>
      <c r="O245" s="79" t="s">
        <v>526</v>
      </c>
      <c r="P245" s="81">
        <v>43693.90975694444</v>
      </c>
      <c r="Q245" s="79" t="s">
        <v>592</v>
      </c>
      <c r="R245" s="79"/>
      <c r="S245" s="79"/>
      <c r="T245" s="79"/>
      <c r="U245" s="79"/>
      <c r="V245" s="84" t="s">
        <v>1027</v>
      </c>
      <c r="W245" s="81">
        <v>43693.90975694444</v>
      </c>
      <c r="X245" s="84" t="s">
        <v>1240</v>
      </c>
      <c r="Y245" s="79"/>
      <c r="Z245" s="79"/>
      <c r="AA245" s="82" t="s">
        <v>1484</v>
      </c>
      <c r="AB245" s="79"/>
      <c r="AC245" s="79" t="b">
        <v>0</v>
      </c>
      <c r="AD245" s="79">
        <v>0</v>
      </c>
      <c r="AE245" s="82" t="s">
        <v>1587</v>
      </c>
      <c r="AF245" s="79" t="b">
        <v>0</v>
      </c>
      <c r="AG245" s="79" t="s">
        <v>1621</v>
      </c>
      <c r="AH245" s="79"/>
      <c r="AI245" s="82" t="s">
        <v>1587</v>
      </c>
      <c r="AJ245" s="79" t="b">
        <v>0</v>
      </c>
      <c r="AK245" s="79">
        <v>3</v>
      </c>
      <c r="AL245" s="82" t="s">
        <v>1499</v>
      </c>
      <c r="AM245" s="79" t="s">
        <v>1644</v>
      </c>
      <c r="AN245" s="79" t="b">
        <v>0</v>
      </c>
      <c r="AO245" s="82" t="s">
        <v>1499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7</v>
      </c>
      <c r="BC245" s="78" t="str">
        <f>REPLACE(INDEX(GroupVertices[Group],MATCH(Edges[[#This Row],[Vertex 2]],GroupVertices[Vertex],0)),1,1,"")</f>
        <v>1</v>
      </c>
      <c r="BD245" s="48"/>
      <c r="BE245" s="49"/>
      <c r="BF245" s="48"/>
      <c r="BG245" s="49"/>
      <c r="BH245" s="48"/>
      <c r="BI245" s="49"/>
      <c r="BJ245" s="48"/>
      <c r="BK245" s="49"/>
      <c r="BL245" s="48"/>
    </row>
    <row r="246" spans="1:64" ht="15">
      <c r="A246" s="64" t="s">
        <v>373</v>
      </c>
      <c r="B246" s="64" t="s">
        <v>455</v>
      </c>
      <c r="C246" s="65" t="s">
        <v>4978</v>
      </c>
      <c r="D246" s="66">
        <v>3</v>
      </c>
      <c r="E246" s="67" t="s">
        <v>132</v>
      </c>
      <c r="F246" s="68">
        <v>35</v>
      </c>
      <c r="G246" s="65"/>
      <c r="H246" s="69"/>
      <c r="I246" s="70"/>
      <c r="J246" s="70"/>
      <c r="K246" s="34" t="s">
        <v>65</v>
      </c>
      <c r="L246" s="77">
        <v>246</v>
      </c>
      <c r="M246" s="77"/>
      <c r="N246" s="72"/>
      <c r="O246" s="79" t="s">
        <v>526</v>
      </c>
      <c r="P246" s="81">
        <v>43693.90975694444</v>
      </c>
      <c r="Q246" s="79" t="s">
        <v>592</v>
      </c>
      <c r="R246" s="79"/>
      <c r="S246" s="79"/>
      <c r="T246" s="79"/>
      <c r="U246" s="79"/>
      <c r="V246" s="84" t="s">
        <v>1027</v>
      </c>
      <c r="W246" s="81">
        <v>43693.90975694444</v>
      </c>
      <c r="X246" s="84" t="s">
        <v>1240</v>
      </c>
      <c r="Y246" s="79"/>
      <c r="Z246" s="79"/>
      <c r="AA246" s="82" t="s">
        <v>1484</v>
      </c>
      <c r="AB246" s="79"/>
      <c r="AC246" s="79" t="b">
        <v>0</v>
      </c>
      <c r="AD246" s="79">
        <v>0</v>
      </c>
      <c r="AE246" s="82" t="s">
        <v>1587</v>
      </c>
      <c r="AF246" s="79" t="b">
        <v>0</v>
      </c>
      <c r="AG246" s="79" t="s">
        <v>1621</v>
      </c>
      <c r="AH246" s="79"/>
      <c r="AI246" s="82" t="s">
        <v>1587</v>
      </c>
      <c r="AJ246" s="79" t="b">
        <v>0</v>
      </c>
      <c r="AK246" s="79">
        <v>3</v>
      </c>
      <c r="AL246" s="82" t="s">
        <v>1499</v>
      </c>
      <c r="AM246" s="79" t="s">
        <v>1644</v>
      </c>
      <c r="AN246" s="79" t="b">
        <v>0</v>
      </c>
      <c r="AO246" s="82" t="s">
        <v>1499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7</v>
      </c>
      <c r="BC246" s="78" t="str">
        <f>REPLACE(INDEX(GroupVertices[Group],MATCH(Edges[[#This Row],[Vertex 2]],GroupVertices[Vertex],0)),1,1,"")</f>
        <v>1</v>
      </c>
      <c r="BD246" s="48"/>
      <c r="BE246" s="49"/>
      <c r="BF246" s="48"/>
      <c r="BG246" s="49"/>
      <c r="BH246" s="48"/>
      <c r="BI246" s="49"/>
      <c r="BJ246" s="48"/>
      <c r="BK246" s="49"/>
      <c r="BL246" s="48"/>
    </row>
    <row r="247" spans="1:64" ht="15">
      <c r="A247" s="64" t="s">
        <v>373</v>
      </c>
      <c r="B247" s="64" t="s">
        <v>379</v>
      </c>
      <c r="C247" s="65" t="s">
        <v>4978</v>
      </c>
      <c r="D247" s="66">
        <v>3</v>
      </c>
      <c r="E247" s="67" t="s">
        <v>132</v>
      </c>
      <c r="F247" s="68">
        <v>35</v>
      </c>
      <c r="G247" s="65"/>
      <c r="H247" s="69"/>
      <c r="I247" s="70"/>
      <c r="J247" s="70"/>
      <c r="K247" s="34" t="s">
        <v>65</v>
      </c>
      <c r="L247" s="77">
        <v>247</v>
      </c>
      <c r="M247" s="77"/>
      <c r="N247" s="72"/>
      <c r="O247" s="79" t="s">
        <v>526</v>
      </c>
      <c r="P247" s="81">
        <v>43693.90975694444</v>
      </c>
      <c r="Q247" s="79" t="s">
        <v>592</v>
      </c>
      <c r="R247" s="79"/>
      <c r="S247" s="79"/>
      <c r="T247" s="79"/>
      <c r="U247" s="79"/>
      <c r="V247" s="84" t="s">
        <v>1027</v>
      </c>
      <c r="W247" s="81">
        <v>43693.90975694444</v>
      </c>
      <c r="X247" s="84" t="s">
        <v>1240</v>
      </c>
      <c r="Y247" s="79"/>
      <c r="Z247" s="79"/>
      <c r="AA247" s="82" t="s">
        <v>1484</v>
      </c>
      <c r="AB247" s="79"/>
      <c r="AC247" s="79" t="b">
        <v>0</v>
      </c>
      <c r="AD247" s="79">
        <v>0</v>
      </c>
      <c r="AE247" s="82" t="s">
        <v>1587</v>
      </c>
      <c r="AF247" s="79" t="b">
        <v>0</v>
      </c>
      <c r="AG247" s="79" t="s">
        <v>1621</v>
      </c>
      <c r="AH247" s="79"/>
      <c r="AI247" s="82" t="s">
        <v>1587</v>
      </c>
      <c r="AJ247" s="79" t="b">
        <v>0</v>
      </c>
      <c r="AK247" s="79">
        <v>3</v>
      </c>
      <c r="AL247" s="82" t="s">
        <v>1499</v>
      </c>
      <c r="AM247" s="79" t="s">
        <v>1644</v>
      </c>
      <c r="AN247" s="79" t="b">
        <v>0</v>
      </c>
      <c r="AO247" s="82" t="s">
        <v>1499</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7</v>
      </c>
      <c r="BC247" s="78" t="str">
        <f>REPLACE(INDEX(GroupVertices[Group],MATCH(Edges[[#This Row],[Vertex 2]],GroupVertices[Vertex],0)),1,1,"")</f>
        <v>1</v>
      </c>
      <c r="BD247" s="48">
        <v>0</v>
      </c>
      <c r="BE247" s="49">
        <v>0</v>
      </c>
      <c r="BF247" s="48">
        <v>0</v>
      </c>
      <c r="BG247" s="49">
        <v>0</v>
      </c>
      <c r="BH247" s="48">
        <v>0</v>
      </c>
      <c r="BI247" s="49">
        <v>0</v>
      </c>
      <c r="BJ247" s="48">
        <v>19</v>
      </c>
      <c r="BK247" s="49">
        <v>100</v>
      </c>
      <c r="BL247" s="48">
        <v>19</v>
      </c>
    </row>
    <row r="248" spans="1:64" ht="15">
      <c r="A248" s="64" t="s">
        <v>374</v>
      </c>
      <c r="B248" s="64" t="s">
        <v>458</v>
      </c>
      <c r="C248" s="65" t="s">
        <v>4978</v>
      </c>
      <c r="D248" s="66">
        <v>3</v>
      </c>
      <c r="E248" s="67" t="s">
        <v>132</v>
      </c>
      <c r="F248" s="68">
        <v>35</v>
      </c>
      <c r="G248" s="65"/>
      <c r="H248" s="69"/>
      <c r="I248" s="70"/>
      <c r="J248" s="70"/>
      <c r="K248" s="34" t="s">
        <v>65</v>
      </c>
      <c r="L248" s="77">
        <v>248</v>
      </c>
      <c r="M248" s="77"/>
      <c r="N248" s="72"/>
      <c r="O248" s="79" t="s">
        <v>526</v>
      </c>
      <c r="P248" s="81">
        <v>43693.12982638889</v>
      </c>
      <c r="Q248" s="79" t="s">
        <v>631</v>
      </c>
      <c r="R248" s="84" t="s">
        <v>741</v>
      </c>
      <c r="S248" s="79" t="s">
        <v>778</v>
      </c>
      <c r="T248" s="79" t="s">
        <v>800</v>
      </c>
      <c r="U248" s="79"/>
      <c r="V248" s="84" t="s">
        <v>1028</v>
      </c>
      <c r="W248" s="81">
        <v>43693.12982638889</v>
      </c>
      <c r="X248" s="84" t="s">
        <v>1241</v>
      </c>
      <c r="Y248" s="79"/>
      <c r="Z248" s="79"/>
      <c r="AA248" s="82" t="s">
        <v>1485</v>
      </c>
      <c r="AB248" s="79"/>
      <c r="AC248" s="79" t="b">
        <v>0</v>
      </c>
      <c r="AD248" s="79">
        <v>0</v>
      </c>
      <c r="AE248" s="82" t="s">
        <v>1587</v>
      </c>
      <c r="AF248" s="79" t="b">
        <v>1</v>
      </c>
      <c r="AG248" s="79" t="s">
        <v>1621</v>
      </c>
      <c r="AH248" s="79"/>
      <c r="AI248" s="82" t="s">
        <v>1569</v>
      </c>
      <c r="AJ248" s="79" t="b">
        <v>0</v>
      </c>
      <c r="AK248" s="79">
        <v>0</v>
      </c>
      <c r="AL248" s="82" t="s">
        <v>1587</v>
      </c>
      <c r="AM248" s="79" t="s">
        <v>1643</v>
      </c>
      <c r="AN248" s="79" t="b">
        <v>0</v>
      </c>
      <c r="AO248" s="82" t="s">
        <v>1485</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15</v>
      </c>
      <c r="BC248" s="78" t="str">
        <f>REPLACE(INDEX(GroupVertices[Group],MATCH(Edges[[#This Row],[Vertex 2]],GroupVertices[Vertex],0)),1,1,"")</f>
        <v>15</v>
      </c>
      <c r="BD248" s="48">
        <v>2</v>
      </c>
      <c r="BE248" s="49">
        <v>5.2631578947368425</v>
      </c>
      <c r="BF248" s="48">
        <v>0</v>
      </c>
      <c r="BG248" s="49">
        <v>0</v>
      </c>
      <c r="BH248" s="48">
        <v>0</v>
      </c>
      <c r="BI248" s="49">
        <v>0</v>
      </c>
      <c r="BJ248" s="48">
        <v>36</v>
      </c>
      <c r="BK248" s="49">
        <v>94.73684210526316</v>
      </c>
      <c r="BL248" s="48">
        <v>38</v>
      </c>
    </row>
    <row r="249" spans="1:64" ht="15">
      <c r="A249" s="64" t="s">
        <v>375</v>
      </c>
      <c r="B249" s="64" t="s">
        <v>458</v>
      </c>
      <c r="C249" s="65" t="s">
        <v>4979</v>
      </c>
      <c r="D249" s="66">
        <v>3</v>
      </c>
      <c r="E249" s="67" t="s">
        <v>136</v>
      </c>
      <c r="F249" s="68">
        <v>35</v>
      </c>
      <c r="G249" s="65"/>
      <c r="H249" s="69"/>
      <c r="I249" s="70"/>
      <c r="J249" s="70"/>
      <c r="K249" s="34" t="s">
        <v>65</v>
      </c>
      <c r="L249" s="77">
        <v>249</v>
      </c>
      <c r="M249" s="77"/>
      <c r="N249" s="72"/>
      <c r="O249" s="79" t="s">
        <v>527</v>
      </c>
      <c r="P249" s="81">
        <v>43693.80761574074</v>
      </c>
      <c r="Q249" s="79" t="s">
        <v>632</v>
      </c>
      <c r="R249" s="79"/>
      <c r="S249" s="79"/>
      <c r="T249" s="79" t="s">
        <v>800</v>
      </c>
      <c r="U249" s="79"/>
      <c r="V249" s="84" t="s">
        <v>1029</v>
      </c>
      <c r="W249" s="81">
        <v>43693.80761574074</v>
      </c>
      <c r="X249" s="84" t="s">
        <v>1242</v>
      </c>
      <c r="Y249" s="79"/>
      <c r="Z249" s="79"/>
      <c r="AA249" s="82" t="s">
        <v>1486</v>
      </c>
      <c r="AB249" s="82" t="s">
        <v>1569</v>
      </c>
      <c r="AC249" s="79" t="b">
        <v>0</v>
      </c>
      <c r="AD249" s="79">
        <v>0</v>
      </c>
      <c r="AE249" s="82" t="s">
        <v>1600</v>
      </c>
      <c r="AF249" s="79" t="b">
        <v>0</v>
      </c>
      <c r="AG249" s="79" t="s">
        <v>1621</v>
      </c>
      <c r="AH249" s="79"/>
      <c r="AI249" s="82" t="s">
        <v>1587</v>
      </c>
      <c r="AJ249" s="79" t="b">
        <v>0</v>
      </c>
      <c r="AK249" s="79">
        <v>0</v>
      </c>
      <c r="AL249" s="82" t="s">
        <v>1587</v>
      </c>
      <c r="AM249" s="79" t="s">
        <v>1648</v>
      </c>
      <c r="AN249" s="79" t="b">
        <v>0</v>
      </c>
      <c r="AO249" s="82" t="s">
        <v>1569</v>
      </c>
      <c r="AP249" s="79" t="s">
        <v>176</v>
      </c>
      <c r="AQ249" s="79">
        <v>0</v>
      </c>
      <c r="AR249" s="79">
        <v>0</v>
      </c>
      <c r="AS249" s="79" t="s">
        <v>1658</v>
      </c>
      <c r="AT249" s="79" t="s">
        <v>1662</v>
      </c>
      <c r="AU249" s="79" t="s">
        <v>1665</v>
      </c>
      <c r="AV249" s="79" t="s">
        <v>1669</v>
      </c>
      <c r="AW249" s="79" t="s">
        <v>1674</v>
      </c>
      <c r="AX249" s="79" t="s">
        <v>1679</v>
      </c>
      <c r="AY249" s="79" t="s">
        <v>1682</v>
      </c>
      <c r="AZ249" s="84" t="s">
        <v>1685</v>
      </c>
      <c r="BA249">
        <v>2</v>
      </c>
      <c r="BB249" s="78" t="str">
        <f>REPLACE(INDEX(GroupVertices[Group],MATCH(Edges[[#This Row],[Vertex 1]],GroupVertices[Vertex],0)),1,1,"")</f>
        <v>15</v>
      </c>
      <c r="BC249" s="78" t="str">
        <f>REPLACE(INDEX(GroupVertices[Group],MATCH(Edges[[#This Row],[Vertex 2]],GroupVertices[Vertex],0)),1,1,"")</f>
        <v>15</v>
      </c>
      <c r="BD249" s="48">
        <v>1</v>
      </c>
      <c r="BE249" s="49">
        <v>2.7027027027027026</v>
      </c>
      <c r="BF249" s="48">
        <v>0</v>
      </c>
      <c r="BG249" s="49">
        <v>0</v>
      </c>
      <c r="BH249" s="48">
        <v>0</v>
      </c>
      <c r="BI249" s="49">
        <v>0</v>
      </c>
      <c r="BJ249" s="48">
        <v>36</v>
      </c>
      <c r="BK249" s="49">
        <v>97.29729729729729</v>
      </c>
      <c r="BL249" s="48">
        <v>37</v>
      </c>
    </row>
    <row r="250" spans="1:64" ht="15">
      <c r="A250" s="64" t="s">
        <v>375</v>
      </c>
      <c r="B250" s="64" t="s">
        <v>458</v>
      </c>
      <c r="C250" s="65" t="s">
        <v>4979</v>
      </c>
      <c r="D250" s="66">
        <v>3</v>
      </c>
      <c r="E250" s="67" t="s">
        <v>136</v>
      </c>
      <c r="F250" s="68">
        <v>35</v>
      </c>
      <c r="G250" s="65"/>
      <c r="H250" s="69"/>
      <c r="I250" s="70"/>
      <c r="J250" s="70"/>
      <c r="K250" s="34" t="s">
        <v>65</v>
      </c>
      <c r="L250" s="77">
        <v>250</v>
      </c>
      <c r="M250" s="77"/>
      <c r="N250" s="72"/>
      <c r="O250" s="79" t="s">
        <v>527</v>
      </c>
      <c r="P250" s="81">
        <v>43693.824328703704</v>
      </c>
      <c r="Q250" s="79" t="s">
        <v>633</v>
      </c>
      <c r="R250" s="79"/>
      <c r="S250" s="79"/>
      <c r="T250" s="79" t="s">
        <v>800</v>
      </c>
      <c r="U250" s="79"/>
      <c r="V250" s="84" t="s">
        <v>1029</v>
      </c>
      <c r="W250" s="81">
        <v>43693.824328703704</v>
      </c>
      <c r="X250" s="84" t="s">
        <v>1243</v>
      </c>
      <c r="Y250" s="79"/>
      <c r="Z250" s="79"/>
      <c r="AA250" s="82" t="s">
        <v>1487</v>
      </c>
      <c r="AB250" s="82" t="s">
        <v>1567</v>
      </c>
      <c r="AC250" s="79" t="b">
        <v>0</v>
      </c>
      <c r="AD250" s="79">
        <v>0</v>
      </c>
      <c r="AE250" s="82" t="s">
        <v>1600</v>
      </c>
      <c r="AF250" s="79" t="b">
        <v>0</v>
      </c>
      <c r="AG250" s="79" t="s">
        <v>1621</v>
      </c>
      <c r="AH250" s="79"/>
      <c r="AI250" s="82" t="s">
        <v>1587</v>
      </c>
      <c r="AJ250" s="79" t="b">
        <v>0</v>
      </c>
      <c r="AK250" s="79">
        <v>0</v>
      </c>
      <c r="AL250" s="82" t="s">
        <v>1587</v>
      </c>
      <c r="AM250" s="79" t="s">
        <v>1648</v>
      </c>
      <c r="AN250" s="79" t="b">
        <v>0</v>
      </c>
      <c r="AO250" s="82" t="s">
        <v>1567</v>
      </c>
      <c r="AP250" s="79" t="s">
        <v>176</v>
      </c>
      <c r="AQ250" s="79">
        <v>0</v>
      </c>
      <c r="AR250" s="79">
        <v>0</v>
      </c>
      <c r="AS250" s="79" t="s">
        <v>1658</v>
      </c>
      <c r="AT250" s="79" t="s">
        <v>1662</v>
      </c>
      <c r="AU250" s="79" t="s">
        <v>1665</v>
      </c>
      <c r="AV250" s="79" t="s">
        <v>1669</v>
      </c>
      <c r="AW250" s="79" t="s">
        <v>1674</v>
      </c>
      <c r="AX250" s="79" t="s">
        <v>1679</v>
      </c>
      <c r="AY250" s="79" t="s">
        <v>1682</v>
      </c>
      <c r="AZ250" s="84" t="s">
        <v>1685</v>
      </c>
      <c r="BA250">
        <v>2</v>
      </c>
      <c r="BB250" s="78" t="str">
        <f>REPLACE(INDEX(GroupVertices[Group],MATCH(Edges[[#This Row],[Vertex 1]],GroupVertices[Vertex],0)),1,1,"")</f>
        <v>15</v>
      </c>
      <c r="BC250" s="78" t="str">
        <f>REPLACE(INDEX(GroupVertices[Group],MATCH(Edges[[#This Row],[Vertex 2]],GroupVertices[Vertex],0)),1,1,"")</f>
        <v>15</v>
      </c>
      <c r="BD250" s="48">
        <v>0</v>
      </c>
      <c r="BE250" s="49">
        <v>0</v>
      </c>
      <c r="BF250" s="48">
        <v>1</v>
      </c>
      <c r="BG250" s="49">
        <v>3.5714285714285716</v>
      </c>
      <c r="BH250" s="48">
        <v>0</v>
      </c>
      <c r="BI250" s="49">
        <v>0</v>
      </c>
      <c r="BJ250" s="48">
        <v>27</v>
      </c>
      <c r="BK250" s="49">
        <v>96.42857142857143</v>
      </c>
      <c r="BL250" s="48">
        <v>28</v>
      </c>
    </row>
    <row r="251" spans="1:64" ht="15">
      <c r="A251" s="64" t="s">
        <v>375</v>
      </c>
      <c r="B251" s="64" t="s">
        <v>458</v>
      </c>
      <c r="C251" s="65" t="s">
        <v>4978</v>
      </c>
      <c r="D251" s="66">
        <v>3</v>
      </c>
      <c r="E251" s="67" t="s">
        <v>132</v>
      </c>
      <c r="F251" s="68">
        <v>35</v>
      </c>
      <c r="G251" s="65"/>
      <c r="H251" s="69"/>
      <c r="I251" s="70"/>
      <c r="J251" s="70"/>
      <c r="K251" s="34" t="s">
        <v>65</v>
      </c>
      <c r="L251" s="77">
        <v>251</v>
      </c>
      <c r="M251" s="77"/>
      <c r="N251" s="72"/>
      <c r="O251" s="79" t="s">
        <v>526</v>
      </c>
      <c r="P251" s="81">
        <v>43693.99890046296</v>
      </c>
      <c r="Q251" s="79" t="s">
        <v>634</v>
      </c>
      <c r="R251" s="79"/>
      <c r="S251" s="79"/>
      <c r="T251" s="79" t="s">
        <v>800</v>
      </c>
      <c r="U251" s="79"/>
      <c r="V251" s="84" t="s">
        <v>1029</v>
      </c>
      <c r="W251" s="81">
        <v>43693.99890046296</v>
      </c>
      <c r="X251" s="84" t="s">
        <v>1244</v>
      </c>
      <c r="Y251" s="79"/>
      <c r="Z251" s="79"/>
      <c r="AA251" s="82" t="s">
        <v>1488</v>
      </c>
      <c r="AB251" s="79"/>
      <c r="AC251" s="79" t="b">
        <v>0</v>
      </c>
      <c r="AD251" s="79">
        <v>0</v>
      </c>
      <c r="AE251" s="82" t="s">
        <v>1587</v>
      </c>
      <c r="AF251" s="79" t="b">
        <v>1</v>
      </c>
      <c r="AG251" s="79" t="s">
        <v>1621</v>
      </c>
      <c r="AH251" s="79"/>
      <c r="AI251" s="82" t="s">
        <v>1569</v>
      </c>
      <c r="AJ251" s="79" t="b">
        <v>0</v>
      </c>
      <c r="AK251" s="79">
        <v>1</v>
      </c>
      <c r="AL251" s="82" t="s">
        <v>1485</v>
      </c>
      <c r="AM251" s="79" t="s">
        <v>1648</v>
      </c>
      <c r="AN251" s="79" t="b">
        <v>0</v>
      </c>
      <c r="AO251" s="82" t="s">
        <v>1485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15</v>
      </c>
      <c r="BC251" s="78" t="str">
        <f>REPLACE(INDEX(GroupVertices[Group],MATCH(Edges[[#This Row],[Vertex 2]],GroupVertices[Vertex],0)),1,1,"")</f>
        <v>15</v>
      </c>
      <c r="BD251" s="48"/>
      <c r="BE251" s="49"/>
      <c r="BF251" s="48"/>
      <c r="BG251" s="49"/>
      <c r="BH251" s="48"/>
      <c r="BI251" s="49"/>
      <c r="BJ251" s="48"/>
      <c r="BK251" s="49"/>
      <c r="BL251" s="48"/>
    </row>
    <row r="252" spans="1:64" ht="15">
      <c r="A252" s="64" t="s">
        <v>374</v>
      </c>
      <c r="B252" s="64" t="s">
        <v>374</v>
      </c>
      <c r="C252" s="65" t="s">
        <v>4979</v>
      </c>
      <c r="D252" s="66">
        <v>3</v>
      </c>
      <c r="E252" s="67" t="s">
        <v>136</v>
      </c>
      <c r="F252" s="68">
        <v>35</v>
      </c>
      <c r="G252" s="65"/>
      <c r="H252" s="69"/>
      <c r="I252" s="70"/>
      <c r="J252" s="70"/>
      <c r="K252" s="34" t="s">
        <v>65</v>
      </c>
      <c r="L252" s="77">
        <v>252</v>
      </c>
      <c r="M252" s="77"/>
      <c r="N252" s="72"/>
      <c r="O252" s="79" t="s">
        <v>176</v>
      </c>
      <c r="P252" s="81">
        <v>43693.131157407406</v>
      </c>
      <c r="Q252" s="79" t="s">
        <v>635</v>
      </c>
      <c r="R252" s="84" t="s">
        <v>742</v>
      </c>
      <c r="S252" s="79" t="s">
        <v>778</v>
      </c>
      <c r="T252" s="79" t="s">
        <v>800</v>
      </c>
      <c r="U252" s="79"/>
      <c r="V252" s="84" t="s">
        <v>1028</v>
      </c>
      <c r="W252" s="81">
        <v>43693.131157407406</v>
      </c>
      <c r="X252" s="84" t="s">
        <v>1245</v>
      </c>
      <c r="Y252" s="79"/>
      <c r="Z252" s="79"/>
      <c r="AA252" s="82" t="s">
        <v>1489</v>
      </c>
      <c r="AB252" s="79"/>
      <c r="AC252" s="79" t="b">
        <v>0</v>
      </c>
      <c r="AD252" s="79">
        <v>0</v>
      </c>
      <c r="AE252" s="82" t="s">
        <v>1587</v>
      </c>
      <c r="AF252" s="79" t="b">
        <v>1</v>
      </c>
      <c r="AG252" s="79" t="s">
        <v>1621</v>
      </c>
      <c r="AH252" s="79"/>
      <c r="AI252" s="82" t="s">
        <v>1637</v>
      </c>
      <c r="AJ252" s="79" t="b">
        <v>0</v>
      </c>
      <c r="AK252" s="79">
        <v>0</v>
      </c>
      <c r="AL252" s="82" t="s">
        <v>1587</v>
      </c>
      <c r="AM252" s="79" t="s">
        <v>1643</v>
      </c>
      <c r="AN252" s="79" t="b">
        <v>0</v>
      </c>
      <c r="AO252" s="82" t="s">
        <v>1489</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15</v>
      </c>
      <c r="BC252" s="78" t="str">
        <f>REPLACE(INDEX(GroupVertices[Group],MATCH(Edges[[#This Row],[Vertex 2]],GroupVertices[Vertex],0)),1,1,"")</f>
        <v>15</v>
      </c>
      <c r="BD252" s="48">
        <v>1</v>
      </c>
      <c r="BE252" s="49">
        <v>2.7777777777777777</v>
      </c>
      <c r="BF252" s="48">
        <v>2</v>
      </c>
      <c r="BG252" s="49">
        <v>5.555555555555555</v>
      </c>
      <c r="BH252" s="48">
        <v>0</v>
      </c>
      <c r="BI252" s="49">
        <v>0</v>
      </c>
      <c r="BJ252" s="48">
        <v>33</v>
      </c>
      <c r="BK252" s="49">
        <v>91.66666666666667</v>
      </c>
      <c r="BL252" s="48">
        <v>36</v>
      </c>
    </row>
    <row r="253" spans="1:64" ht="15">
      <c r="A253" s="64" t="s">
        <v>374</v>
      </c>
      <c r="B253" s="64" t="s">
        <v>374</v>
      </c>
      <c r="C253" s="65" t="s">
        <v>4979</v>
      </c>
      <c r="D253" s="66">
        <v>3</v>
      </c>
      <c r="E253" s="67" t="s">
        <v>136</v>
      </c>
      <c r="F253" s="68">
        <v>35</v>
      </c>
      <c r="G253" s="65"/>
      <c r="H253" s="69"/>
      <c r="I253" s="70"/>
      <c r="J253" s="70"/>
      <c r="K253" s="34" t="s">
        <v>65</v>
      </c>
      <c r="L253" s="77">
        <v>253</v>
      </c>
      <c r="M253" s="77"/>
      <c r="N253" s="72"/>
      <c r="O253" s="79" t="s">
        <v>176</v>
      </c>
      <c r="P253" s="81">
        <v>43693.134201388886</v>
      </c>
      <c r="Q253" s="79" t="s">
        <v>636</v>
      </c>
      <c r="R253" s="84" t="s">
        <v>743</v>
      </c>
      <c r="S253" s="79" t="s">
        <v>778</v>
      </c>
      <c r="T253" s="79" t="s">
        <v>800</v>
      </c>
      <c r="U253" s="79"/>
      <c r="V253" s="84" t="s">
        <v>1028</v>
      </c>
      <c r="W253" s="81">
        <v>43693.134201388886</v>
      </c>
      <c r="X253" s="84" t="s">
        <v>1246</v>
      </c>
      <c r="Y253" s="79"/>
      <c r="Z253" s="79"/>
      <c r="AA253" s="82" t="s">
        <v>1490</v>
      </c>
      <c r="AB253" s="79"/>
      <c r="AC253" s="79" t="b">
        <v>0</v>
      </c>
      <c r="AD253" s="79">
        <v>0</v>
      </c>
      <c r="AE253" s="82" t="s">
        <v>1587</v>
      </c>
      <c r="AF253" s="79" t="b">
        <v>1</v>
      </c>
      <c r="AG253" s="79" t="s">
        <v>1621</v>
      </c>
      <c r="AH253" s="79"/>
      <c r="AI253" s="82" t="s">
        <v>1638</v>
      </c>
      <c r="AJ253" s="79" t="b">
        <v>0</v>
      </c>
      <c r="AK253" s="79">
        <v>0</v>
      </c>
      <c r="AL253" s="82" t="s">
        <v>1587</v>
      </c>
      <c r="AM253" s="79" t="s">
        <v>1643</v>
      </c>
      <c r="AN253" s="79" t="b">
        <v>0</v>
      </c>
      <c r="AO253" s="82" t="s">
        <v>1490</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39</v>
      </c>
      <c r="BK253" s="49">
        <v>100</v>
      </c>
      <c r="BL253" s="48">
        <v>39</v>
      </c>
    </row>
    <row r="254" spans="1:64" ht="15">
      <c r="A254" s="64" t="s">
        <v>374</v>
      </c>
      <c r="B254" s="64" t="s">
        <v>374</v>
      </c>
      <c r="C254" s="65" t="s">
        <v>4979</v>
      </c>
      <c r="D254" s="66">
        <v>3</v>
      </c>
      <c r="E254" s="67" t="s">
        <v>136</v>
      </c>
      <c r="F254" s="68">
        <v>35</v>
      </c>
      <c r="G254" s="65"/>
      <c r="H254" s="69"/>
      <c r="I254" s="70"/>
      <c r="J254" s="70"/>
      <c r="K254" s="34" t="s">
        <v>65</v>
      </c>
      <c r="L254" s="77">
        <v>254</v>
      </c>
      <c r="M254" s="77"/>
      <c r="N254" s="72"/>
      <c r="O254" s="79" t="s">
        <v>176</v>
      </c>
      <c r="P254" s="81">
        <v>43693.13890046296</v>
      </c>
      <c r="Q254" s="79" t="s">
        <v>637</v>
      </c>
      <c r="R254" s="84" t="s">
        <v>744</v>
      </c>
      <c r="S254" s="79" t="s">
        <v>778</v>
      </c>
      <c r="T254" s="79" t="s">
        <v>800</v>
      </c>
      <c r="U254" s="79"/>
      <c r="V254" s="84" t="s">
        <v>1028</v>
      </c>
      <c r="W254" s="81">
        <v>43693.13890046296</v>
      </c>
      <c r="X254" s="84" t="s">
        <v>1247</v>
      </c>
      <c r="Y254" s="79"/>
      <c r="Z254" s="79"/>
      <c r="AA254" s="82" t="s">
        <v>1491</v>
      </c>
      <c r="AB254" s="79"/>
      <c r="AC254" s="79" t="b">
        <v>0</v>
      </c>
      <c r="AD254" s="79">
        <v>0</v>
      </c>
      <c r="AE254" s="82" t="s">
        <v>1587</v>
      </c>
      <c r="AF254" s="79" t="b">
        <v>1</v>
      </c>
      <c r="AG254" s="79" t="s">
        <v>1621</v>
      </c>
      <c r="AH254" s="79"/>
      <c r="AI254" s="82" t="s">
        <v>1639</v>
      </c>
      <c r="AJ254" s="79" t="b">
        <v>0</v>
      </c>
      <c r="AK254" s="79">
        <v>0</v>
      </c>
      <c r="AL254" s="82" t="s">
        <v>1587</v>
      </c>
      <c r="AM254" s="79" t="s">
        <v>1643</v>
      </c>
      <c r="AN254" s="79" t="b">
        <v>0</v>
      </c>
      <c r="AO254" s="82" t="s">
        <v>1491</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15</v>
      </c>
      <c r="BC254" s="78" t="str">
        <f>REPLACE(INDEX(GroupVertices[Group],MATCH(Edges[[#This Row],[Vertex 2]],GroupVertices[Vertex],0)),1,1,"")</f>
        <v>15</v>
      </c>
      <c r="BD254" s="48">
        <v>1</v>
      </c>
      <c r="BE254" s="49">
        <v>5.2631578947368425</v>
      </c>
      <c r="BF254" s="48">
        <v>1</v>
      </c>
      <c r="BG254" s="49">
        <v>5.2631578947368425</v>
      </c>
      <c r="BH254" s="48">
        <v>0</v>
      </c>
      <c r="BI254" s="49">
        <v>0</v>
      </c>
      <c r="BJ254" s="48">
        <v>17</v>
      </c>
      <c r="BK254" s="49">
        <v>89.47368421052632</v>
      </c>
      <c r="BL254" s="48">
        <v>19</v>
      </c>
    </row>
    <row r="255" spans="1:64" ht="15">
      <c r="A255" s="64" t="s">
        <v>375</v>
      </c>
      <c r="B255" s="64" t="s">
        <v>374</v>
      </c>
      <c r="C255" s="65" t="s">
        <v>4978</v>
      </c>
      <c r="D255" s="66">
        <v>3</v>
      </c>
      <c r="E255" s="67" t="s">
        <v>132</v>
      </c>
      <c r="F255" s="68">
        <v>35</v>
      </c>
      <c r="G255" s="65"/>
      <c r="H255" s="69"/>
      <c r="I255" s="70"/>
      <c r="J255" s="70"/>
      <c r="K255" s="34" t="s">
        <v>65</v>
      </c>
      <c r="L255" s="77">
        <v>255</v>
      </c>
      <c r="M255" s="77"/>
      <c r="N255" s="72"/>
      <c r="O255" s="79" t="s">
        <v>526</v>
      </c>
      <c r="P255" s="81">
        <v>43693.99890046296</v>
      </c>
      <c r="Q255" s="79" t="s">
        <v>634</v>
      </c>
      <c r="R255" s="79"/>
      <c r="S255" s="79"/>
      <c r="T255" s="79" t="s">
        <v>800</v>
      </c>
      <c r="U255" s="79"/>
      <c r="V255" s="84" t="s">
        <v>1029</v>
      </c>
      <c r="W255" s="81">
        <v>43693.99890046296</v>
      </c>
      <c r="X255" s="84" t="s">
        <v>1244</v>
      </c>
      <c r="Y255" s="79"/>
      <c r="Z255" s="79"/>
      <c r="AA255" s="82" t="s">
        <v>1488</v>
      </c>
      <c r="AB255" s="79"/>
      <c r="AC255" s="79" t="b">
        <v>0</v>
      </c>
      <c r="AD255" s="79">
        <v>0</v>
      </c>
      <c r="AE255" s="82" t="s">
        <v>1587</v>
      </c>
      <c r="AF255" s="79" t="b">
        <v>1</v>
      </c>
      <c r="AG255" s="79" t="s">
        <v>1621</v>
      </c>
      <c r="AH255" s="79"/>
      <c r="AI255" s="82" t="s">
        <v>1569</v>
      </c>
      <c r="AJ255" s="79" t="b">
        <v>0</v>
      </c>
      <c r="AK255" s="79">
        <v>1</v>
      </c>
      <c r="AL255" s="82" t="s">
        <v>1485</v>
      </c>
      <c r="AM255" s="79" t="s">
        <v>1648</v>
      </c>
      <c r="AN255" s="79" t="b">
        <v>0</v>
      </c>
      <c r="AO255" s="82" t="s">
        <v>1485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15</v>
      </c>
      <c r="BC255" s="78" t="str">
        <f>REPLACE(INDEX(GroupVertices[Group],MATCH(Edges[[#This Row],[Vertex 2]],GroupVertices[Vertex],0)),1,1,"")</f>
        <v>15</v>
      </c>
      <c r="BD255" s="48">
        <v>2</v>
      </c>
      <c r="BE255" s="49">
        <v>9.090909090909092</v>
      </c>
      <c r="BF255" s="48">
        <v>0</v>
      </c>
      <c r="BG255" s="49">
        <v>0</v>
      </c>
      <c r="BH255" s="48">
        <v>0</v>
      </c>
      <c r="BI255" s="49">
        <v>0</v>
      </c>
      <c r="BJ255" s="48">
        <v>20</v>
      </c>
      <c r="BK255" s="49">
        <v>90.9090909090909</v>
      </c>
      <c r="BL255" s="48">
        <v>22</v>
      </c>
    </row>
    <row r="256" spans="1:64" ht="15">
      <c r="A256" s="64" t="s">
        <v>376</v>
      </c>
      <c r="B256" s="64" t="s">
        <v>399</v>
      </c>
      <c r="C256" s="65" t="s">
        <v>4978</v>
      </c>
      <c r="D256" s="66">
        <v>3</v>
      </c>
      <c r="E256" s="67" t="s">
        <v>132</v>
      </c>
      <c r="F256" s="68">
        <v>35</v>
      </c>
      <c r="G256" s="65"/>
      <c r="H256" s="69"/>
      <c r="I256" s="70"/>
      <c r="J256" s="70"/>
      <c r="K256" s="34" t="s">
        <v>65</v>
      </c>
      <c r="L256" s="77">
        <v>256</v>
      </c>
      <c r="M256" s="77"/>
      <c r="N256" s="72"/>
      <c r="O256" s="79" t="s">
        <v>526</v>
      </c>
      <c r="P256" s="81">
        <v>43694.268854166665</v>
      </c>
      <c r="Q256" s="79" t="s">
        <v>626</v>
      </c>
      <c r="R256" s="79"/>
      <c r="S256" s="79"/>
      <c r="T256" s="79"/>
      <c r="U256" s="79"/>
      <c r="V256" s="84" t="s">
        <v>1030</v>
      </c>
      <c r="W256" s="81">
        <v>43694.268854166665</v>
      </c>
      <c r="X256" s="84" t="s">
        <v>1248</v>
      </c>
      <c r="Y256" s="79"/>
      <c r="Z256" s="79"/>
      <c r="AA256" s="82" t="s">
        <v>1492</v>
      </c>
      <c r="AB256" s="79"/>
      <c r="AC256" s="79" t="b">
        <v>0</v>
      </c>
      <c r="AD256" s="79">
        <v>0</v>
      </c>
      <c r="AE256" s="82" t="s">
        <v>1587</v>
      </c>
      <c r="AF256" s="79" t="b">
        <v>0</v>
      </c>
      <c r="AG256" s="79" t="s">
        <v>1621</v>
      </c>
      <c r="AH256" s="79"/>
      <c r="AI256" s="82" t="s">
        <v>1587</v>
      </c>
      <c r="AJ256" s="79" t="b">
        <v>0</v>
      </c>
      <c r="AK256" s="79">
        <v>4</v>
      </c>
      <c r="AL256" s="82" t="s">
        <v>1532</v>
      </c>
      <c r="AM256" s="79" t="s">
        <v>1648</v>
      </c>
      <c r="AN256" s="79" t="b">
        <v>0</v>
      </c>
      <c r="AO256" s="82" t="s">
        <v>1532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12</v>
      </c>
      <c r="BC256" s="78" t="str">
        <f>REPLACE(INDEX(GroupVertices[Group],MATCH(Edges[[#This Row],[Vertex 2]],GroupVertices[Vertex],0)),1,1,"")</f>
        <v>12</v>
      </c>
      <c r="BD256" s="48">
        <v>1</v>
      </c>
      <c r="BE256" s="49">
        <v>4</v>
      </c>
      <c r="BF256" s="48">
        <v>1</v>
      </c>
      <c r="BG256" s="49">
        <v>4</v>
      </c>
      <c r="BH256" s="48">
        <v>0</v>
      </c>
      <c r="BI256" s="49">
        <v>0</v>
      </c>
      <c r="BJ256" s="48">
        <v>23</v>
      </c>
      <c r="BK256" s="49">
        <v>92</v>
      </c>
      <c r="BL256" s="48">
        <v>25</v>
      </c>
    </row>
    <row r="257" spans="1:64" ht="15">
      <c r="A257" s="64" t="s">
        <v>377</v>
      </c>
      <c r="B257" s="64" t="s">
        <v>471</v>
      </c>
      <c r="C257" s="65" t="s">
        <v>4978</v>
      </c>
      <c r="D257" s="66">
        <v>3</v>
      </c>
      <c r="E257" s="67" t="s">
        <v>132</v>
      </c>
      <c r="F257" s="68">
        <v>35</v>
      </c>
      <c r="G257" s="65"/>
      <c r="H257" s="69"/>
      <c r="I257" s="70"/>
      <c r="J257" s="70"/>
      <c r="K257" s="34" t="s">
        <v>65</v>
      </c>
      <c r="L257" s="77">
        <v>257</v>
      </c>
      <c r="M257" s="77"/>
      <c r="N257" s="72"/>
      <c r="O257" s="79" t="s">
        <v>526</v>
      </c>
      <c r="P257" s="81">
        <v>43693.70559027778</v>
      </c>
      <c r="Q257" s="79" t="s">
        <v>638</v>
      </c>
      <c r="R257" s="79"/>
      <c r="S257" s="79"/>
      <c r="T257" s="79"/>
      <c r="U257" s="79"/>
      <c r="V257" s="84" t="s">
        <v>1031</v>
      </c>
      <c r="W257" s="81">
        <v>43693.70559027778</v>
      </c>
      <c r="X257" s="84" t="s">
        <v>1249</v>
      </c>
      <c r="Y257" s="79"/>
      <c r="Z257" s="79"/>
      <c r="AA257" s="82" t="s">
        <v>1493</v>
      </c>
      <c r="AB257" s="79"/>
      <c r="AC257" s="79" t="b">
        <v>0</v>
      </c>
      <c r="AD257" s="79">
        <v>0</v>
      </c>
      <c r="AE257" s="82" t="s">
        <v>1587</v>
      </c>
      <c r="AF257" s="79" t="b">
        <v>0</v>
      </c>
      <c r="AG257" s="79" t="s">
        <v>1621</v>
      </c>
      <c r="AH257" s="79"/>
      <c r="AI257" s="82" t="s">
        <v>1587</v>
      </c>
      <c r="AJ257" s="79" t="b">
        <v>0</v>
      </c>
      <c r="AK257" s="79">
        <v>2</v>
      </c>
      <c r="AL257" s="82" t="s">
        <v>1496</v>
      </c>
      <c r="AM257" s="79" t="s">
        <v>1644</v>
      </c>
      <c r="AN257" s="79" t="b">
        <v>0</v>
      </c>
      <c r="AO257" s="82" t="s">
        <v>1496</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377</v>
      </c>
      <c r="B258" s="64" t="s">
        <v>472</v>
      </c>
      <c r="C258" s="65" t="s">
        <v>4978</v>
      </c>
      <c r="D258" s="66">
        <v>3</v>
      </c>
      <c r="E258" s="67" t="s">
        <v>132</v>
      </c>
      <c r="F258" s="68">
        <v>35</v>
      </c>
      <c r="G258" s="65"/>
      <c r="H258" s="69"/>
      <c r="I258" s="70"/>
      <c r="J258" s="70"/>
      <c r="K258" s="34" t="s">
        <v>65</v>
      </c>
      <c r="L258" s="77">
        <v>258</v>
      </c>
      <c r="M258" s="77"/>
      <c r="N258" s="72"/>
      <c r="O258" s="79" t="s">
        <v>526</v>
      </c>
      <c r="P258" s="81">
        <v>43693.70559027778</v>
      </c>
      <c r="Q258" s="79" t="s">
        <v>638</v>
      </c>
      <c r="R258" s="79"/>
      <c r="S258" s="79"/>
      <c r="T258" s="79"/>
      <c r="U258" s="79"/>
      <c r="V258" s="84" t="s">
        <v>1031</v>
      </c>
      <c r="W258" s="81">
        <v>43693.70559027778</v>
      </c>
      <c r="X258" s="84" t="s">
        <v>1249</v>
      </c>
      <c r="Y258" s="79"/>
      <c r="Z258" s="79"/>
      <c r="AA258" s="82" t="s">
        <v>1493</v>
      </c>
      <c r="AB258" s="79"/>
      <c r="AC258" s="79" t="b">
        <v>0</v>
      </c>
      <c r="AD258" s="79">
        <v>0</v>
      </c>
      <c r="AE258" s="82" t="s">
        <v>1587</v>
      </c>
      <c r="AF258" s="79" t="b">
        <v>0</v>
      </c>
      <c r="AG258" s="79" t="s">
        <v>1621</v>
      </c>
      <c r="AH258" s="79"/>
      <c r="AI258" s="82" t="s">
        <v>1587</v>
      </c>
      <c r="AJ258" s="79" t="b">
        <v>0</v>
      </c>
      <c r="AK258" s="79">
        <v>2</v>
      </c>
      <c r="AL258" s="82" t="s">
        <v>1496</v>
      </c>
      <c r="AM258" s="79" t="s">
        <v>1644</v>
      </c>
      <c r="AN258" s="79" t="b">
        <v>0</v>
      </c>
      <c r="AO258" s="82" t="s">
        <v>1496</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377</v>
      </c>
      <c r="B259" s="64" t="s">
        <v>473</v>
      </c>
      <c r="C259" s="65" t="s">
        <v>4978</v>
      </c>
      <c r="D259" s="66">
        <v>3</v>
      </c>
      <c r="E259" s="67" t="s">
        <v>132</v>
      </c>
      <c r="F259" s="68">
        <v>35</v>
      </c>
      <c r="G259" s="65"/>
      <c r="H259" s="69"/>
      <c r="I259" s="70"/>
      <c r="J259" s="70"/>
      <c r="K259" s="34" t="s">
        <v>65</v>
      </c>
      <c r="L259" s="77">
        <v>259</v>
      </c>
      <c r="M259" s="77"/>
      <c r="N259" s="72"/>
      <c r="O259" s="79" t="s">
        <v>526</v>
      </c>
      <c r="P259" s="81">
        <v>43693.70559027778</v>
      </c>
      <c r="Q259" s="79" t="s">
        <v>638</v>
      </c>
      <c r="R259" s="79"/>
      <c r="S259" s="79"/>
      <c r="T259" s="79"/>
      <c r="U259" s="79"/>
      <c r="V259" s="84" t="s">
        <v>1031</v>
      </c>
      <c r="W259" s="81">
        <v>43693.70559027778</v>
      </c>
      <c r="X259" s="84" t="s">
        <v>1249</v>
      </c>
      <c r="Y259" s="79"/>
      <c r="Z259" s="79"/>
      <c r="AA259" s="82" t="s">
        <v>1493</v>
      </c>
      <c r="AB259" s="79"/>
      <c r="AC259" s="79" t="b">
        <v>0</v>
      </c>
      <c r="AD259" s="79">
        <v>0</v>
      </c>
      <c r="AE259" s="82" t="s">
        <v>1587</v>
      </c>
      <c r="AF259" s="79" t="b">
        <v>0</v>
      </c>
      <c r="AG259" s="79" t="s">
        <v>1621</v>
      </c>
      <c r="AH259" s="79"/>
      <c r="AI259" s="82" t="s">
        <v>1587</v>
      </c>
      <c r="AJ259" s="79" t="b">
        <v>0</v>
      </c>
      <c r="AK259" s="79">
        <v>2</v>
      </c>
      <c r="AL259" s="82" t="s">
        <v>1496</v>
      </c>
      <c r="AM259" s="79" t="s">
        <v>1644</v>
      </c>
      <c r="AN259" s="79" t="b">
        <v>0</v>
      </c>
      <c r="AO259" s="82" t="s">
        <v>1496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21</v>
      </c>
      <c r="BK259" s="49">
        <v>100</v>
      </c>
      <c r="BL259" s="48">
        <v>21</v>
      </c>
    </row>
    <row r="260" spans="1:64" ht="15">
      <c r="A260" s="64" t="s">
        <v>377</v>
      </c>
      <c r="B260" s="64" t="s">
        <v>379</v>
      </c>
      <c r="C260" s="65" t="s">
        <v>4979</v>
      </c>
      <c r="D260" s="66">
        <v>3</v>
      </c>
      <c r="E260" s="67" t="s">
        <v>136</v>
      </c>
      <c r="F260" s="68">
        <v>35</v>
      </c>
      <c r="G260" s="65"/>
      <c r="H260" s="69"/>
      <c r="I260" s="70"/>
      <c r="J260" s="70"/>
      <c r="K260" s="34" t="s">
        <v>65</v>
      </c>
      <c r="L260" s="77">
        <v>260</v>
      </c>
      <c r="M260" s="77"/>
      <c r="N260" s="72"/>
      <c r="O260" s="79" t="s">
        <v>526</v>
      </c>
      <c r="P260" s="81">
        <v>43693.70559027778</v>
      </c>
      <c r="Q260" s="79" t="s">
        <v>638</v>
      </c>
      <c r="R260" s="79"/>
      <c r="S260" s="79"/>
      <c r="T260" s="79"/>
      <c r="U260" s="79"/>
      <c r="V260" s="84" t="s">
        <v>1031</v>
      </c>
      <c r="W260" s="81">
        <v>43693.70559027778</v>
      </c>
      <c r="X260" s="84" t="s">
        <v>1249</v>
      </c>
      <c r="Y260" s="79"/>
      <c r="Z260" s="79"/>
      <c r="AA260" s="82" t="s">
        <v>1493</v>
      </c>
      <c r="AB260" s="79"/>
      <c r="AC260" s="79" t="b">
        <v>0</v>
      </c>
      <c r="AD260" s="79">
        <v>0</v>
      </c>
      <c r="AE260" s="82" t="s">
        <v>1587</v>
      </c>
      <c r="AF260" s="79" t="b">
        <v>0</v>
      </c>
      <c r="AG260" s="79" t="s">
        <v>1621</v>
      </c>
      <c r="AH260" s="79"/>
      <c r="AI260" s="82" t="s">
        <v>1587</v>
      </c>
      <c r="AJ260" s="79" t="b">
        <v>0</v>
      </c>
      <c r="AK260" s="79">
        <v>2</v>
      </c>
      <c r="AL260" s="82" t="s">
        <v>1496</v>
      </c>
      <c r="AM260" s="79" t="s">
        <v>1644</v>
      </c>
      <c r="AN260" s="79" t="b">
        <v>0</v>
      </c>
      <c r="AO260" s="82" t="s">
        <v>1496</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377</v>
      </c>
      <c r="B261" s="64" t="s">
        <v>449</v>
      </c>
      <c r="C261" s="65" t="s">
        <v>4978</v>
      </c>
      <c r="D261" s="66">
        <v>3</v>
      </c>
      <c r="E261" s="67" t="s">
        <v>132</v>
      </c>
      <c r="F261" s="68">
        <v>35</v>
      </c>
      <c r="G261" s="65"/>
      <c r="H261" s="69"/>
      <c r="I261" s="70"/>
      <c r="J261" s="70"/>
      <c r="K261" s="34" t="s">
        <v>65</v>
      </c>
      <c r="L261" s="77">
        <v>261</v>
      </c>
      <c r="M261" s="77"/>
      <c r="N261" s="72"/>
      <c r="O261" s="79" t="s">
        <v>526</v>
      </c>
      <c r="P261" s="81">
        <v>43694.37725694444</v>
      </c>
      <c r="Q261" s="79" t="s">
        <v>592</v>
      </c>
      <c r="R261" s="79"/>
      <c r="S261" s="79"/>
      <c r="T261" s="79"/>
      <c r="U261" s="79"/>
      <c r="V261" s="84" t="s">
        <v>1031</v>
      </c>
      <c r="W261" s="81">
        <v>43694.37725694444</v>
      </c>
      <c r="X261" s="84" t="s">
        <v>1250</v>
      </c>
      <c r="Y261" s="79"/>
      <c r="Z261" s="79"/>
      <c r="AA261" s="82" t="s">
        <v>1494</v>
      </c>
      <c r="AB261" s="79"/>
      <c r="AC261" s="79" t="b">
        <v>0</v>
      </c>
      <c r="AD261" s="79">
        <v>0</v>
      </c>
      <c r="AE261" s="82" t="s">
        <v>1587</v>
      </c>
      <c r="AF261" s="79" t="b">
        <v>0</v>
      </c>
      <c r="AG261" s="79" t="s">
        <v>1621</v>
      </c>
      <c r="AH261" s="79"/>
      <c r="AI261" s="82" t="s">
        <v>1587</v>
      </c>
      <c r="AJ261" s="79" t="b">
        <v>0</v>
      </c>
      <c r="AK261" s="79">
        <v>3</v>
      </c>
      <c r="AL261" s="82" t="s">
        <v>1499</v>
      </c>
      <c r="AM261" s="79" t="s">
        <v>1644</v>
      </c>
      <c r="AN261" s="79" t="b">
        <v>0</v>
      </c>
      <c r="AO261" s="82" t="s">
        <v>1499</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377</v>
      </c>
      <c r="B262" s="64" t="s">
        <v>450</v>
      </c>
      <c r="C262" s="65" t="s">
        <v>4978</v>
      </c>
      <c r="D262" s="66">
        <v>3</v>
      </c>
      <c r="E262" s="67" t="s">
        <v>132</v>
      </c>
      <c r="F262" s="68">
        <v>35</v>
      </c>
      <c r="G262" s="65"/>
      <c r="H262" s="69"/>
      <c r="I262" s="70"/>
      <c r="J262" s="70"/>
      <c r="K262" s="34" t="s">
        <v>65</v>
      </c>
      <c r="L262" s="77">
        <v>262</v>
      </c>
      <c r="M262" s="77"/>
      <c r="N262" s="72"/>
      <c r="O262" s="79" t="s">
        <v>526</v>
      </c>
      <c r="P262" s="81">
        <v>43694.37725694444</v>
      </c>
      <c r="Q262" s="79" t="s">
        <v>592</v>
      </c>
      <c r="R262" s="79"/>
      <c r="S262" s="79"/>
      <c r="T262" s="79"/>
      <c r="U262" s="79"/>
      <c r="V262" s="84" t="s">
        <v>1031</v>
      </c>
      <c r="W262" s="81">
        <v>43694.37725694444</v>
      </c>
      <c r="X262" s="84" t="s">
        <v>1250</v>
      </c>
      <c r="Y262" s="79"/>
      <c r="Z262" s="79"/>
      <c r="AA262" s="82" t="s">
        <v>1494</v>
      </c>
      <c r="AB262" s="79"/>
      <c r="AC262" s="79" t="b">
        <v>0</v>
      </c>
      <c r="AD262" s="79">
        <v>0</v>
      </c>
      <c r="AE262" s="82" t="s">
        <v>1587</v>
      </c>
      <c r="AF262" s="79" t="b">
        <v>0</v>
      </c>
      <c r="AG262" s="79" t="s">
        <v>1621</v>
      </c>
      <c r="AH262" s="79"/>
      <c r="AI262" s="82" t="s">
        <v>1587</v>
      </c>
      <c r="AJ262" s="79" t="b">
        <v>0</v>
      </c>
      <c r="AK262" s="79">
        <v>3</v>
      </c>
      <c r="AL262" s="82" t="s">
        <v>1499</v>
      </c>
      <c r="AM262" s="79" t="s">
        <v>1644</v>
      </c>
      <c r="AN262" s="79" t="b">
        <v>0</v>
      </c>
      <c r="AO262" s="82" t="s">
        <v>1499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377</v>
      </c>
      <c r="B263" s="64" t="s">
        <v>451</v>
      </c>
      <c r="C263" s="65" t="s">
        <v>4978</v>
      </c>
      <c r="D263" s="66">
        <v>3</v>
      </c>
      <c r="E263" s="67" t="s">
        <v>132</v>
      </c>
      <c r="F263" s="68">
        <v>35</v>
      </c>
      <c r="G263" s="65"/>
      <c r="H263" s="69"/>
      <c r="I263" s="70"/>
      <c r="J263" s="70"/>
      <c r="K263" s="34" t="s">
        <v>65</v>
      </c>
      <c r="L263" s="77">
        <v>263</v>
      </c>
      <c r="M263" s="77"/>
      <c r="N263" s="72"/>
      <c r="O263" s="79" t="s">
        <v>526</v>
      </c>
      <c r="P263" s="81">
        <v>43694.37725694444</v>
      </c>
      <c r="Q263" s="79" t="s">
        <v>592</v>
      </c>
      <c r="R263" s="79"/>
      <c r="S263" s="79"/>
      <c r="T263" s="79"/>
      <c r="U263" s="79"/>
      <c r="V263" s="84" t="s">
        <v>1031</v>
      </c>
      <c r="W263" s="81">
        <v>43694.37725694444</v>
      </c>
      <c r="X263" s="84" t="s">
        <v>1250</v>
      </c>
      <c r="Y263" s="79"/>
      <c r="Z263" s="79"/>
      <c r="AA263" s="82" t="s">
        <v>1494</v>
      </c>
      <c r="AB263" s="79"/>
      <c r="AC263" s="79" t="b">
        <v>0</v>
      </c>
      <c r="AD263" s="79">
        <v>0</v>
      </c>
      <c r="AE263" s="82" t="s">
        <v>1587</v>
      </c>
      <c r="AF263" s="79" t="b">
        <v>0</v>
      </c>
      <c r="AG263" s="79" t="s">
        <v>1621</v>
      </c>
      <c r="AH263" s="79"/>
      <c r="AI263" s="82" t="s">
        <v>1587</v>
      </c>
      <c r="AJ263" s="79" t="b">
        <v>0</v>
      </c>
      <c r="AK263" s="79">
        <v>3</v>
      </c>
      <c r="AL263" s="82" t="s">
        <v>1499</v>
      </c>
      <c r="AM263" s="79" t="s">
        <v>1644</v>
      </c>
      <c r="AN263" s="79" t="b">
        <v>0</v>
      </c>
      <c r="AO263" s="82" t="s">
        <v>1499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377</v>
      </c>
      <c r="B264" s="64" t="s">
        <v>452</v>
      </c>
      <c r="C264" s="65" t="s">
        <v>4978</v>
      </c>
      <c r="D264" s="66">
        <v>3</v>
      </c>
      <c r="E264" s="67" t="s">
        <v>132</v>
      </c>
      <c r="F264" s="68">
        <v>35</v>
      </c>
      <c r="G264" s="65"/>
      <c r="H264" s="69"/>
      <c r="I264" s="70"/>
      <c r="J264" s="70"/>
      <c r="K264" s="34" t="s">
        <v>65</v>
      </c>
      <c r="L264" s="77">
        <v>264</v>
      </c>
      <c r="M264" s="77"/>
      <c r="N264" s="72"/>
      <c r="O264" s="79" t="s">
        <v>526</v>
      </c>
      <c r="P264" s="81">
        <v>43694.37725694444</v>
      </c>
      <c r="Q264" s="79" t="s">
        <v>592</v>
      </c>
      <c r="R264" s="79"/>
      <c r="S264" s="79"/>
      <c r="T264" s="79"/>
      <c r="U264" s="79"/>
      <c r="V264" s="84" t="s">
        <v>1031</v>
      </c>
      <c r="W264" s="81">
        <v>43694.37725694444</v>
      </c>
      <c r="X264" s="84" t="s">
        <v>1250</v>
      </c>
      <c r="Y264" s="79"/>
      <c r="Z264" s="79"/>
      <c r="AA264" s="82" t="s">
        <v>1494</v>
      </c>
      <c r="AB264" s="79"/>
      <c r="AC264" s="79" t="b">
        <v>0</v>
      </c>
      <c r="AD264" s="79">
        <v>0</v>
      </c>
      <c r="AE264" s="82" t="s">
        <v>1587</v>
      </c>
      <c r="AF264" s="79" t="b">
        <v>0</v>
      </c>
      <c r="AG264" s="79" t="s">
        <v>1621</v>
      </c>
      <c r="AH264" s="79"/>
      <c r="AI264" s="82" t="s">
        <v>1587</v>
      </c>
      <c r="AJ264" s="79" t="b">
        <v>0</v>
      </c>
      <c r="AK264" s="79">
        <v>3</v>
      </c>
      <c r="AL264" s="82" t="s">
        <v>1499</v>
      </c>
      <c r="AM264" s="79" t="s">
        <v>1644</v>
      </c>
      <c r="AN264" s="79" t="b">
        <v>0</v>
      </c>
      <c r="AO264" s="82" t="s">
        <v>1499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377</v>
      </c>
      <c r="B265" s="64" t="s">
        <v>453</v>
      </c>
      <c r="C265" s="65" t="s">
        <v>4978</v>
      </c>
      <c r="D265" s="66">
        <v>3</v>
      </c>
      <c r="E265" s="67" t="s">
        <v>132</v>
      </c>
      <c r="F265" s="68">
        <v>35</v>
      </c>
      <c r="G265" s="65"/>
      <c r="H265" s="69"/>
      <c r="I265" s="70"/>
      <c r="J265" s="70"/>
      <c r="K265" s="34" t="s">
        <v>65</v>
      </c>
      <c r="L265" s="77">
        <v>265</v>
      </c>
      <c r="M265" s="77"/>
      <c r="N265" s="72"/>
      <c r="O265" s="79" t="s">
        <v>526</v>
      </c>
      <c r="P265" s="81">
        <v>43694.37725694444</v>
      </c>
      <c r="Q265" s="79" t="s">
        <v>592</v>
      </c>
      <c r="R265" s="79"/>
      <c r="S265" s="79"/>
      <c r="T265" s="79"/>
      <c r="U265" s="79"/>
      <c r="V265" s="84" t="s">
        <v>1031</v>
      </c>
      <c r="W265" s="81">
        <v>43694.37725694444</v>
      </c>
      <c r="X265" s="84" t="s">
        <v>1250</v>
      </c>
      <c r="Y265" s="79"/>
      <c r="Z265" s="79"/>
      <c r="AA265" s="82" t="s">
        <v>1494</v>
      </c>
      <c r="AB265" s="79"/>
      <c r="AC265" s="79" t="b">
        <v>0</v>
      </c>
      <c r="AD265" s="79">
        <v>0</v>
      </c>
      <c r="AE265" s="82" t="s">
        <v>1587</v>
      </c>
      <c r="AF265" s="79" t="b">
        <v>0</v>
      </c>
      <c r="AG265" s="79" t="s">
        <v>1621</v>
      </c>
      <c r="AH265" s="79"/>
      <c r="AI265" s="82" t="s">
        <v>1587</v>
      </c>
      <c r="AJ265" s="79" t="b">
        <v>0</v>
      </c>
      <c r="AK265" s="79">
        <v>3</v>
      </c>
      <c r="AL265" s="82" t="s">
        <v>1499</v>
      </c>
      <c r="AM265" s="79" t="s">
        <v>1644</v>
      </c>
      <c r="AN265" s="79" t="b">
        <v>0</v>
      </c>
      <c r="AO265" s="82" t="s">
        <v>1499</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377</v>
      </c>
      <c r="B266" s="64" t="s">
        <v>454</v>
      </c>
      <c r="C266" s="65" t="s">
        <v>4978</v>
      </c>
      <c r="D266" s="66">
        <v>3</v>
      </c>
      <c r="E266" s="67" t="s">
        <v>132</v>
      </c>
      <c r="F266" s="68">
        <v>35</v>
      </c>
      <c r="G266" s="65"/>
      <c r="H266" s="69"/>
      <c r="I266" s="70"/>
      <c r="J266" s="70"/>
      <c r="K266" s="34" t="s">
        <v>65</v>
      </c>
      <c r="L266" s="77">
        <v>266</v>
      </c>
      <c r="M266" s="77"/>
      <c r="N266" s="72"/>
      <c r="O266" s="79" t="s">
        <v>526</v>
      </c>
      <c r="P266" s="81">
        <v>43694.37725694444</v>
      </c>
      <c r="Q266" s="79" t="s">
        <v>592</v>
      </c>
      <c r="R266" s="79"/>
      <c r="S266" s="79"/>
      <c r="T266" s="79"/>
      <c r="U266" s="79"/>
      <c r="V266" s="84" t="s">
        <v>1031</v>
      </c>
      <c r="W266" s="81">
        <v>43694.37725694444</v>
      </c>
      <c r="X266" s="84" t="s">
        <v>1250</v>
      </c>
      <c r="Y266" s="79"/>
      <c r="Z266" s="79"/>
      <c r="AA266" s="82" t="s">
        <v>1494</v>
      </c>
      <c r="AB266" s="79"/>
      <c r="AC266" s="79" t="b">
        <v>0</v>
      </c>
      <c r="AD266" s="79">
        <v>0</v>
      </c>
      <c r="AE266" s="82" t="s">
        <v>1587</v>
      </c>
      <c r="AF266" s="79" t="b">
        <v>0</v>
      </c>
      <c r="AG266" s="79" t="s">
        <v>1621</v>
      </c>
      <c r="AH266" s="79"/>
      <c r="AI266" s="82" t="s">
        <v>1587</v>
      </c>
      <c r="AJ266" s="79" t="b">
        <v>0</v>
      </c>
      <c r="AK266" s="79">
        <v>3</v>
      </c>
      <c r="AL266" s="82" t="s">
        <v>1499</v>
      </c>
      <c r="AM266" s="79" t="s">
        <v>1644</v>
      </c>
      <c r="AN266" s="79" t="b">
        <v>0</v>
      </c>
      <c r="AO266" s="82" t="s">
        <v>1499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377</v>
      </c>
      <c r="B267" s="64" t="s">
        <v>455</v>
      </c>
      <c r="C267" s="65" t="s">
        <v>4978</v>
      </c>
      <c r="D267" s="66">
        <v>3</v>
      </c>
      <c r="E267" s="67" t="s">
        <v>132</v>
      </c>
      <c r="F267" s="68">
        <v>35</v>
      </c>
      <c r="G267" s="65"/>
      <c r="H267" s="69"/>
      <c r="I267" s="70"/>
      <c r="J267" s="70"/>
      <c r="K267" s="34" t="s">
        <v>65</v>
      </c>
      <c r="L267" s="77">
        <v>267</v>
      </c>
      <c r="M267" s="77"/>
      <c r="N267" s="72"/>
      <c r="O267" s="79" t="s">
        <v>526</v>
      </c>
      <c r="P267" s="81">
        <v>43694.37725694444</v>
      </c>
      <c r="Q267" s="79" t="s">
        <v>592</v>
      </c>
      <c r="R267" s="79"/>
      <c r="S267" s="79"/>
      <c r="T267" s="79"/>
      <c r="U267" s="79"/>
      <c r="V267" s="84" t="s">
        <v>1031</v>
      </c>
      <c r="W267" s="81">
        <v>43694.37725694444</v>
      </c>
      <c r="X267" s="84" t="s">
        <v>1250</v>
      </c>
      <c r="Y267" s="79"/>
      <c r="Z267" s="79"/>
      <c r="AA267" s="82" t="s">
        <v>1494</v>
      </c>
      <c r="AB267" s="79"/>
      <c r="AC267" s="79" t="b">
        <v>0</v>
      </c>
      <c r="AD267" s="79">
        <v>0</v>
      </c>
      <c r="AE267" s="82" t="s">
        <v>1587</v>
      </c>
      <c r="AF267" s="79" t="b">
        <v>0</v>
      </c>
      <c r="AG267" s="79" t="s">
        <v>1621</v>
      </c>
      <c r="AH267" s="79"/>
      <c r="AI267" s="82" t="s">
        <v>1587</v>
      </c>
      <c r="AJ267" s="79" t="b">
        <v>0</v>
      </c>
      <c r="AK267" s="79">
        <v>3</v>
      </c>
      <c r="AL267" s="82" t="s">
        <v>1499</v>
      </c>
      <c r="AM267" s="79" t="s">
        <v>1644</v>
      </c>
      <c r="AN267" s="79" t="b">
        <v>0</v>
      </c>
      <c r="AO267" s="82" t="s">
        <v>1499</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377</v>
      </c>
      <c r="B268" s="64" t="s">
        <v>379</v>
      </c>
      <c r="C268" s="65" t="s">
        <v>4979</v>
      </c>
      <c r="D268" s="66">
        <v>3</v>
      </c>
      <c r="E268" s="67" t="s">
        <v>136</v>
      </c>
      <c r="F268" s="68">
        <v>35</v>
      </c>
      <c r="G268" s="65"/>
      <c r="H268" s="69"/>
      <c r="I268" s="70"/>
      <c r="J268" s="70"/>
      <c r="K268" s="34" t="s">
        <v>65</v>
      </c>
      <c r="L268" s="77">
        <v>268</v>
      </c>
      <c r="M268" s="77"/>
      <c r="N268" s="72"/>
      <c r="O268" s="79" t="s">
        <v>526</v>
      </c>
      <c r="P268" s="81">
        <v>43694.37725694444</v>
      </c>
      <c r="Q268" s="79" t="s">
        <v>592</v>
      </c>
      <c r="R268" s="79"/>
      <c r="S268" s="79"/>
      <c r="T268" s="79"/>
      <c r="U268" s="79"/>
      <c r="V268" s="84" t="s">
        <v>1031</v>
      </c>
      <c r="W268" s="81">
        <v>43694.37725694444</v>
      </c>
      <c r="X268" s="84" t="s">
        <v>1250</v>
      </c>
      <c r="Y268" s="79"/>
      <c r="Z268" s="79"/>
      <c r="AA268" s="82" t="s">
        <v>1494</v>
      </c>
      <c r="AB268" s="79"/>
      <c r="AC268" s="79" t="b">
        <v>0</v>
      </c>
      <c r="AD268" s="79">
        <v>0</v>
      </c>
      <c r="AE268" s="82" t="s">
        <v>1587</v>
      </c>
      <c r="AF268" s="79" t="b">
        <v>0</v>
      </c>
      <c r="AG268" s="79" t="s">
        <v>1621</v>
      </c>
      <c r="AH268" s="79"/>
      <c r="AI268" s="82" t="s">
        <v>1587</v>
      </c>
      <c r="AJ268" s="79" t="b">
        <v>0</v>
      </c>
      <c r="AK268" s="79">
        <v>3</v>
      </c>
      <c r="AL268" s="82" t="s">
        <v>1499</v>
      </c>
      <c r="AM268" s="79" t="s">
        <v>1644</v>
      </c>
      <c r="AN268" s="79" t="b">
        <v>0</v>
      </c>
      <c r="AO268" s="82" t="s">
        <v>1499</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19</v>
      </c>
      <c r="BK268" s="49">
        <v>100</v>
      </c>
      <c r="BL268" s="48">
        <v>19</v>
      </c>
    </row>
    <row r="269" spans="1:64" ht="15">
      <c r="A269" s="64" t="s">
        <v>378</v>
      </c>
      <c r="B269" s="64" t="s">
        <v>474</v>
      </c>
      <c r="C269" s="65" t="s">
        <v>4978</v>
      </c>
      <c r="D269" s="66">
        <v>3</v>
      </c>
      <c r="E269" s="67" t="s">
        <v>132</v>
      </c>
      <c r="F269" s="68">
        <v>35</v>
      </c>
      <c r="G269" s="65"/>
      <c r="H269" s="69"/>
      <c r="I269" s="70"/>
      <c r="J269" s="70"/>
      <c r="K269" s="34" t="s">
        <v>65</v>
      </c>
      <c r="L269" s="77">
        <v>269</v>
      </c>
      <c r="M269" s="77"/>
      <c r="N269" s="72"/>
      <c r="O269" s="79" t="s">
        <v>526</v>
      </c>
      <c r="P269" s="81">
        <v>43694.603472222225</v>
      </c>
      <c r="Q269" s="79" t="s">
        <v>639</v>
      </c>
      <c r="R269" s="79"/>
      <c r="S269" s="79"/>
      <c r="T269" s="79" t="s">
        <v>842</v>
      </c>
      <c r="U269" s="79"/>
      <c r="V269" s="84" t="s">
        <v>1032</v>
      </c>
      <c r="W269" s="81">
        <v>43694.603472222225</v>
      </c>
      <c r="X269" s="84" t="s">
        <v>1251</v>
      </c>
      <c r="Y269" s="79"/>
      <c r="Z269" s="79"/>
      <c r="AA269" s="82" t="s">
        <v>1495</v>
      </c>
      <c r="AB269" s="82" t="s">
        <v>1570</v>
      </c>
      <c r="AC269" s="79" t="b">
        <v>0</v>
      </c>
      <c r="AD269" s="79">
        <v>0</v>
      </c>
      <c r="AE269" s="82" t="s">
        <v>1605</v>
      </c>
      <c r="AF269" s="79" t="b">
        <v>0</v>
      </c>
      <c r="AG269" s="79" t="s">
        <v>1621</v>
      </c>
      <c r="AH269" s="79"/>
      <c r="AI269" s="82" t="s">
        <v>1587</v>
      </c>
      <c r="AJ269" s="79" t="b">
        <v>0</v>
      </c>
      <c r="AK269" s="79">
        <v>0</v>
      </c>
      <c r="AL269" s="82" t="s">
        <v>1587</v>
      </c>
      <c r="AM269" s="79" t="s">
        <v>1643</v>
      </c>
      <c r="AN269" s="79" t="b">
        <v>0</v>
      </c>
      <c r="AO269" s="82" t="s">
        <v>1570</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8</v>
      </c>
      <c r="BC269" s="78" t="str">
        <f>REPLACE(INDEX(GroupVertices[Group],MATCH(Edges[[#This Row],[Vertex 2]],GroupVertices[Vertex],0)),1,1,"")</f>
        <v>8</v>
      </c>
      <c r="BD269" s="48"/>
      <c r="BE269" s="49"/>
      <c r="BF269" s="48"/>
      <c r="BG269" s="49"/>
      <c r="BH269" s="48"/>
      <c r="BI269" s="49"/>
      <c r="BJ269" s="48"/>
      <c r="BK269" s="49"/>
      <c r="BL269" s="48"/>
    </row>
    <row r="270" spans="1:64" ht="15">
      <c r="A270" s="64" t="s">
        <v>378</v>
      </c>
      <c r="B270" s="64" t="s">
        <v>475</v>
      </c>
      <c r="C270" s="65" t="s">
        <v>4978</v>
      </c>
      <c r="D270" s="66">
        <v>3</v>
      </c>
      <c r="E270" s="67" t="s">
        <v>132</v>
      </c>
      <c r="F270" s="68">
        <v>35</v>
      </c>
      <c r="G270" s="65"/>
      <c r="H270" s="69"/>
      <c r="I270" s="70"/>
      <c r="J270" s="70"/>
      <c r="K270" s="34" t="s">
        <v>65</v>
      </c>
      <c r="L270" s="77">
        <v>270</v>
      </c>
      <c r="M270" s="77"/>
      <c r="N270" s="72"/>
      <c r="O270" s="79" t="s">
        <v>526</v>
      </c>
      <c r="P270" s="81">
        <v>43694.603472222225</v>
      </c>
      <c r="Q270" s="79" t="s">
        <v>639</v>
      </c>
      <c r="R270" s="79"/>
      <c r="S270" s="79"/>
      <c r="T270" s="79" t="s">
        <v>842</v>
      </c>
      <c r="U270" s="79"/>
      <c r="V270" s="84" t="s">
        <v>1032</v>
      </c>
      <c r="W270" s="81">
        <v>43694.603472222225</v>
      </c>
      <c r="X270" s="84" t="s">
        <v>1251</v>
      </c>
      <c r="Y270" s="79"/>
      <c r="Z270" s="79"/>
      <c r="AA270" s="82" t="s">
        <v>1495</v>
      </c>
      <c r="AB270" s="82" t="s">
        <v>1570</v>
      </c>
      <c r="AC270" s="79" t="b">
        <v>0</v>
      </c>
      <c r="AD270" s="79">
        <v>0</v>
      </c>
      <c r="AE270" s="82" t="s">
        <v>1605</v>
      </c>
      <c r="AF270" s="79" t="b">
        <v>0</v>
      </c>
      <c r="AG270" s="79" t="s">
        <v>1621</v>
      </c>
      <c r="AH270" s="79"/>
      <c r="AI270" s="82" t="s">
        <v>1587</v>
      </c>
      <c r="AJ270" s="79" t="b">
        <v>0</v>
      </c>
      <c r="AK270" s="79">
        <v>0</v>
      </c>
      <c r="AL270" s="82" t="s">
        <v>1587</v>
      </c>
      <c r="AM270" s="79" t="s">
        <v>1643</v>
      </c>
      <c r="AN270" s="79" t="b">
        <v>0</v>
      </c>
      <c r="AO270" s="82" t="s">
        <v>1570</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8</v>
      </c>
      <c r="BC270" s="78" t="str">
        <f>REPLACE(INDEX(GroupVertices[Group],MATCH(Edges[[#This Row],[Vertex 2]],GroupVertices[Vertex],0)),1,1,"")</f>
        <v>8</v>
      </c>
      <c r="BD270" s="48"/>
      <c r="BE270" s="49"/>
      <c r="BF270" s="48"/>
      <c r="BG270" s="49"/>
      <c r="BH270" s="48"/>
      <c r="BI270" s="49"/>
      <c r="BJ270" s="48"/>
      <c r="BK270" s="49"/>
      <c r="BL270" s="48"/>
    </row>
    <row r="271" spans="1:64" ht="15">
      <c r="A271" s="64" t="s">
        <v>378</v>
      </c>
      <c r="B271" s="64" t="s">
        <v>476</v>
      </c>
      <c r="C271" s="65" t="s">
        <v>4978</v>
      </c>
      <c r="D271" s="66">
        <v>3</v>
      </c>
      <c r="E271" s="67" t="s">
        <v>132</v>
      </c>
      <c r="F271" s="68">
        <v>35</v>
      </c>
      <c r="G271" s="65"/>
      <c r="H271" s="69"/>
      <c r="I271" s="70"/>
      <c r="J271" s="70"/>
      <c r="K271" s="34" t="s">
        <v>65</v>
      </c>
      <c r="L271" s="77">
        <v>271</v>
      </c>
      <c r="M271" s="77"/>
      <c r="N271" s="72"/>
      <c r="O271" s="79" t="s">
        <v>526</v>
      </c>
      <c r="P271" s="81">
        <v>43694.603472222225</v>
      </c>
      <c r="Q271" s="79" t="s">
        <v>639</v>
      </c>
      <c r="R271" s="79"/>
      <c r="S271" s="79"/>
      <c r="T271" s="79" t="s">
        <v>842</v>
      </c>
      <c r="U271" s="79"/>
      <c r="V271" s="84" t="s">
        <v>1032</v>
      </c>
      <c r="W271" s="81">
        <v>43694.603472222225</v>
      </c>
      <c r="X271" s="84" t="s">
        <v>1251</v>
      </c>
      <c r="Y271" s="79"/>
      <c r="Z271" s="79"/>
      <c r="AA271" s="82" t="s">
        <v>1495</v>
      </c>
      <c r="AB271" s="82" t="s">
        <v>1570</v>
      </c>
      <c r="AC271" s="79" t="b">
        <v>0</v>
      </c>
      <c r="AD271" s="79">
        <v>0</v>
      </c>
      <c r="AE271" s="82" t="s">
        <v>1605</v>
      </c>
      <c r="AF271" s="79" t="b">
        <v>0</v>
      </c>
      <c r="AG271" s="79" t="s">
        <v>1621</v>
      </c>
      <c r="AH271" s="79"/>
      <c r="AI271" s="82" t="s">
        <v>1587</v>
      </c>
      <c r="AJ271" s="79" t="b">
        <v>0</v>
      </c>
      <c r="AK271" s="79">
        <v>0</v>
      </c>
      <c r="AL271" s="82" t="s">
        <v>1587</v>
      </c>
      <c r="AM271" s="79" t="s">
        <v>1643</v>
      </c>
      <c r="AN271" s="79" t="b">
        <v>0</v>
      </c>
      <c r="AO271" s="82" t="s">
        <v>1570</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8</v>
      </c>
      <c r="BC271" s="78" t="str">
        <f>REPLACE(INDEX(GroupVertices[Group],MATCH(Edges[[#This Row],[Vertex 2]],GroupVertices[Vertex],0)),1,1,"")</f>
        <v>8</v>
      </c>
      <c r="BD271" s="48"/>
      <c r="BE271" s="49"/>
      <c r="BF271" s="48"/>
      <c r="BG271" s="49"/>
      <c r="BH271" s="48"/>
      <c r="BI271" s="49"/>
      <c r="BJ271" s="48"/>
      <c r="BK271" s="49"/>
      <c r="BL271" s="48"/>
    </row>
    <row r="272" spans="1:64" ht="15">
      <c r="A272" s="64" t="s">
        <v>378</v>
      </c>
      <c r="B272" s="64" t="s">
        <v>477</v>
      </c>
      <c r="C272" s="65" t="s">
        <v>4978</v>
      </c>
      <c r="D272" s="66">
        <v>3</v>
      </c>
      <c r="E272" s="67" t="s">
        <v>132</v>
      </c>
      <c r="F272" s="68">
        <v>35</v>
      </c>
      <c r="G272" s="65"/>
      <c r="H272" s="69"/>
      <c r="I272" s="70"/>
      <c r="J272" s="70"/>
      <c r="K272" s="34" t="s">
        <v>65</v>
      </c>
      <c r="L272" s="77">
        <v>272</v>
      </c>
      <c r="M272" s="77"/>
      <c r="N272" s="72"/>
      <c r="O272" s="79" t="s">
        <v>526</v>
      </c>
      <c r="P272" s="81">
        <v>43694.603472222225</v>
      </c>
      <c r="Q272" s="79" t="s">
        <v>639</v>
      </c>
      <c r="R272" s="79"/>
      <c r="S272" s="79"/>
      <c r="T272" s="79" t="s">
        <v>842</v>
      </c>
      <c r="U272" s="79"/>
      <c r="V272" s="84" t="s">
        <v>1032</v>
      </c>
      <c r="W272" s="81">
        <v>43694.603472222225</v>
      </c>
      <c r="X272" s="84" t="s">
        <v>1251</v>
      </c>
      <c r="Y272" s="79"/>
      <c r="Z272" s="79"/>
      <c r="AA272" s="82" t="s">
        <v>1495</v>
      </c>
      <c r="AB272" s="82" t="s">
        <v>1570</v>
      </c>
      <c r="AC272" s="79" t="b">
        <v>0</v>
      </c>
      <c r="AD272" s="79">
        <v>0</v>
      </c>
      <c r="AE272" s="82" t="s">
        <v>1605</v>
      </c>
      <c r="AF272" s="79" t="b">
        <v>0</v>
      </c>
      <c r="AG272" s="79" t="s">
        <v>1621</v>
      </c>
      <c r="AH272" s="79"/>
      <c r="AI272" s="82" t="s">
        <v>1587</v>
      </c>
      <c r="AJ272" s="79" t="b">
        <v>0</v>
      </c>
      <c r="AK272" s="79">
        <v>0</v>
      </c>
      <c r="AL272" s="82" t="s">
        <v>1587</v>
      </c>
      <c r="AM272" s="79" t="s">
        <v>1643</v>
      </c>
      <c r="AN272" s="79" t="b">
        <v>0</v>
      </c>
      <c r="AO272" s="82" t="s">
        <v>1570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8</v>
      </c>
      <c r="BC272" s="78" t="str">
        <f>REPLACE(INDEX(GroupVertices[Group],MATCH(Edges[[#This Row],[Vertex 2]],GroupVertices[Vertex],0)),1,1,"")</f>
        <v>8</v>
      </c>
      <c r="BD272" s="48"/>
      <c r="BE272" s="49"/>
      <c r="BF272" s="48"/>
      <c r="BG272" s="49"/>
      <c r="BH272" s="48"/>
      <c r="BI272" s="49"/>
      <c r="BJ272" s="48"/>
      <c r="BK272" s="49"/>
      <c r="BL272" s="48"/>
    </row>
    <row r="273" spans="1:64" ht="15">
      <c r="A273" s="64" t="s">
        <v>378</v>
      </c>
      <c r="B273" s="64" t="s">
        <v>478</v>
      </c>
      <c r="C273" s="65" t="s">
        <v>4978</v>
      </c>
      <c r="D273" s="66">
        <v>3</v>
      </c>
      <c r="E273" s="67" t="s">
        <v>132</v>
      </c>
      <c r="F273" s="68">
        <v>35</v>
      </c>
      <c r="G273" s="65"/>
      <c r="H273" s="69"/>
      <c r="I273" s="70"/>
      <c r="J273" s="70"/>
      <c r="K273" s="34" t="s">
        <v>65</v>
      </c>
      <c r="L273" s="77">
        <v>273</v>
      </c>
      <c r="M273" s="77"/>
      <c r="N273" s="72"/>
      <c r="O273" s="79" t="s">
        <v>527</v>
      </c>
      <c r="P273" s="81">
        <v>43694.603472222225</v>
      </c>
      <c r="Q273" s="79" t="s">
        <v>639</v>
      </c>
      <c r="R273" s="79"/>
      <c r="S273" s="79"/>
      <c r="T273" s="79" t="s">
        <v>842</v>
      </c>
      <c r="U273" s="79"/>
      <c r="V273" s="84" t="s">
        <v>1032</v>
      </c>
      <c r="W273" s="81">
        <v>43694.603472222225</v>
      </c>
      <c r="X273" s="84" t="s">
        <v>1251</v>
      </c>
      <c r="Y273" s="79"/>
      <c r="Z273" s="79"/>
      <c r="AA273" s="82" t="s">
        <v>1495</v>
      </c>
      <c r="AB273" s="82" t="s">
        <v>1570</v>
      </c>
      <c r="AC273" s="79" t="b">
        <v>0</v>
      </c>
      <c r="AD273" s="79">
        <v>0</v>
      </c>
      <c r="AE273" s="82" t="s">
        <v>1605</v>
      </c>
      <c r="AF273" s="79" t="b">
        <v>0</v>
      </c>
      <c r="AG273" s="79" t="s">
        <v>1621</v>
      </c>
      <c r="AH273" s="79"/>
      <c r="AI273" s="82" t="s">
        <v>1587</v>
      </c>
      <c r="AJ273" s="79" t="b">
        <v>0</v>
      </c>
      <c r="AK273" s="79">
        <v>0</v>
      </c>
      <c r="AL273" s="82" t="s">
        <v>1587</v>
      </c>
      <c r="AM273" s="79" t="s">
        <v>1643</v>
      </c>
      <c r="AN273" s="79" t="b">
        <v>0</v>
      </c>
      <c r="AO273" s="82" t="s">
        <v>1570</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8</v>
      </c>
      <c r="BC273" s="78" t="str">
        <f>REPLACE(INDEX(GroupVertices[Group],MATCH(Edges[[#This Row],[Vertex 2]],GroupVertices[Vertex],0)),1,1,"")</f>
        <v>8</v>
      </c>
      <c r="BD273" s="48">
        <v>0</v>
      </c>
      <c r="BE273" s="49">
        <v>0</v>
      </c>
      <c r="BF273" s="48">
        <v>2</v>
      </c>
      <c r="BG273" s="49">
        <v>5.2631578947368425</v>
      </c>
      <c r="BH273" s="48">
        <v>0</v>
      </c>
      <c r="BI273" s="49">
        <v>0</v>
      </c>
      <c r="BJ273" s="48">
        <v>36</v>
      </c>
      <c r="BK273" s="49">
        <v>94.73684210526316</v>
      </c>
      <c r="BL273" s="48">
        <v>38</v>
      </c>
    </row>
    <row r="274" spans="1:64" ht="15">
      <c r="A274" s="64" t="s">
        <v>378</v>
      </c>
      <c r="B274" s="64" t="s">
        <v>469</v>
      </c>
      <c r="C274" s="65" t="s">
        <v>4978</v>
      </c>
      <c r="D274" s="66">
        <v>3</v>
      </c>
      <c r="E274" s="67" t="s">
        <v>132</v>
      </c>
      <c r="F274" s="68">
        <v>35</v>
      </c>
      <c r="G274" s="65"/>
      <c r="H274" s="69"/>
      <c r="I274" s="70"/>
      <c r="J274" s="70"/>
      <c r="K274" s="34" t="s">
        <v>65</v>
      </c>
      <c r="L274" s="77">
        <v>274</v>
      </c>
      <c r="M274" s="77"/>
      <c r="N274" s="72"/>
      <c r="O274" s="79" t="s">
        <v>526</v>
      </c>
      <c r="P274" s="81">
        <v>43694.603472222225</v>
      </c>
      <c r="Q274" s="79" t="s">
        <v>639</v>
      </c>
      <c r="R274" s="79"/>
      <c r="S274" s="79"/>
      <c r="T274" s="79" t="s">
        <v>842</v>
      </c>
      <c r="U274" s="79"/>
      <c r="V274" s="84" t="s">
        <v>1032</v>
      </c>
      <c r="W274" s="81">
        <v>43694.603472222225</v>
      </c>
      <c r="X274" s="84" t="s">
        <v>1251</v>
      </c>
      <c r="Y274" s="79"/>
      <c r="Z274" s="79"/>
      <c r="AA274" s="82" t="s">
        <v>1495</v>
      </c>
      <c r="AB274" s="82" t="s">
        <v>1570</v>
      </c>
      <c r="AC274" s="79" t="b">
        <v>0</v>
      </c>
      <c r="AD274" s="79">
        <v>0</v>
      </c>
      <c r="AE274" s="82" t="s">
        <v>1605</v>
      </c>
      <c r="AF274" s="79" t="b">
        <v>0</v>
      </c>
      <c r="AG274" s="79" t="s">
        <v>1621</v>
      </c>
      <c r="AH274" s="79"/>
      <c r="AI274" s="82" t="s">
        <v>1587</v>
      </c>
      <c r="AJ274" s="79" t="b">
        <v>0</v>
      </c>
      <c r="AK274" s="79">
        <v>0</v>
      </c>
      <c r="AL274" s="82" t="s">
        <v>1587</v>
      </c>
      <c r="AM274" s="79" t="s">
        <v>1643</v>
      </c>
      <c r="AN274" s="79" t="b">
        <v>0</v>
      </c>
      <c r="AO274" s="82" t="s">
        <v>1570</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8</v>
      </c>
      <c r="BC274" s="78" t="str">
        <f>REPLACE(INDEX(GroupVertices[Group],MATCH(Edges[[#This Row],[Vertex 2]],GroupVertices[Vertex],0)),1,1,"")</f>
        <v>8</v>
      </c>
      <c r="BD274" s="48"/>
      <c r="BE274" s="49"/>
      <c r="BF274" s="48"/>
      <c r="BG274" s="49"/>
      <c r="BH274" s="48"/>
      <c r="BI274" s="49"/>
      <c r="BJ274" s="48"/>
      <c r="BK274" s="49"/>
      <c r="BL274" s="48"/>
    </row>
    <row r="275" spans="1:64" ht="15">
      <c r="A275" s="64" t="s">
        <v>379</v>
      </c>
      <c r="B275" s="64" t="s">
        <v>470</v>
      </c>
      <c r="C275" s="65" t="s">
        <v>4978</v>
      </c>
      <c r="D275" s="66">
        <v>3</v>
      </c>
      <c r="E275" s="67" t="s">
        <v>132</v>
      </c>
      <c r="F275" s="68">
        <v>35</v>
      </c>
      <c r="G275" s="65"/>
      <c r="H275" s="69"/>
      <c r="I275" s="70"/>
      <c r="J275" s="70"/>
      <c r="K275" s="34" t="s">
        <v>65</v>
      </c>
      <c r="L275" s="77">
        <v>275</v>
      </c>
      <c r="M275" s="77"/>
      <c r="N275" s="72"/>
      <c r="O275" s="79" t="s">
        <v>526</v>
      </c>
      <c r="P275" s="81">
        <v>43629.43237268519</v>
      </c>
      <c r="Q275" s="79" t="s">
        <v>640</v>
      </c>
      <c r="R275" s="79"/>
      <c r="S275" s="79"/>
      <c r="T275" s="79" t="s">
        <v>843</v>
      </c>
      <c r="U275" s="79"/>
      <c r="V275" s="84" t="s">
        <v>1033</v>
      </c>
      <c r="W275" s="81">
        <v>43629.43237268519</v>
      </c>
      <c r="X275" s="84" t="s">
        <v>1252</v>
      </c>
      <c r="Y275" s="79"/>
      <c r="Z275" s="79"/>
      <c r="AA275" s="82" t="s">
        <v>1496</v>
      </c>
      <c r="AB275" s="82" t="s">
        <v>1571</v>
      </c>
      <c r="AC275" s="79" t="b">
        <v>0</v>
      </c>
      <c r="AD275" s="79">
        <v>1</v>
      </c>
      <c r="AE275" s="82" t="s">
        <v>1606</v>
      </c>
      <c r="AF275" s="79" t="b">
        <v>0</v>
      </c>
      <c r="AG275" s="79" t="s">
        <v>1621</v>
      </c>
      <c r="AH275" s="79"/>
      <c r="AI275" s="82" t="s">
        <v>1587</v>
      </c>
      <c r="AJ275" s="79" t="b">
        <v>0</v>
      </c>
      <c r="AK275" s="79">
        <v>2</v>
      </c>
      <c r="AL275" s="82" t="s">
        <v>1587</v>
      </c>
      <c r="AM275" s="79" t="s">
        <v>1644</v>
      </c>
      <c r="AN275" s="79" t="b">
        <v>0</v>
      </c>
      <c r="AO275" s="82" t="s">
        <v>1571</v>
      </c>
      <c r="AP275" s="79" t="s">
        <v>1655</v>
      </c>
      <c r="AQ275" s="79">
        <v>0</v>
      </c>
      <c r="AR275" s="79">
        <v>0</v>
      </c>
      <c r="AS275" s="79" t="s">
        <v>1659</v>
      </c>
      <c r="AT275" s="79" t="s">
        <v>1663</v>
      </c>
      <c r="AU275" s="79" t="s">
        <v>1666</v>
      </c>
      <c r="AV275" s="79" t="s">
        <v>1670</v>
      </c>
      <c r="AW275" s="79" t="s">
        <v>1675</v>
      </c>
      <c r="AX275" s="79" t="s">
        <v>1680</v>
      </c>
      <c r="AY275" s="79" t="s">
        <v>1682</v>
      </c>
      <c r="AZ275" s="84" t="s">
        <v>1686</v>
      </c>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379</v>
      </c>
      <c r="B276" s="64" t="s">
        <v>479</v>
      </c>
      <c r="C276" s="65" t="s">
        <v>4978</v>
      </c>
      <c r="D276" s="66">
        <v>3</v>
      </c>
      <c r="E276" s="67" t="s">
        <v>132</v>
      </c>
      <c r="F276" s="68">
        <v>35</v>
      </c>
      <c r="G276" s="65"/>
      <c r="H276" s="69"/>
      <c r="I276" s="70"/>
      <c r="J276" s="70"/>
      <c r="K276" s="34" t="s">
        <v>65</v>
      </c>
      <c r="L276" s="77">
        <v>276</v>
      </c>
      <c r="M276" s="77"/>
      <c r="N276" s="72"/>
      <c r="O276" s="79" t="s">
        <v>526</v>
      </c>
      <c r="P276" s="81">
        <v>43629.43237268519</v>
      </c>
      <c r="Q276" s="79" t="s">
        <v>640</v>
      </c>
      <c r="R276" s="79"/>
      <c r="S276" s="79"/>
      <c r="T276" s="79" t="s">
        <v>843</v>
      </c>
      <c r="U276" s="79"/>
      <c r="V276" s="84" t="s">
        <v>1033</v>
      </c>
      <c r="W276" s="81">
        <v>43629.43237268519</v>
      </c>
      <c r="X276" s="84" t="s">
        <v>1252</v>
      </c>
      <c r="Y276" s="79"/>
      <c r="Z276" s="79"/>
      <c r="AA276" s="82" t="s">
        <v>1496</v>
      </c>
      <c r="AB276" s="82" t="s">
        <v>1571</v>
      </c>
      <c r="AC276" s="79" t="b">
        <v>0</v>
      </c>
      <c r="AD276" s="79">
        <v>1</v>
      </c>
      <c r="AE276" s="82" t="s">
        <v>1606</v>
      </c>
      <c r="AF276" s="79" t="b">
        <v>0</v>
      </c>
      <c r="AG276" s="79" t="s">
        <v>1621</v>
      </c>
      <c r="AH276" s="79"/>
      <c r="AI276" s="82" t="s">
        <v>1587</v>
      </c>
      <c r="AJ276" s="79" t="b">
        <v>0</v>
      </c>
      <c r="AK276" s="79">
        <v>2</v>
      </c>
      <c r="AL276" s="82" t="s">
        <v>1587</v>
      </c>
      <c r="AM276" s="79" t="s">
        <v>1644</v>
      </c>
      <c r="AN276" s="79" t="b">
        <v>0</v>
      </c>
      <c r="AO276" s="82" t="s">
        <v>1571</v>
      </c>
      <c r="AP276" s="79" t="s">
        <v>1655</v>
      </c>
      <c r="AQ276" s="79">
        <v>0</v>
      </c>
      <c r="AR276" s="79">
        <v>0</v>
      </c>
      <c r="AS276" s="79" t="s">
        <v>1659</v>
      </c>
      <c r="AT276" s="79" t="s">
        <v>1663</v>
      </c>
      <c r="AU276" s="79" t="s">
        <v>1666</v>
      </c>
      <c r="AV276" s="79" t="s">
        <v>1670</v>
      </c>
      <c r="AW276" s="79" t="s">
        <v>1675</v>
      </c>
      <c r="AX276" s="79" t="s">
        <v>1680</v>
      </c>
      <c r="AY276" s="79" t="s">
        <v>1682</v>
      </c>
      <c r="AZ276" s="84" t="s">
        <v>1686</v>
      </c>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379</v>
      </c>
      <c r="B277" s="64" t="s">
        <v>480</v>
      </c>
      <c r="C277" s="65" t="s">
        <v>4978</v>
      </c>
      <c r="D277" s="66">
        <v>3</v>
      </c>
      <c r="E277" s="67" t="s">
        <v>132</v>
      </c>
      <c r="F277" s="68">
        <v>35</v>
      </c>
      <c r="G277" s="65"/>
      <c r="H277" s="69"/>
      <c r="I277" s="70"/>
      <c r="J277" s="70"/>
      <c r="K277" s="34" t="s">
        <v>65</v>
      </c>
      <c r="L277" s="77">
        <v>277</v>
      </c>
      <c r="M277" s="77"/>
      <c r="N277" s="72"/>
      <c r="O277" s="79" t="s">
        <v>526</v>
      </c>
      <c r="P277" s="81">
        <v>43629.43237268519</v>
      </c>
      <c r="Q277" s="79" t="s">
        <v>640</v>
      </c>
      <c r="R277" s="79"/>
      <c r="S277" s="79"/>
      <c r="T277" s="79" t="s">
        <v>843</v>
      </c>
      <c r="U277" s="79"/>
      <c r="V277" s="84" t="s">
        <v>1033</v>
      </c>
      <c r="W277" s="81">
        <v>43629.43237268519</v>
      </c>
      <c r="X277" s="84" t="s">
        <v>1252</v>
      </c>
      <c r="Y277" s="79"/>
      <c r="Z277" s="79"/>
      <c r="AA277" s="82" t="s">
        <v>1496</v>
      </c>
      <c r="AB277" s="82" t="s">
        <v>1571</v>
      </c>
      <c r="AC277" s="79" t="b">
        <v>0</v>
      </c>
      <c r="AD277" s="79">
        <v>1</v>
      </c>
      <c r="AE277" s="82" t="s">
        <v>1606</v>
      </c>
      <c r="AF277" s="79" t="b">
        <v>0</v>
      </c>
      <c r="AG277" s="79" t="s">
        <v>1621</v>
      </c>
      <c r="AH277" s="79"/>
      <c r="AI277" s="82" t="s">
        <v>1587</v>
      </c>
      <c r="AJ277" s="79" t="b">
        <v>0</v>
      </c>
      <c r="AK277" s="79">
        <v>2</v>
      </c>
      <c r="AL277" s="82" t="s">
        <v>1587</v>
      </c>
      <c r="AM277" s="79" t="s">
        <v>1644</v>
      </c>
      <c r="AN277" s="79" t="b">
        <v>0</v>
      </c>
      <c r="AO277" s="82" t="s">
        <v>1571</v>
      </c>
      <c r="AP277" s="79" t="s">
        <v>1655</v>
      </c>
      <c r="AQ277" s="79">
        <v>0</v>
      </c>
      <c r="AR277" s="79">
        <v>0</v>
      </c>
      <c r="AS277" s="79" t="s">
        <v>1659</v>
      </c>
      <c r="AT277" s="79" t="s">
        <v>1663</v>
      </c>
      <c r="AU277" s="79" t="s">
        <v>1666</v>
      </c>
      <c r="AV277" s="79" t="s">
        <v>1670</v>
      </c>
      <c r="AW277" s="79" t="s">
        <v>1675</v>
      </c>
      <c r="AX277" s="79" t="s">
        <v>1680</v>
      </c>
      <c r="AY277" s="79" t="s">
        <v>1682</v>
      </c>
      <c r="AZ277" s="84" t="s">
        <v>1686</v>
      </c>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379</v>
      </c>
      <c r="B278" s="64" t="s">
        <v>481</v>
      </c>
      <c r="C278" s="65" t="s">
        <v>4978</v>
      </c>
      <c r="D278" s="66">
        <v>3</v>
      </c>
      <c r="E278" s="67" t="s">
        <v>132</v>
      </c>
      <c r="F278" s="68">
        <v>35</v>
      </c>
      <c r="G278" s="65"/>
      <c r="H278" s="69"/>
      <c r="I278" s="70"/>
      <c r="J278" s="70"/>
      <c r="K278" s="34" t="s">
        <v>65</v>
      </c>
      <c r="L278" s="77">
        <v>278</v>
      </c>
      <c r="M278" s="77"/>
      <c r="N278" s="72"/>
      <c r="O278" s="79" t="s">
        <v>526</v>
      </c>
      <c r="P278" s="81">
        <v>43629.43237268519</v>
      </c>
      <c r="Q278" s="79" t="s">
        <v>640</v>
      </c>
      <c r="R278" s="79"/>
      <c r="S278" s="79"/>
      <c r="T278" s="79" t="s">
        <v>843</v>
      </c>
      <c r="U278" s="79"/>
      <c r="V278" s="84" t="s">
        <v>1033</v>
      </c>
      <c r="W278" s="81">
        <v>43629.43237268519</v>
      </c>
      <c r="X278" s="84" t="s">
        <v>1252</v>
      </c>
      <c r="Y278" s="79"/>
      <c r="Z278" s="79"/>
      <c r="AA278" s="82" t="s">
        <v>1496</v>
      </c>
      <c r="AB278" s="82" t="s">
        <v>1571</v>
      </c>
      <c r="AC278" s="79" t="b">
        <v>0</v>
      </c>
      <c r="AD278" s="79">
        <v>1</v>
      </c>
      <c r="AE278" s="82" t="s">
        <v>1606</v>
      </c>
      <c r="AF278" s="79" t="b">
        <v>0</v>
      </c>
      <c r="AG278" s="79" t="s">
        <v>1621</v>
      </c>
      <c r="AH278" s="79"/>
      <c r="AI278" s="82" t="s">
        <v>1587</v>
      </c>
      <c r="AJ278" s="79" t="b">
        <v>0</v>
      </c>
      <c r="AK278" s="79">
        <v>2</v>
      </c>
      <c r="AL278" s="82" t="s">
        <v>1587</v>
      </c>
      <c r="AM278" s="79" t="s">
        <v>1644</v>
      </c>
      <c r="AN278" s="79" t="b">
        <v>0</v>
      </c>
      <c r="AO278" s="82" t="s">
        <v>1571</v>
      </c>
      <c r="AP278" s="79" t="s">
        <v>1655</v>
      </c>
      <c r="AQ278" s="79">
        <v>0</v>
      </c>
      <c r="AR278" s="79">
        <v>0</v>
      </c>
      <c r="AS278" s="79" t="s">
        <v>1659</v>
      </c>
      <c r="AT278" s="79" t="s">
        <v>1663</v>
      </c>
      <c r="AU278" s="79" t="s">
        <v>1666</v>
      </c>
      <c r="AV278" s="79" t="s">
        <v>1670</v>
      </c>
      <c r="AW278" s="79" t="s">
        <v>1675</v>
      </c>
      <c r="AX278" s="79" t="s">
        <v>1680</v>
      </c>
      <c r="AY278" s="79" t="s">
        <v>1682</v>
      </c>
      <c r="AZ278" s="84" t="s">
        <v>1686</v>
      </c>
      <c r="BA278">
        <v>1</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379</v>
      </c>
      <c r="B279" s="64" t="s">
        <v>471</v>
      </c>
      <c r="C279" s="65" t="s">
        <v>4978</v>
      </c>
      <c r="D279" s="66">
        <v>3</v>
      </c>
      <c r="E279" s="67" t="s">
        <v>132</v>
      </c>
      <c r="F279" s="68">
        <v>35</v>
      </c>
      <c r="G279" s="65"/>
      <c r="H279" s="69"/>
      <c r="I279" s="70"/>
      <c r="J279" s="70"/>
      <c r="K279" s="34" t="s">
        <v>65</v>
      </c>
      <c r="L279" s="77">
        <v>279</v>
      </c>
      <c r="M279" s="77"/>
      <c r="N279" s="72"/>
      <c r="O279" s="79" t="s">
        <v>526</v>
      </c>
      <c r="P279" s="81">
        <v>43629.43237268519</v>
      </c>
      <c r="Q279" s="79" t="s">
        <v>640</v>
      </c>
      <c r="R279" s="79"/>
      <c r="S279" s="79"/>
      <c r="T279" s="79" t="s">
        <v>843</v>
      </c>
      <c r="U279" s="79"/>
      <c r="V279" s="84" t="s">
        <v>1033</v>
      </c>
      <c r="W279" s="81">
        <v>43629.43237268519</v>
      </c>
      <c r="X279" s="84" t="s">
        <v>1252</v>
      </c>
      <c r="Y279" s="79"/>
      <c r="Z279" s="79"/>
      <c r="AA279" s="82" t="s">
        <v>1496</v>
      </c>
      <c r="AB279" s="82" t="s">
        <v>1571</v>
      </c>
      <c r="AC279" s="79" t="b">
        <v>0</v>
      </c>
      <c r="AD279" s="79">
        <v>1</v>
      </c>
      <c r="AE279" s="82" t="s">
        <v>1606</v>
      </c>
      <c r="AF279" s="79" t="b">
        <v>0</v>
      </c>
      <c r="AG279" s="79" t="s">
        <v>1621</v>
      </c>
      <c r="AH279" s="79"/>
      <c r="AI279" s="82" t="s">
        <v>1587</v>
      </c>
      <c r="AJ279" s="79" t="b">
        <v>0</v>
      </c>
      <c r="AK279" s="79">
        <v>2</v>
      </c>
      <c r="AL279" s="82" t="s">
        <v>1587</v>
      </c>
      <c r="AM279" s="79" t="s">
        <v>1644</v>
      </c>
      <c r="AN279" s="79" t="b">
        <v>0</v>
      </c>
      <c r="AO279" s="82" t="s">
        <v>1571</v>
      </c>
      <c r="AP279" s="79" t="s">
        <v>1655</v>
      </c>
      <c r="AQ279" s="79">
        <v>0</v>
      </c>
      <c r="AR279" s="79">
        <v>0</v>
      </c>
      <c r="AS279" s="79" t="s">
        <v>1659</v>
      </c>
      <c r="AT279" s="79" t="s">
        <v>1663</v>
      </c>
      <c r="AU279" s="79" t="s">
        <v>1666</v>
      </c>
      <c r="AV279" s="79" t="s">
        <v>1670</v>
      </c>
      <c r="AW279" s="79" t="s">
        <v>1675</v>
      </c>
      <c r="AX279" s="79" t="s">
        <v>1680</v>
      </c>
      <c r="AY279" s="79" t="s">
        <v>1682</v>
      </c>
      <c r="AZ279" s="84" t="s">
        <v>1686</v>
      </c>
      <c r="BA279">
        <v>1</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379</v>
      </c>
      <c r="B280" s="64" t="s">
        <v>472</v>
      </c>
      <c r="C280" s="65" t="s">
        <v>4978</v>
      </c>
      <c r="D280" s="66">
        <v>3</v>
      </c>
      <c r="E280" s="67" t="s">
        <v>132</v>
      </c>
      <c r="F280" s="68">
        <v>35</v>
      </c>
      <c r="G280" s="65"/>
      <c r="H280" s="69"/>
      <c r="I280" s="70"/>
      <c r="J280" s="70"/>
      <c r="K280" s="34" t="s">
        <v>65</v>
      </c>
      <c r="L280" s="77">
        <v>280</v>
      </c>
      <c r="M280" s="77"/>
      <c r="N280" s="72"/>
      <c r="O280" s="79" t="s">
        <v>526</v>
      </c>
      <c r="P280" s="81">
        <v>43629.43237268519</v>
      </c>
      <c r="Q280" s="79" t="s">
        <v>640</v>
      </c>
      <c r="R280" s="79"/>
      <c r="S280" s="79"/>
      <c r="T280" s="79" t="s">
        <v>843</v>
      </c>
      <c r="U280" s="79"/>
      <c r="V280" s="84" t="s">
        <v>1033</v>
      </c>
      <c r="W280" s="81">
        <v>43629.43237268519</v>
      </c>
      <c r="X280" s="84" t="s">
        <v>1252</v>
      </c>
      <c r="Y280" s="79"/>
      <c r="Z280" s="79"/>
      <c r="AA280" s="82" t="s">
        <v>1496</v>
      </c>
      <c r="AB280" s="82" t="s">
        <v>1571</v>
      </c>
      <c r="AC280" s="79" t="b">
        <v>0</v>
      </c>
      <c r="AD280" s="79">
        <v>1</v>
      </c>
      <c r="AE280" s="82" t="s">
        <v>1606</v>
      </c>
      <c r="AF280" s="79" t="b">
        <v>0</v>
      </c>
      <c r="AG280" s="79" t="s">
        <v>1621</v>
      </c>
      <c r="AH280" s="79"/>
      <c r="AI280" s="82" t="s">
        <v>1587</v>
      </c>
      <c r="AJ280" s="79" t="b">
        <v>0</v>
      </c>
      <c r="AK280" s="79">
        <v>2</v>
      </c>
      <c r="AL280" s="82" t="s">
        <v>1587</v>
      </c>
      <c r="AM280" s="79" t="s">
        <v>1644</v>
      </c>
      <c r="AN280" s="79" t="b">
        <v>0</v>
      </c>
      <c r="AO280" s="82" t="s">
        <v>1571</v>
      </c>
      <c r="AP280" s="79" t="s">
        <v>1655</v>
      </c>
      <c r="AQ280" s="79">
        <v>0</v>
      </c>
      <c r="AR280" s="79">
        <v>0</v>
      </c>
      <c r="AS280" s="79" t="s">
        <v>1659</v>
      </c>
      <c r="AT280" s="79" t="s">
        <v>1663</v>
      </c>
      <c r="AU280" s="79" t="s">
        <v>1666</v>
      </c>
      <c r="AV280" s="79" t="s">
        <v>1670</v>
      </c>
      <c r="AW280" s="79" t="s">
        <v>1675</v>
      </c>
      <c r="AX280" s="79" t="s">
        <v>1680</v>
      </c>
      <c r="AY280" s="79" t="s">
        <v>1682</v>
      </c>
      <c r="AZ280" s="84" t="s">
        <v>1686</v>
      </c>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379</v>
      </c>
      <c r="B281" s="64" t="s">
        <v>473</v>
      </c>
      <c r="C281" s="65" t="s">
        <v>4978</v>
      </c>
      <c r="D281" s="66">
        <v>3</v>
      </c>
      <c r="E281" s="67" t="s">
        <v>132</v>
      </c>
      <c r="F281" s="68">
        <v>35</v>
      </c>
      <c r="G281" s="65"/>
      <c r="H281" s="69"/>
      <c r="I281" s="70"/>
      <c r="J281" s="70"/>
      <c r="K281" s="34" t="s">
        <v>65</v>
      </c>
      <c r="L281" s="77">
        <v>281</v>
      </c>
      <c r="M281" s="77"/>
      <c r="N281" s="72"/>
      <c r="O281" s="79" t="s">
        <v>527</v>
      </c>
      <c r="P281" s="81">
        <v>43629.43237268519</v>
      </c>
      <c r="Q281" s="79" t="s">
        <v>640</v>
      </c>
      <c r="R281" s="79"/>
      <c r="S281" s="79"/>
      <c r="T281" s="79" t="s">
        <v>843</v>
      </c>
      <c r="U281" s="79"/>
      <c r="V281" s="84" t="s">
        <v>1033</v>
      </c>
      <c r="W281" s="81">
        <v>43629.43237268519</v>
      </c>
      <c r="X281" s="84" t="s">
        <v>1252</v>
      </c>
      <c r="Y281" s="79"/>
      <c r="Z281" s="79"/>
      <c r="AA281" s="82" t="s">
        <v>1496</v>
      </c>
      <c r="AB281" s="82" t="s">
        <v>1571</v>
      </c>
      <c r="AC281" s="79" t="b">
        <v>0</v>
      </c>
      <c r="AD281" s="79">
        <v>1</v>
      </c>
      <c r="AE281" s="82" t="s">
        <v>1606</v>
      </c>
      <c r="AF281" s="79" t="b">
        <v>0</v>
      </c>
      <c r="AG281" s="79" t="s">
        <v>1621</v>
      </c>
      <c r="AH281" s="79"/>
      <c r="AI281" s="82" t="s">
        <v>1587</v>
      </c>
      <c r="AJ281" s="79" t="b">
        <v>0</v>
      </c>
      <c r="AK281" s="79">
        <v>2</v>
      </c>
      <c r="AL281" s="82" t="s">
        <v>1587</v>
      </c>
      <c r="AM281" s="79" t="s">
        <v>1644</v>
      </c>
      <c r="AN281" s="79" t="b">
        <v>0</v>
      </c>
      <c r="AO281" s="82" t="s">
        <v>1571</v>
      </c>
      <c r="AP281" s="79" t="s">
        <v>1655</v>
      </c>
      <c r="AQ281" s="79">
        <v>0</v>
      </c>
      <c r="AR281" s="79">
        <v>0</v>
      </c>
      <c r="AS281" s="79" t="s">
        <v>1659</v>
      </c>
      <c r="AT281" s="79" t="s">
        <v>1663</v>
      </c>
      <c r="AU281" s="79" t="s">
        <v>1666</v>
      </c>
      <c r="AV281" s="79" t="s">
        <v>1670</v>
      </c>
      <c r="AW281" s="79" t="s">
        <v>1675</v>
      </c>
      <c r="AX281" s="79" t="s">
        <v>1680</v>
      </c>
      <c r="AY281" s="79" t="s">
        <v>1682</v>
      </c>
      <c r="AZ281" s="84" t="s">
        <v>1686</v>
      </c>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380</v>
      </c>
      <c r="B282" s="64" t="s">
        <v>448</v>
      </c>
      <c r="C282" s="65" t="s">
        <v>4978</v>
      </c>
      <c r="D282" s="66">
        <v>3</v>
      </c>
      <c r="E282" s="67" t="s">
        <v>132</v>
      </c>
      <c r="F282" s="68">
        <v>35</v>
      </c>
      <c r="G282" s="65"/>
      <c r="H282" s="69"/>
      <c r="I282" s="70"/>
      <c r="J282" s="70"/>
      <c r="K282" s="34" t="s">
        <v>65</v>
      </c>
      <c r="L282" s="77">
        <v>282</v>
      </c>
      <c r="M282" s="77"/>
      <c r="N282" s="72"/>
      <c r="O282" s="79" t="s">
        <v>526</v>
      </c>
      <c r="P282" s="81">
        <v>43691.738541666666</v>
      </c>
      <c r="Q282" s="79" t="s">
        <v>591</v>
      </c>
      <c r="R282" s="79"/>
      <c r="S282" s="79"/>
      <c r="T282" s="79"/>
      <c r="U282" s="79"/>
      <c r="V282" s="84" t="s">
        <v>1034</v>
      </c>
      <c r="W282" s="81">
        <v>43691.738541666666</v>
      </c>
      <c r="X282" s="84" t="s">
        <v>1253</v>
      </c>
      <c r="Y282" s="79"/>
      <c r="Z282" s="79"/>
      <c r="AA282" s="82" t="s">
        <v>1497</v>
      </c>
      <c r="AB282" s="79"/>
      <c r="AC282" s="79" t="b">
        <v>0</v>
      </c>
      <c r="AD282" s="79">
        <v>0</v>
      </c>
      <c r="AE282" s="82" t="s">
        <v>1587</v>
      </c>
      <c r="AF282" s="79" t="b">
        <v>0</v>
      </c>
      <c r="AG282" s="79" t="s">
        <v>1621</v>
      </c>
      <c r="AH282" s="79"/>
      <c r="AI282" s="82" t="s">
        <v>1587</v>
      </c>
      <c r="AJ282" s="79" t="b">
        <v>0</v>
      </c>
      <c r="AK282" s="79">
        <v>4</v>
      </c>
      <c r="AL282" s="82" t="s">
        <v>1498</v>
      </c>
      <c r="AM282" s="79" t="s">
        <v>1650</v>
      </c>
      <c r="AN282" s="79" t="b">
        <v>0</v>
      </c>
      <c r="AO282" s="82" t="s">
        <v>1498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379</v>
      </c>
      <c r="B283" s="64" t="s">
        <v>448</v>
      </c>
      <c r="C283" s="65" t="s">
        <v>4978</v>
      </c>
      <c r="D283" s="66">
        <v>3</v>
      </c>
      <c r="E283" s="67" t="s">
        <v>132</v>
      </c>
      <c r="F283" s="68">
        <v>35</v>
      </c>
      <c r="G283" s="65"/>
      <c r="H283" s="69"/>
      <c r="I283" s="70"/>
      <c r="J283" s="70"/>
      <c r="K283" s="34" t="s">
        <v>65</v>
      </c>
      <c r="L283" s="77">
        <v>283</v>
      </c>
      <c r="M283" s="77"/>
      <c r="N283" s="72"/>
      <c r="O283" s="79" t="s">
        <v>526</v>
      </c>
      <c r="P283" s="81">
        <v>43691.72540509259</v>
      </c>
      <c r="Q283" s="79" t="s">
        <v>641</v>
      </c>
      <c r="R283" s="84" t="s">
        <v>745</v>
      </c>
      <c r="S283" s="79" t="s">
        <v>778</v>
      </c>
      <c r="T283" s="79"/>
      <c r="U283" s="79"/>
      <c r="V283" s="84" t="s">
        <v>1033</v>
      </c>
      <c r="W283" s="81">
        <v>43691.72540509259</v>
      </c>
      <c r="X283" s="84" t="s">
        <v>1254</v>
      </c>
      <c r="Y283" s="79"/>
      <c r="Z283" s="79"/>
      <c r="AA283" s="82" t="s">
        <v>1498</v>
      </c>
      <c r="AB283" s="82" t="s">
        <v>1572</v>
      </c>
      <c r="AC283" s="79" t="b">
        <v>0</v>
      </c>
      <c r="AD283" s="79">
        <v>0</v>
      </c>
      <c r="AE283" s="82" t="s">
        <v>1607</v>
      </c>
      <c r="AF283" s="79" t="b">
        <v>0</v>
      </c>
      <c r="AG283" s="79" t="s">
        <v>1621</v>
      </c>
      <c r="AH283" s="79"/>
      <c r="AI283" s="82" t="s">
        <v>1587</v>
      </c>
      <c r="AJ283" s="79" t="b">
        <v>0</v>
      </c>
      <c r="AK283" s="79">
        <v>0</v>
      </c>
      <c r="AL283" s="82" t="s">
        <v>1587</v>
      </c>
      <c r="AM283" s="79" t="s">
        <v>1643</v>
      </c>
      <c r="AN283" s="79" t="b">
        <v>1</v>
      </c>
      <c r="AO283" s="82" t="s">
        <v>1572</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380</v>
      </c>
      <c r="B284" s="64" t="s">
        <v>379</v>
      </c>
      <c r="C284" s="65" t="s">
        <v>4978</v>
      </c>
      <c r="D284" s="66">
        <v>3</v>
      </c>
      <c r="E284" s="67" t="s">
        <v>132</v>
      </c>
      <c r="F284" s="68">
        <v>35</v>
      </c>
      <c r="G284" s="65"/>
      <c r="H284" s="69"/>
      <c r="I284" s="70"/>
      <c r="J284" s="70"/>
      <c r="K284" s="34" t="s">
        <v>66</v>
      </c>
      <c r="L284" s="77">
        <v>284</v>
      </c>
      <c r="M284" s="77"/>
      <c r="N284" s="72"/>
      <c r="O284" s="79" t="s">
        <v>526</v>
      </c>
      <c r="P284" s="81">
        <v>43691.738541666666</v>
      </c>
      <c r="Q284" s="79" t="s">
        <v>591</v>
      </c>
      <c r="R284" s="79"/>
      <c r="S284" s="79"/>
      <c r="T284" s="79"/>
      <c r="U284" s="79"/>
      <c r="V284" s="84" t="s">
        <v>1034</v>
      </c>
      <c r="W284" s="81">
        <v>43691.738541666666</v>
      </c>
      <c r="X284" s="84" t="s">
        <v>1253</v>
      </c>
      <c r="Y284" s="79"/>
      <c r="Z284" s="79"/>
      <c r="AA284" s="82" t="s">
        <v>1497</v>
      </c>
      <c r="AB284" s="79"/>
      <c r="AC284" s="79" t="b">
        <v>0</v>
      </c>
      <c r="AD284" s="79">
        <v>0</v>
      </c>
      <c r="AE284" s="82" t="s">
        <v>1587</v>
      </c>
      <c r="AF284" s="79" t="b">
        <v>0</v>
      </c>
      <c r="AG284" s="79" t="s">
        <v>1621</v>
      </c>
      <c r="AH284" s="79"/>
      <c r="AI284" s="82" t="s">
        <v>1587</v>
      </c>
      <c r="AJ284" s="79" t="b">
        <v>0</v>
      </c>
      <c r="AK284" s="79">
        <v>4</v>
      </c>
      <c r="AL284" s="82" t="s">
        <v>1498</v>
      </c>
      <c r="AM284" s="79" t="s">
        <v>1650</v>
      </c>
      <c r="AN284" s="79" t="b">
        <v>0</v>
      </c>
      <c r="AO284" s="82" t="s">
        <v>1498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1</v>
      </c>
      <c r="BE284" s="49">
        <v>4.761904761904762</v>
      </c>
      <c r="BF284" s="48">
        <v>0</v>
      </c>
      <c r="BG284" s="49">
        <v>0</v>
      </c>
      <c r="BH284" s="48">
        <v>0</v>
      </c>
      <c r="BI284" s="49">
        <v>0</v>
      </c>
      <c r="BJ284" s="48">
        <v>20</v>
      </c>
      <c r="BK284" s="49">
        <v>95.23809523809524</v>
      </c>
      <c r="BL284" s="48">
        <v>21</v>
      </c>
    </row>
    <row r="285" spans="1:64" ht="15">
      <c r="A285" s="64" t="s">
        <v>379</v>
      </c>
      <c r="B285" s="64" t="s">
        <v>380</v>
      </c>
      <c r="C285" s="65" t="s">
        <v>4978</v>
      </c>
      <c r="D285" s="66">
        <v>3</v>
      </c>
      <c r="E285" s="67" t="s">
        <v>132</v>
      </c>
      <c r="F285" s="68">
        <v>35</v>
      </c>
      <c r="G285" s="65"/>
      <c r="H285" s="69"/>
      <c r="I285" s="70"/>
      <c r="J285" s="70"/>
      <c r="K285" s="34" t="s">
        <v>66</v>
      </c>
      <c r="L285" s="77">
        <v>285</v>
      </c>
      <c r="M285" s="77"/>
      <c r="N285" s="72"/>
      <c r="O285" s="79" t="s">
        <v>527</v>
      </c>
      <c r="P285" s="81">
        <v>43691.72540509259</v>
      </c>
      <c r="Q285" s="79" t="s">
        <v>641</v>
      </c>
      <c r="R285" s="84" t="s">
        <v>745</v>
      </c>
      <c r="S285" s="79" t="s">
        <v>778</v>
      </c>
      <c r="T285" s="79"/>
      <c r="U285" s="79"/>
      <c r="V285" s="84" t="s">
        <v>1033</v>
      </c>
      <c r="W285" s="81">
        <v>43691.72540509259</v>
      </c>
      <c r="X285" s="84" t="s">
        <v>1254</v>
      </c>
      <c r="Y285" s="79"/>
      <c r="Z285" s="79"/>
      <c r="AA285" s="82" t="s">
        <v>1498</v>
      </c>
      <c r="AB285" s="82" t="s">
        <v>1572</v>
      </c>
      <c r="AC285" s="79" t="b">
        <v>0</v>
      </c>
      <c r="AD285" s="79">
        <v>0</v>
      </c>
      <c r="AE285" s="82" t="s">
        <v>1607</v>
      </c>
      <c r="AF285" s="79" t="b">
        <v>0</v>
      </c>
      <c r="AG285" s="79" t="s">
        <v>1621</v>
      </c>
      <c r="AH285" s="79"/>
      <c r="AI285" s="82" t="s">
        <v>1587</v>
      </c>
      <c r="AJ285" s="79" t="b">
        <v>0</v>
      </c>
      <c r="AK285" s="79">
        <v>0</v>
      </c>
      <c r="AL285" s="82" t="s">
        <v>1587</v>
      </c>
      <c r="AM285" s="79" t="s">
        <v>1643</v>
      </c>
      <c r="AN285" s="79" t="b">
        <v>1</v>
      </c>
      <c r="AO285" s="82" t="s">
        <v>1572</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1</v>
      </c>
      <c r="BE285" s="49">
        <v>5.882352941176471</v>
      </c>
      <c r="BF285" s="48">
        <v>0</v>
      </c>
      <c r="BG285" s="49">
        <v>0</v>
      </c>
      <c r="BH285" s="48">
        <v>0</v>
      </c>
      <c r="BI285" s="49">
        <v>0</v>
      </c>
      <c r="BJ285" s="48">
        <v>16</v>
      </c>
      <c r="BK285" s="49">
        <v>94.11764705882354</v>
      </c>
      <c r="BL285" s="48">
        <v>17</v>
      </c>
    </row>
    <row r="286" spans="1:64" ht="15">
      <c r="A286" s="64" t="s">
        <v>379</v>
      </c>
      <c r="B286" s="64" t="s">
        <v>449</v>
      </c>
      <c r="C286" s="65" t="s">
        <v>4978</v>
      </c>
      <c r="D286" s="66">
        <v>3</v>
      </c>
      <c r="E286" s="67" t="s">
        <v>132</v>
      </c>
      <c r="F286" s="68">
        <v>35</v>
      </c>
      <c r="G286" s="65"/>
      <c r="H286" s="69"/>
      <c r="I286" s="70"/>
      <c r="J286" s="70"/>
      <c r="K286" s="34" t="s">
        <v>65</v>
      </c>
      <c r="L286" s="77">
        <v>286</v>
      </c>
      <c r="M286" s="77"/>
      <c r="N286" s="72"/>
      <c r="O286" s="79" t="s">
        <v>526</v>
      </c>
      <c r="P286" s="81">
        <v>43691.76798611111</v>
      </c>
      <c r="Q286" s="79" t="s">
        <v>642</v>
      </c>
      <c r="R286" s="84" t="s">
        <v>746</v>
      </c>
      <c r="S286" s="79" t="s">
        <v>778</v>
      </c>
      <c r="T286" s="79"/>
      <c r="U286" s="79"/>
      <c r="V286" s="84" t="s">
        <v>1033</v>
      </c>
      <c r="W286" s="81">
        <v>43691.76798611111</v>
      </c>
      <c r="X286" s="84" t="s">
        <v>1255</v>
      </c>
      <c r="Y286" s="79"/>
      <c r="Z286" s="79"/>
      <c r="AA286" s="82" t="s">
        <v>1499</v>
      </c>
      <c r="AB286" s="82" t="s">
        <v>1573</v>
      </c>
      <c r="AC286" s="79" t="b">
        <v>0</v>
      </c>
      <c r="AD286" s="79">
        <v>0</v>
      </c>
      <c r="AE286" s="82" t="s">
        <v>1608</v>
      </c>
      <c r="AF286" s="79" t="b">
        <v>0</v>
      </c>
      <c r="AG286" s="79" t="s">
        <v>1621</v>
      </c>
      <c r="AH286" s="79"/>
      <c r="AI286" s="82" t="s">
        <v>1587</v>
      </c>
      <c r="AJ286" s="79" t="b">
        <v>0</v>
      </c>
      <c r="AK286" s="79">
        <v>0</v>
      </c>
      <c r="AL286" s="82" t="s">
        <v>1587</v>
      </c>
      <c r="AM286" s="79" t="s">
        <v>1643</v>
      </c>
      <c r="AN286" s="79" t="b">
        <v>1</v>
      </c>
      <c r="AO286" s="82" t="s">
        <v>1573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379</v>
      </c>
      <c r="B287" s="64" t="s">
        <v>451</v>
      </c>
      <c r="C287" s="65" t="s">
        <v>4978</v>
      </c>
      <c r="D287" s="66">
        <v>3</v>
      </c>
      <c r="E287" s="67" t="s">
        <v>132</v>
      </c>
      <c r="F287" s="68">
        <v>35</v>
      </c>
      <c r="G287" s="65"/>
      <c r="H287" s="69"/>
      <c r="I287" s="70"/>
      <c r="J287" s="70"/>
      <c r="K287" s="34" t="s">
        <v>65</v>
      </c>
      <c r="L287" s="77">
        <v>287</v>
      </c>
      <c r="M287" s="77"/>
      <c r="N287" s="72"/>
      <c r="O287" s="79" t="s">
        <v>526</v>
      </c>
      <c r="P287" s="81">
        <v>43691.76798611111</v>
      </c>
      <c r="Q287" s="79" t="s">
        <v>642</v>
      </c>
      <c r="R287" s="84" t="s">
        <v>746</v>
      </c>
      <c r="S287" s="79" t="s">
        <v>778</v>
      </c>
      <c r="T287" s="79"/>
      <c r="U287" s="79"/>
      <c r="V287" s="84" t="s">
        <v>1033</v>
      </c>
      <c r="W287" s="81">
        <v>43691.76798611111</v>
      </c>
      <c r="X287" s="84" t="s">
        <v>1255</v>
      </c>
      <c r="Y287" s="79"/>
      <c r="Z287" s="79"/>
      <c r="AA287" s="82" t="s">
        <v>1499</v>
      </c>
      <c r="AB287" s="82" t="s">
        <v>1573</v>
      </c>
      <c r="AC287" s="79" t="b">
        <v>0</v>
      </c>
      <c r="AD287" s="79">
        <v>0</v>
      </c>
      <c r="AE287" s="82" t="s">
        <v>1608</v>
      </c>
      <c r="AF287" s="79" t="b">
        <v>0</v>
      </c>
      <c r="AG287" s="79" t="s">
        <v>1621</v>
      </c>
      <c r="AH287" s="79"/>
      <c r="AI287" s="82" t="s">
        <v>1587</v>
      </c>
      <c r="AJ287" s="79" t="b">
        <v>0</v>
      </c>
      <c r="AK287" s="79">
        <v>0</v>
      </c>
      <c r="AL287" s="82" t="s">
        <v>1587</v>
      </c>
      <c r="AM287" s="79" t="s">
        <v>1643</v>
      </c>
      <c r="AN287" s="79" t="b">
        <v>1</v>
      </c>
      <c r="AO287" s="82" t="s">
        <v>1573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379</v>
      </c>
      <c r="B288" s="64" t="s">
        <v>452</v>
      </c>
      <c r="C288" s="65" t="s">
        <v>4978</v>
      </c>
      <c r="D288" s="66">
        <v>3</v>
      </c>
      <c r="E288" s="67" t="s">
        <v>132</v>
      </c>
      <c r="F288" s="68">
        <v>35</v>
      </c>
      <c r="G288" s="65"/>
      <c r="H288" s="69"/>
      <c r="I288" s="70"/>
      <c r="J288" s="70"/>
      <c r="K288" s="34" t="s">
        <v>65</v>
      </c>
      <c r="L288" s="77">
        <v>288</v>
      </c>
      <c r="M288" s="77"/>
      <c r="N288" s="72"/>
      <c r="O288" s="79" t="s">
        <v>526</v>
      </c>
      <c r="P288" s="81">
        <v>43691.76798611111</v>
      </c>
      <c r="Q288" s="79" t="s">
        <v>642</v>
      </c>
      <c r="R288" s="84" t="s">
        <v>746</v>
      </c>
      <c r="S288" s="79" t="s">
        <v>778</v>
      </c>
      <c r="T288" s="79"/>
      <c r="U288" s="79"/>
      <c r="V288" s="84" t="s">
        <v>1033</v>
      </c>
      <c r="W288" s="81">
        <v>43691.76798611111</v>
      </c>
      <c r="X288" s="84" t="s">
        <v>1255</v>
      </c>
      <c r="Y288" s="79"/>
      <c r="Z288" s="79"/>
      <c r="AA288" s="82" t="s">
        <v>1499</v>
      </c>
      <c r="AB288" s="82" t="s">
        <v>1573</v>
      </c>
      <c r="AC288" s="79" t="b">
        <v>0</v>
      </c>
      <c r="AD288" s="79">
        <v>0</v>
      </c>
      <c r="AE288" s="82" t="s">
        <v>1608</v>
      </c>
      <c r="AF288" s="79" t="b">
        <v>0</v>
      </c>
      <c r="AG288" s="79" t="s">
        <v>1621</v>
      </c>
      <c r="AH288" s="79"/>
      <c r="AI288" s="82" t="s">
        <v>1587</v>
      </c>
      <c r="AJ288" s="79" t="b">
        <v>0</v>
      </c>
      <c r="AK288" s="79">
        <v>0</v>
      </c>
      <c r="AL288" s="82" t="s">
        <v>1587</v>
      </c>
      <c r="AM288" s="79" t="s">
        <v>1643</v>
      </c>
      <c r="AN288" s="79" t="b">
        <v>1</v>
      </c>
      <c r="AO288" s="82" t="s">
        <v>1573</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379</v>
      </c>
      <c r="B289" s="64" t="s">
        <v>453</v>
      </c>
      <c r="C289" s="65" t="s">
        <v>4978</v>
      </c>
      <c r="D289" s="66">
        <v>3</v>
      </c>
      <c r="E289" s="67" t="s">
        <v>132</v>
      </c>
      <c r="F289" s="68">
        <v>35</v>
      </c>
      <c r="G289" s="65"/>
      <c r="H289" s="69"/>
      <c r="I289" s="70"/>
      <c r="J289" s="70"/>
      <c r="K289" s="34" t="s">
        <v>65</v>
      </c>
      <c r="L289" s="77">
        <v>289</v>
      </c>
      <c r="M289" s="77"/>
      <c r="N289" s="72"/>
      <c r="O289" s="79" t="s">
        <v>526</v>
      </c>
      <c r="P289" s="81">
        <v>43691.76798611111</v>
      </c>
      <c r="Q289" s="79" t="s">
        <v>642</v>
      </c>
      <c r="R289" s="84" t="s">
        <v>746</v>
      </c>
      <c r="S289" s="79" t="s">
        <v>778</v>
      </c>
      <c r="T289" s="79"/>
      <c r="U289" s="79"/>
      <c r="V289" s="84" t="s">
        <v>1033</v>
      </c>
      <c r="W289" s="81">
        <v>43691.76798611111</v>
      </c>
      <c r="X289" s="84" t="s">
        <v>1255</v>
      </c>
      <c r="Y289" s="79"/>
      <c r="Z289" s="79"/>
      <c r="AA289" s="82" t="s">
        <v>1499</v>
      </c>
      <c r="AB289" s="82" t="s">
        <v>1573</v>
      </c>
      <c r="AC289" s="79" t="b">
        <v>0</v>
      </c>
      <c r="AD289" s="79">
        <v>0</v>
      </c>
      <c r="AE289" s="82" t="s">
        <v>1608</v>
      </c>
      <c r="AF289" s="79" t="b">
        <v>0</v>
      </c>
      <c r="AG289" s="79" t="s">
        <v>1621</v>
      </c>
      <c r="AH289" s="79"/>
      <c r="AI289" s="82" t="s">
        <v>1587</v>
      </c>
      <c r="AJ289" s="79" t="b">
        <v>0</v>
      </c>
      <c r="AK289" s="79">
        <v>0</v>
      </c>
      <c r="AL289" s="82" t="s">
        <v>1587</v>
      </c>
      <c r="AM289" s="79" t="s">
        <v>1643</v>
      </c>
      <c r="AN289" s="79" t="b">
        <v>1</v>
      </c>
      <c r="AO289" s="82" t="s">
        <v>1573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379</v>
      </c>
      <c r="B290" s="64" t="s">
        <v>454</v>
      </c>
      <c r="C290" s="65" t="s">
        <v>4978</v>
      </c>
      <c r="D290" s="66">
        <v>3</v>
      </c>
      <c r="E290" s="67" t="s">
        <v>132</v>
      </c>
      <c r="F290" s="68">
        <v>35</v>
      </c>
      <c r="G290" s="65"/>
      <c r="H290" s="69"/>
      <c r="I290" s="70"/>
      <c r="J290" s="70"/>
      <c r="K290" s="34" t="s">
        <v>65</v>
      </c>
      <c r="L290" s="77">
        <v>290</v>
      </c>
      <c r="M290" s="77"/>
      <c r="N290" s="72"/>
      <c r="O290" s="79" t="s">
        <v>526</v>
      </c>
      <c r="P290" s="81">
        <v>43691.76798611111</v>
      </c>
      <c r="Q290" s="79" t="s">
        <v>642</v>
      </c>
      <c r="R290" s="84" t="s">
        <v>746</v>
      </c>
      <c r="S290" s="79" t="s">
        <v>778</v>
      </c>
      <c r="T290" s="79"/>
      <c r="U290" s="79"/>
      <c r="V290" s="84" t="s">
        <v>1033</v>
      </c>
      <c r="W290" s="81">
        <v>43691.76798611111</v>
      </c>
      <c r="X290" s="84" t="s">
        <v>1255</v>
      </c>
      <c r="Y290" s="79"/>
      <c r="Z290" s="79"/>
      <c r="AA290" s="82" t="s">
        <v>1499</v>
      </c>
      <c r="AB290" s="82" t="s">
        <v>1573</v>
      </c>
      <c r="AC290" s="79" t="b">
        <v>0</v>
      </c>
      <c r="AD290" s="79">
        <v>0</v>
      </c>
      <c r="AE290" s="82" t="s">
        <v>1608</v>
      </c>
      <c r="AF290" s="79" t="b">
        <v>0</v>
      </c>
      <c r="AG290" s="79" t="s">
        <v>1621</v>
      </c>
      <c r="AH290" s="79"/>
      <c r="AI290" s="82" t="s">
        <v>1587</v>
      </c>
      <c r="AJ290" s="79" t="b">
        <v>0</v>
      </c>
      <c r="AK290" s="79">
        <v>0</v>
      </c>
      <c r="AL290" s="82" t="s">
        <v>1587</v>
      </c>
      <c r="AM290" s="79" t="s">
        <v>1643</v>
      </c>
      <c r="AN290" s="79" t="b">
        <v>1</v>
      </c>
      <c r="AO290" s="82" t="s">
        <v>1573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381</v>
      </c>
      <c r="B291" s="64" t="s">
        <v>482</v>
      </c>
      <c r="C291" s="65" t="s">
        <v>4978</v>
      </c>
      <c r="D291" s="66">
        <v>3</v>
      </c>
      <c r="E291" s="67" t="s">
        <v>132</v>
      </c>
      <c r="F291" s="68">
        <v>35</v>
      </c>
      <c r="G291" s="65"/>
      <c r="H291" s="69"/>
      <c r="I291" s="70"/>
      <c r="J291" s="70"/>
      <c r="K291" s="34" t="s">
        <v>65</v>
      </c>
      <c r="L291" s="77">
        <v>291</v>
      </c>
      <c r="M291" s="77"/>
      <c r="N291" s="72"/>
      <c r="O291" s="79" t="s">
        <v>526</v>
      </c>
      <c r="P291" s="81">
        <v>43692.0825</v>
      </c>
      <c r="Q291" s="79" t="s">
        <v>643</v>
      </c>
      <c r="R291" s="79"/>
      <c r="S291" s="79"/>
      <c r="T291" s="79" t="s">
        <v>800</v>
      </c>
      <c r="U291" s="79"/>
      <c r="V291" s="84" t="s">
        <v>1035</v>
      </c>
      <c r="W291" s="81">
        <v>43692.0825</v>
      </c>
      <c r="X291" s="84" t="s">
        <v>1256</v>
      </c>
      <c r="Y291" s="79"/>
      <c r="Z291" s="79"/>
      <c r="AA291" s="82" t="s">
        <v>1500</v>
      </c>
      <c r="AB291" s="79"/>
      <c r="AC291" s="79" t="b">
        <v>0</v>
      </c>
      <c r="AD291" s="79">
        <v>0</v>
      </c>
      <c r="AE291" s="82" t="s">
        <v>1587</v>
      </c>
      <c r="AF291" s="79" t="b">
        <v>1</v>
      </c>
      <c r="AG291" s="79" t="s">
        <v>1621</v>
      </c>
      <c r="AH291" s="79"/>
      <c r="AI291" s="82" t="s">
        <v>1502</v>
      </c>
      <c r="AJ291" s="79" t="b">
        <v>0</v>
      </c>
      <c r="AK291" s="79">
        <v>0</v>
      </c>
      <c r="AL291" s="82" t="s">
        <v>1587</v>
      </c>
      <c r="AM291" s="79" t="s">
        <v>1643</v>
      </c>
      <c r="AN291" s="79" t="b">
        <v>0</v>
      </c>
      <c r="AO291" s="82" t="s">
        <v>1500</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379</v>
      </c>
      <c r="B292" s="64" t="s">
        <v>482</v>
      </c>
      <c r="C292" s="65" t="s">
        <v>4978</v>
      </c>
      <c r="D292" s="66">
        <v>3</v>
      </c>
      <c r="E292" s="67" t="s">
        <v>132</v>
      </c>
      <c r="F292" s="68">
        <v>35</v>
      </c>
      <c r="G292" s="65"/>
      <c r="H292" s="69"/>
      <c r="I292" s="70"/>
      <c r="J292" s="70"/>
      <c r="K292" s="34" t="s">
        <v>65</v>
      </c>
      <c r="L292" s="77">
        <v>292</v>
      </c>
      <c r="M292" s="77"/>
      <c r="N292" s="72"/>
      <c r="O292" s="79" t="s">
        <v>526</v>
      </c>
      <c r="P292" s="81">
        <v>43692.28324074074</v>
      </c>
      <c r="Q292" s="79" t="s">
        <v>644</v>
      </c>
      <c r="R292" s="84" t="s">
        <v>747</v>
      </c>
      <c r="S292" s="79" t="s">
        <v>778</v>
      </c>
      <c r="T292" s="79" t="s">
        <v>800</v>
      </c>
      <c r="U292" s="79"/>
      <c r="V292" s="84" t="s">
        <v>1033</v>
      </c>
      <c r="W292" s="81">
        <v>43692.28324074074</v>
      </c>
      <c r="X292" s="84" t="s">
        <v>1257</v>
      </c>
      <c r="Y292" s="79"/>
      <c r="Z292" s="79"/>
      <c r="AA292" s="82" t="s">
        <v>1501</v>
      </c>
      <c r="AB292" s="79"/>
      <c r="AC292" s="79" t="b">
        <v>0</v>
      </c>
      <c r="AD292" s="79">
        <v>0</v>
      </c>
      <c r="AE292" s="82" t="s">
        <v>1587</v>
      </c>
      <c r="AF292" s="79" t="b">
        <v>1</v>
      </c>
      <c r="AG292" s="79" t="s">
        <v>1621</v>
      </c>
      <c r="AH292" s="79"/>
      <c r="AI292" s="82" t="s">
        <v>1502</v>
      </c>
      <c r="AJ292" s="79" t="b">
        <v>0</v>
      </c>
      <c r="AK292" s="79">
        <v>0</v>
      </c>
      <c r="AL292" s="82" t="s">
        <v>1500</v>
      </c>
      <c r="AM292" s="79" t="s">
        <v>1644</v>
      </c>
      <c r="AN292" s="79" t="b">
        <v>0</v>
      </c>
      <c r="AO292" s="82" t="s">
        <v>1500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381</v>
      </c>
      <c r="B293" s="64" t="s">
        <v>483</v>
      </c>
      <c r="C293" s="65" t="s">
        <v>4978</v>
      </c>
      <c r="D293" s="66">
        <v>3</v>
      </c>
      <c r="E293" s="67" t="s">
        <v>132</v>
      </c>
      <c r="F293" s="68">
        <v>35</v>
      </c>
      <c r="G293" s="65"/>
      <c r="H293" s="69"/>
      <c r="I293" s="70"/>
      <c r="J293" s="70"/>
      <c r="K293" s="34" t="s">
        <v>65</v>
      </c>
      <c r="L293" s="77">
        <v>293</v>
      </c>
      <c r="M293" s="77"/>
      <c r="N293" s="72"/>
      <c r="O293" s="79" t="s">
        <v>526</v>
      </c>
      <c r="P293" s="81">
        <v>43692.0825</v>
      </c>
      <c r="Q293" s="79" t="s">
        <v>643</v>
      </c>
      <c r="R293" s="79"/>
      <c r="S293" s="79"/>
      <c r="T293" s="79" t="s">
        <v>800</v>
      </c>
      <c r="U293" s="79"/>
      <c r="V293" s="84" t="s">
        <v>1035</v>
      </c>
      <c r="W293" s="81">
        <v>43692.0825</v>
      </c>
      <c r="X293" s="84" t="s">
        <v>1256</v>
      </c>
      <c r="Y293" s="79"/>
      <c r="Z293" s="79"/>
      <c r="AA293" s="82" t="s">
        <v>1500</v>
      </c>
      <c r="AB293" s="79"/>
      <c r="AC293" s="79" t="b">
        <v>0</v>
      </c>
      <c r="AD293" s="79">
        <v>0</v>
      </c>
      <c r="AE293" s="82" t="s">
        <v>1587</v>
      </c>
      <c r="AF293" s="79" t="b">
        <v>1</v>
      </c>
      <c r="AG293" s="79" t="s">
        <v>1621</v>
      </c>
      <c r="AH293" s="79"/>
      <c r="AI293" s="82" t="s">
        <v>1502</v>
      </c>
      <c r="AJ293" s="79" t="b">
        <v>0</v>
      </c>
      <c r="AK293" s="79">
        <v>0</v>
      </c>
      <c r="AL293" s="82" t="s">
        <v>1587</v>
      </c>
      <c r="AM293" s="79" t="s">
        <v>1643</v>
      </c>
      <c r="AN293" s="79" t="b">
        <v>0</v>
      </c>
      <c r="AO293" s="82" t="s">
        <v>1500</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12</v>
      </c>
      <c r="BK293" s="49">
        <v>100</v>
      </c>
      <c r="BL293" s="48">
        <v>12</v>
      </c>
    </row>
    <row r="294" spans="1:64" ht="15">
      <c r="A294" s="64" t="s">
        <v>379</v>
      </c>
      <c r="B294" s="64" t="s">
        <v>483</v>
      </c>
      <c r="C294" s="65" t="s">
        <v>4978</v>
      </c>
      <c r="D294" s="66">
        <v>3</v>
      </c>
      <c r="E294" s="67" t="s">
        <v>132</v>
      </c>
      <c r="F294" s="68">
        <v>35</v>
      </c>
      <c r="G294" s="65"/>
      <c r="H294" s="69"/>
      <c r="I294" s="70"/>
      <c r="J294" s="70"/>
      <c r="K294" s="34" t="s">
        <v>65</v>
      </c>
      <c r="L294" s="77">
        <v>294</v>
      </c>
      <c r="M294" s="77"/>
      <c r="N294" s="72"/>
      <c r="O294" s="79" t="s">
        <v>526</v>
      </c>
      <c r="P294" s="81">
        <v>43692.28324074074</v>
      </c>
      <c r="Q294" s="79" t="s">
        <v>644</v>
      </c>
      <c r="R294" s="84" t="s">
        <v>747</v>
      </c>
      <c r="S294" s="79" t="s">
        <v>778</v>
      </c>
      <c r="T294" s="79" t="s">
        <v>800</v>
      </c>
      <c r="U294" s="79"/>
      <c r="V294" s="84" t="s">
        <v>1033</v>
      </c>
      <c r="W294" s="81">
        <v>43692.28324074074</v>
      </c>
      <c r="X294" s="84" t="s">
        <v>1257</v>
      </c>
      <c r="Y294" s="79"/>
      <c r="Z294" s="79"/>
      <c r="AA294" s="82" t="s">
        <v>1501</v>
      </c>
      <c r="AB294" s="79"/>
      <c r="AC294" s="79" t="b">
        <v>0</v>
      </c>
      <c r="AD294" s="79">
        <v>0</v>
      </c>
      <c r="AE294" s="82" t="s">
        <v>1587</v>
      </c>
      <c r="AF294" s="79" t="b">
        <v>1</v>
      </c>
      <c r="AG294" s="79" t="s">
        <v>1621</v>
      </c>
      <c r="AH294" s="79"/>
      <c r="AI294" s="82" t="s">
        <v>1502</v>
      </c>
      <c r="AJ294" s="79" t="b">
        <v>0</v>
      </c>
      <c r="AK294" s="79">
        <v>0</v>
      </c>
      <c r="AL294" s="82" t="s">
        <v>1500</v>
      </c>
      <c r="AM294" s="79" t="s">
        <v>1644</v>
      </c>
      <c r="AN294" s="79" t="b">
        <v>0</v>
      </c>
      <c r="AO294" s="82" t="s">
        <v>1500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14</v>
      </c>
      <c r="BK294" s="49">
        <v>100</v>
      </c>
      <c r="BL294" s="48">
        <v>14</v>
      </c>
    </row>
    <row r="295" spans="1:64" ht="15">
      <c r="A295" s="64" t="s">
        <v>379</v>
      </c>
      <c r="B295" s="64" t="s">
        <v>484</v>
      </c>
      <c r="C295" s="65" t="s">
        <v>4979</v>
      </c>
      <c r="D295" s="66">
        <v>3</v>
      </c>
      <c r="E295" s="67" t="s">
        <v>136</v>
      </c>
      <c r="F295" s="68">
        <v>35</v>
      </c>
      <c r="G295" s="65"/>
      <c r="H295" s="69"/>
      <c r="I295" s="70"/>
      <c r="J295" s="70"/>
      <c r="K295" s="34" t="s">
        <v>65</v>
      </c>
      <c r="L295" s="77">
        <v>295</v>
      </c>
      <c r="M295" s="77"/>
      <c r="N295" s="72"/>
      <c r="O295" s="79" t="s">
        <v>526</v>
      </c>
      <c r="P295" s="81">
        <v>43629.43237268519</v>
      </c>
      <c r="Q295" s="79" t="s">
        <v>640</v>
      </c>
      <c r="R295" s="79"/>
      <c r="S295" s="79"/>
      <c r="T295" s="79" t="s">
        <v>843</v>
      </c>
      <c r="U295" s="79"/>
      <c r="V295" s="84" t="s">
        <v>1033</v>
      </c>
      <c r="W295" s="81">
        <v>43629.43237268519</v>
      </c>
      <c r="X295" s="84" t="s">
        <v>1252</v>
      </c>
      <c r="Y295" s="79"/>
      <c r="Z295" s="79"/>
      <c r="AA295" s="82" t="s">
        <v>1496</v>
      </c>
      <c r="AB295" s="82" t="s">
        <v>1571</v>
      </c>
      <c r="AC295" s="79" t="b">
        <v>0</v>
      </c>
      <c r="AD295" s="79">
        <v>1</v>
      </c>
      <c r="AE295" s="82" t="s">
        <v>1606</v>
      </c>
      <c r="AF295" s="79" t="b">
        <v>0</v>
      </c>
      <c r="AG295" s="79" t="s">
        <v>1621</v>
      </c>
      <c r="AH295" s="79"/>
      <c r="AI295" s="82" t="s">
        <v>1587</v>
      </c>
      <c r="AJ295" s="79" t="b">
        <v>0</v>
      </c>
      <c r="AK295" s="79">
        <v>2</v>
      </c>
      <c r="AL295" s="82" t="s">
        <v>1587</v>
      </c>
      <c r="AM295" s="79" t="s">
        <v>1644</v>
      </c>
      <c r="AN295" s="79" t="b">
        <v>0</v>
      </c>
      <c r="AO295" s="82" t="s">
        <v>1571</v>
      </c>
      <c r="AP295" s="79" t="s">
        <v>1655</v>
      </c>
      <c r="AQ295" s="79">
        <v>0</v>
      </c>
      <c r="AR295" s="79">
        <v>0</v>
      </c>
      <c r="AS295" s="79" t="s">
        <v>1659</v>
      </c>
      <c r="AT295" s="79" t="s">
        <v>1663</v>
      </c>
      <c r="AU295" s="79" t="s">
        <v>1666</v>
      </c>
      <c r="AV295" s="79" t="s">
        <v>1670</v>
      </c>
      <c r="AW295" s="79" t="s">
        <v>1675</v>
      </c>
      <c r="AX295" s="79" t="s">
        <v>1680</v>
      </c>
      <c r="AY295" s="79" t="s">
        <v>1682</v>
      </c>
      <c r="AZ295" s="84" t="s">
        <v>1686</v>
      </c>
      <c r="BA295">
        <v>3</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379</v>
      </c>
      <c r="B296" s="64" t="s">
        <v>484</v>
      </c>
      <c r="C296" s="65" t="s">
        <v>4979</v>
      </c>
      <c r="D296" s="66">
        <v>3</v>
      </c>
      <c r="E296" s="67" t="s">
        <v>136</v>
      </c>
      <c r="F296" s="68">
        <v>35</v>
      </c>
      <c r="G296" s="65"/>
      <c r="H296" s="69"/>
      <c r="I296" s="70"/>
      <c r="J296" s="70"/>
      <c r="K296" s="34" t="s">
        <v>65</v>
      </c>
      <c r="L296" s="77">
        <v>296</v>
      </c>
      <c r="M296" s="77"/>
      <c r="N296" s="72"/>
      <c r="O296" s="79" t="s">
        <v>526</v>
      </c>
      <c r="P296" s="81">
        <v>43691.88716435185</v>
      </c>
      <c r="Q296" s="79" t="s">
        <v>645</v>
      </c>
      <c r="R296" s="84" t="s">
        <v>748</v>
      </c>
      <c r="S296" s="79" t="s">
        <v>778</v>
      </c>
      <c r="T296" s="79"/>
      <c r="U296" s="79"/>
      <c r="V296" s="84" t="s">
        <v>1033</v>
      </c>
      <c r="W296" s="81">
        <v>43691.88716435185</v>
      </c>
      <c r="X296" s="84" t="s">
        <v>1258</v>
      </c>
      <c r="Y296" s="79"/>
      <c r="Z296" s="79"/>
      <c r="AA296" s="82" t="s">
        <v>1502</v>
      </c>
      <c r="AB296" s="82" t="s">
        <v>1574</v>
      </c>
      <c r="AC296" s="79" t="b">
        <v>0</v>
      </c>
      <c r="AD296" s="79">
        <v>0</v>
      </c>
      <c r="AE296" s="82" t="s">
        <v>1609</v>
      </c>
      <c r="AF296" s="79" t="b">
        <v>0</v>
      </c>
      <c r="AG296" s="79" t="s">
        <v>1621</v>
      </c>
      <c r="AH296" s="79"/>
      <c r="AI296" s="82" t="s">
        <v>1587</v>
      </c>
      <c r="AJ296" s="79" t="b">
        <v>0</v>
      </c>
      <c r="AK296" s="79">
        <v>0</v>
      </c>
      <c r="AL296" s="82" t="s">
        <v>1587</v>
      </c>
      <c r="AM296" s="79" t="s">
        <v>1643</v>
      </c>
      <c r="AN296" s="79" t="b">
        <v>1</v>
      </c>
      <c r="AO296" s="82" t="s">
        <v>1574</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379</v>
      </c>
      <c r="B297" s="64" t="s">
        <v>484</v>
      </c>
      <c r="C297" s="65" t="s">
        <v>4979</v>
      </c>
      <c r="D297" s="66">
        <v>3</v>
      </c>
      <c r="E297" s="67" t="s">
        <v>136</v>
      </c>
      <c r="F297" s="68">
        <v>35</v>
      </c>
      <c r="G297" s="65"/>
      <c r="H297" s="69"/>
      <c r="I297" s="70"/>
      <c r="J297" s="70"/>
      <c r="K297" s="34" t="s">
        <v>65</v>
      </c>
      <c r="L297" s="77">
        <v>297</v>
      </c>
      <c r="M297" s="77"/>
      <c r="N297" s="72"/>
      <c r="O297" s="79" t="s">
        <v>526</v>
      </c>
      <c r="P297" s="81">
        <v>43692.341099537036</v>
      </c>
      <c r="Q297" s="79" t="s">
        <v>646</v>
      </c>
      <c r="R297" s="84" t="s">
        <v>749</v>
      </c>
      <c r="S297" s="79" t="s">
        <v>778</v>
      </c>
      <c r="T297" s="79"/>
      <c r="U297" s="79"/>
      <c r="V297" s="84" t="s">
        <v>1033</v>
      </c>
      <c r="W297" s="81">
        <v>43692.341099537036</v>
      </c>
      <c r="X297" s="84" t="s">
        <v>1259</v>
      </c>
      <c r="Y297" s="79"/>
      <c r="Z297" s="79"/>
      <c r="AA297" s="82" t="s">
        <v>1503</v>
      </c>
      <c r="AB297" s="82" t="s">
        <v>1575</v>
      </c>
      <c r="AC297" s="79" t="b">
        <v>0</v>
      </c>
      <c r="AD297" s="79">
        <v>0</v>
      </c>
      <c r="AE297" s="82" t="s">
        <v>1607</v>
      </c>
      <c r="AF297" s="79" t="b">
        <v>0</v>
      </c>
      <c r="AG297" s="79" t="s">
        <v>1621</v>
      </c>
      <c r="AH297" s="79"/>
      <c r="AI297" s="82" t="s">
        <v>1587</v>
      </c>
      <c r="AJ297" s="79" t="b">
        <v>0</v>
      </c>
      <c r="AK297" s="79">
        <v>0</v>
      </c>
      <c r="AL297" s="82" t="s">
        <v>1587</v>
      </c>
      <c r="AM297" s="79" t="s">
        <v>1643</v>
      </c>
      <c r="AN297" s="79" t="b">
        <v>1</v>
      </c>
      <c r="AO297" s="82" t="s">
        <v>1575</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379</v>
      </c>
      <c r="B298" s="64" t="s">
        <v>485</v>
      </c>
      <c r="C298" s="65" t="s">
        <v>4979</v>
      </c>
      <c r="D298" s="66">
        <v>3</v>
      </c>
      <c r="E298" s="67" t="s">
        <v>136</v>
      </c>
      <c r="F298" s="68">
        <v>35</v>
      </c>
      <c r="G298" s="65"/>
      <c r="H298" s="69"/>
      <c r="I298" s="70"/>
      <c r="J298" s="70"/>
      <c r="K298" s="34" t="s">
        <v>65</v>
      </c>
      <c r="L298" s="77">
        <v>298</v>
      </c>
      <c r="M298" s="77"/>
      <c r="N298" s="72"/>
      <c r="O298" s="79" t="s">
        <v>526</v>
      </c>
      <c r="P298" s="81">
        <v>43629.43237268519</v>
      </c>
      <c r="Q298" s="79" t="s">
        <v>640</v>
      </c>
      <c r="R298" s="79"/>
      <c r="S298" s="79"/>
      <c r="T298" s="79" t="s">
        <v>843</v>
      </c>
      <c r="U298" s="79"/>
      <c r="V298" s="84" t="s">
        <v>1033</v>
      </c>
      <c r="W298" s="81">
        <v>43629.43237268519</v>
      </c>
      <c r="X298" s="84" t="s">
        <v>1252</v>
      </c>
      <c r="Y298" s="79"/>
      <c r="Z298" s="79"/>
      <c r="AA298" s="82" t="s">
        <v>1496</v>
      </c>
      <c r="AB298" s="82" t="s">
        <v>1571</v>
      </c>
      <c r="AC298" s="79" t="b">
        <v>0</v>
      </c>
      <c r="AD298" s="79">
        <v>1</v>
      </c>
      <c r="AE298" s="82" t="s">
        <v>1606</v>
      </c>
      <c r="AF298" s="79" t="b">
        <v>0</v>
      </c>
      <c r="AG298" s="79" t="s">
        <v>1621</v>
      </c>
      <c r="AH298" s="79"/>
      <c r="AI298" s="82" t="s">
        <v>1587</v>
      </c>
      <c r="AJ298" s="79" t="b">
        <v>0</v>
      </c>
      <c r="AK298" s="79">
        <v>2</v>
      </c>
      <c r="AL298" s="82" t="s">
        <v>1587</v>
      </c>
      <c r="AM298" s="79" t="s">
        <v>1644</v>
      </c>
      <c r="AN298" s="79" t="b">
        <v>0</v>
      </c>
      <c r="AO298" s="82" t="s">
        <v>1571</v>
      </c>
      <c r="AP298" s="79" t="s">
        <v>1655</v>
      </c>
      <c r="AQ298" s="79">
        <v>0</v>
      </c>
      <c r="AR298" s="79">
        <v>0</v>
      </c>
      <c r="AS298" s="79" t="s">
        <v>1659</v>
      </c>
      <c r="AT298" s="79" t="s">
        <v>1663</v>
      </c>
      <c r="AU298" s="79" t="s">
        <v>1666</v>
      </c>
      <c r="AV298" s="79" t="s">
        <v>1670</v>
      </c>
      <c r="AW298" s="79" t="s">
        <v>1675</v>
      </c>
      <c r="AX298" s="79" t="s">
        <v>1680</v>
      </c>
      <c r="AY298" s="79" t="s">
        <v>1682</v>
      </c>
      <c r="AZ298" s="84" t="s">
        <v>1686</v>
      </c>
      <c r="BA298">
        <v>3</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37</v>
      </c>
      <c r="BK298" s="49">
        <v>100</v>
      </c>
      <c r="BL298" s="48">
        <v>37</v>
      </c>
    </row>
    <row r="299" spans="1:64" ht="15">
      <c r="A299" s="64" t="s">
        <v>379</v>
      </c>
      <c r="B299" s="64" t="s">
        <v>485</v>
      </c>
      <c r="C299" s="65" t="s">
        <v>4979</v>
      </c>
      <c r="D299" s="66">
        <v>3</v>
      </c>
      <c r="E299" s="67" t="s">
        <v>136</v>
      </c>
      <c r="F299" s="68">
        <v>35</v>
      </c>
      <c r="G299" s="65"/>
      <c r="H299" s="69"/>
      <c r="I299" s="70"/>
      <c r="J299" s="70"/>
      <c r="K299" s="34" t="s">
        <v>65</v>
      </c>
      <c r="L299" s="77">
        <v>299</v>
      </c>
      <c r="M299" s="77"/>
      <c r="N299" s="72"/>
      <c r="O299" s="79" t="s">
        <v>526</v>
      </c>
      <c r="P299" s="81">
        <v>43691.88716435185</v>
      </c>
      <c r="Q299" s="79" t="s">
        <v>645</v>
      </c>
      <c r="R299" s="84" t="s">
        <v>748</v>
      </c>
      <c r="S299" s="79" t="s">
        <v>778</v>
      </c>
      <c r="T299" s="79"/>
      <c r="U299" s="79"/>
      <c r="V299" s="84" t="s">
        <v>1033</v>
      </c>
      <c r="W299" s="81">
        <v>43691.88716435185</v>
      </c>
      <c r="X299" s="84" t="s">
        <v>1258</v>
      </c>
      <c r="Y299" s="79"/>
      <c r="Z299" s="79"/>
      <c r="AA299" s="82" t="s">
        <v>1502</v>
      </c>
      <c r="AB299" s="82" t="s">
        <v>1574</v>
      </c>
      <c r="AC299" s="79" t="b">
        <v>0</v>
      </c>
      <c r="AD299" s="79">
        <v>0</v>
      </c>
      <c r="AE299" s="82" t="s">
        <v>1609</v>
      </c>
      <c r="AF299" s="79" t="b">
        <v>0</v>
      </c>
      <c r="AG299" s="79" t="s">
        <v>1621</v>
      </c>
      <c r="AH299" s="79"/>
      <c r="AI299" s="82" t="s">
        <v>1587</v>
      </c>
      <c r="AJ299" s="79" t="b">
        <v>0</v>
      </c>
      <c r="AK299" s="79">
        <v>0</v>
      </c>
      <c r="AL299" s="82" t="s">
        <v>1587</v>
      </c>
      <c r="AM299" s="79" t="s">
        <v>1643</v>
      </c>
      <c r="AN299" s="79" t="b">
        <v>1</v>
      </c>
      <c r="AO299" s="82" t="s">
        <v>1574</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379</v>
      </c>
      <c r="B300" s="64" t="s">
        <v>485</v>
      </c>
      <c r="C300" s="65" t="s">
        <v>4979</v>
      </c>
      <c r="D300" s="66">
        <v>3</v>
      </c>
      <c r="E300" s="67" t="s">
        <v>136</v>
      </c>
      <c r="F300" s="68">
        <v>35</v>
      </c>
      <c r="G300" s="65"/>
      <c r="H300" s="69"/>
      <c r="I300" s="70"/>
      <c r="J300" s="70"/>
      <c r="K300" s="34" t="s">
        <v>65</v>
      </c>
      <c r="L300" s="77">
        <v>300</v>
      </c>
      <c r="M300" s="77"/>
      <c r="N300" s="72"/>
      <c r="O300" s="79" t="s">
        <v>526</v>
      </c>
      <c r="P300" s="81">
        <v>43692.341099537036</v>
      </c>
      <c r="Q300" s="79" t="s">
        <v>646</v>
      </c>
      <c r="R300" s="84" t="s">
        <v>749</v>
      </c>
      <c r="S300" s="79" t="s">
        <v>778</v>
      </c>
      <c r="T300" s="79"/>
      <c r="U300" s="79"/>
      <c r="V300" s="84" t="s">
        <v>1033</v>
      </c>
      <c r="W300" s="81">
        <v>43692.341099537036</v>
      </c>
      <c r="X300" s="84" t="s">
        <v>1259</v>
      </c>
      <c r="Y300" s="79"/>
      <c r="Z300" s="79"/>
      <c r="AA300" s="82" t="s">
        <v>1503</v>
      </c>
      <c r="AB300" s="82" t="s">
        <v>1575</v>
      </c>
      <c r="AC300" s="79" t="b">
        <v>0</v>
      </c>
      <c r="AD300" s="79">
        <v>0</v>
      </c>
      <c r="AE300" s="82" t="s">
        <v>1607</v>
      </c>
      <c r="AF300" s="79" t="b">
        <v>0</v>
      </c>
      <c r="AG300" s="79" t="s">
        <v>1621</v>
      </c>
      <c r="AH300" s="79"/>
      <c r="AI300" s="82" t="s">
        <v>1587</v>
      </c>
      <c r="AJ300" s="79" t="b">
        <v>0</v>
      </c>
      <c r="AK300" s="79">
        <v>0</v>
      </c>
      <c r="AL300" s="82" t="s">
        <v>1587</v>
      </c>
      <c r="AM300" s="79" t="s">
        <v>1643</v>
      </c>
      <c r="AN300" s="79" t="b">
        <v>1</v>
      </c>
      <c r="AO300" s="82" t="s">
        <v>1575</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379</v>
      </c>
      <c r="B301" s="64" t="s">
        <v>486</v>
      </c>
      <c r="C301" s="65" t="s">
        <v>4979</v>
      </c>
      <c r="D301" s="66">
        <v>3</v>
      </c>
      <c r="E301" s="67" t="s">
        <v>136</v>
      </c>
      <c r="F301" s="68">
        <v>35</v>
      </c>
      <c r="G301" s="65"/>
      <c r="H301" s="69"/>
      <c r="I301" s="70"/>
      <c r="J301" s="70"/>
      <c r="K301" s="34" t="s">
        <v>65</v>
      </c>
      <c r="L301" s="77">
        <v>301</v>
      </c>
      <c r="M301" s="77"/>
      <c r="N301" s="72"/>
      <c r="O301" s="79" t="s">
        <v>526</v>
      </c>
      <c r="P301" s="81">
        <v>43691.88716435185</v>
      </c>
      <c r="Q301" s="79" t="s">
        <v>645</v>
      </c>
      <c r="R301" s="84" t="s">
        <v>748</v>
      </c>
      <c r="S301" s="79" t="s">
        <v>778</v>
      </c>
      <c r="T301" s="79"/>
      <c r="U301" s="79"/>
      <c r="V301" s="84" t="s">
        <v>1033</v>
      </c>
      <c r="W301" s="81">
        <v>43691.88716435185</v>
      </c>
      <c r="X301" s="84" t="s">
        <v>1258</v>
      </c>
      <c r="Y301" s="79"/>
      <c r="Z301" s="79"/>
      <c r="AA301" s="82" t="s">
        <v>1502</v>
      </c>
      <c r="AB301" s="82" t="s">
        <v>1574</v>
      </c>
      <c r="AC301" s="79" t="b">
        <v>0</v>
      </c>
      <c r="AD301" s="79">
        <v>0</v>
      </c>
      <c r="AE301" s="82" t="s">
        <v>1609</v>
      </c>
      <c r="AF301" s="79" t="b">
        <v>0</v>
      </c>
      <c r="AG301" s="79" t="s">
        <v>1621</v>
      </c>
      <c r="AH301" s="79"/>
      <c r="AI301" s="82" t="s">
        <v>1587</v>
      </c>
      <c r="AJ301" s="79" t="b">
        <v>0</v>
      </c>
      <c r="AK301" s="79">
        <v>0</v>
      </c>
      <c r="AL301" s="82" t="s">
        <v>1587</v>
      </c>
      <c r="AM301" s="79" t="s">
        <v>1643</v>
      </c>
      <c r="AN301" s="79" t="b">
        <v>1</v>
      </c>
      <c r="AO301" s="82" t="s">
        <v>1574</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379</v>
      </c>
      <c r="B302" s="64" t="s">
        <v>486</v>
      </c>
      <c r="C302" s="65" t="s">
        <v>4979</v>
      </c>
      <c r="D302" s="66">
        <v>3</v>
      </c>
      <c r="E302" s="67" t="s">
        <v>136</v>
      </c>
      <c r="F302" s="68">
        <v>35</v>
      </c>
      <c r="G302" s="65"/>
      <c r="H302" s="69"/>
      <c r="I302" s="70"/>
      <c r="J302" s="70"/>
      <c r="K302" s="34" t="s">
        <v>65</v>
      </c>
      <c r="L302" s="77">
        <v>302</v>
      </c>
      <c r="M302" s="77"/>
      <c r="N302" s="72"/>
      <c r="O302" s="79" t="s">
        <v>526</v>
      </c>
      <c r="P302" s="81">
        <v>43692.341099537036</v>
      </c>
      <c r="Q302" s="79" t="s">
        <v>646</v>
      </c>
      <c r="R302" s="84" t="s">
        <v>749</v>
      </c>
      <c r="S302" s="79" t="s">
        <v>778</v>
      </c>
      <c r="T302" s="79"/>
      <c r="U302" s="79"/>
      <c r="V302" s="84" t="s">
        <v>1033</v>
      </c>
      <c r="W302" s="81">
        <v>43692.341099537036</v>
      </c>
      <c r="X302" s="84" t="s">
        <v>1259</v>
      </c>
      <c r="Y302" s="79"/>
      <c r="Z302" s="79"/>
      <c r="AA302" s="82" t="s">
        <v>1503</v>
      </c>
      <c r="AB302" s="82" t="s">
        <v>1575</v>
      </c>
      <c r="AC302" s="79" t="b">
        <v>0</v>
      </c>
      <c r="AD302" s="79">
        <v>0</v>
      </c>
      <c r="AE302" s="82" t="s">
        <v>1607</v>
      </c>
      <c r="AF302" s="79" t="b">
        <v>0</v>
      </c>
      <c r="AG302" s="79" t="s">
        <v>1621</v>
      </c>
      <c r="AH302" s="79"/>
      <c r="AI302" s="82" t="s">
        <v>1587</v>
      </c>
      <c r="AJ302" s="79" t="b">
        <v>0</v>
      </c>
      <c r="AK302" s="79">
        <v>0</v>
      </c>
      <c r="AL302" s="82" t="s">
        <v>1587</v>
      </c>
      <c r="AM302" s="79" t="s">
        <v>1643</v>
      </c>
      <c r="AN302" s="79" t="b">
        <v>1</v>
      </c>
      <c r="AO302" s="82" t="s">
        <v>1575</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379</v>
      </c>
      <c r="B303" s="64" t="s">
        <v>381</v>
      </c>
      <c r="C303" s="65" t="s">
        <v>4979</v>
      </c>
      <c r="D303" s="66">
        <v>3</v>
      </c>
      <c r="E303" s="67" t="s">
        <v>136</v>
      </c>
      <c r="F303" s="68">
        <v>35</v>
      </c>
      <c r="G303" s="65"/>
      <c r="H303" s="69"/>
      <c r="I303" s="70"/>
      <c r="J303" s="70"/>
      <c r="K303" s="34" t="s">
        <v>65</v>
      </c>
      <c r="L303" s="77">
        <v>303</v>
      </c>
      <c r="M303" s="77"/>
      <c r="N303" s="72"/>
      <c r="O303" s="79" t="s">
        <v>526</v>
      </c>
      <c r="P303" s="81">
        <v>43691.88716435185</v>
      </c>
      <c r="Q303" s="79" t="s">
        <v>645</v>
      </c>
      <c r="R303" s="84" t="s">
        <v>748</v>
      </c>
      <c r="S303" s="79" t="s">
        <v>778</v>
      </c>
      <c r="T303" s="79"/>
      <c r="U303" s="79"/>
      <c r="V303" s="84" t="s">
        <v>1033</v>
      </c>
      <c r="W303" s="81">
        <v>43691.88716435185</v>
      </c>
      <c r="X303" s="84" t="s">
        <v>1258</v>
      </c>
      <c r="Y303" s="79"/>
      <c r="Z303" s="79"/>
      <c r="AA303" s="82" t="s">
        <v>1502</v>
      </c>
      <c r="AB303" s="82" t="s">
        <v>1574</v>
      </c>
      <c r="AC303" s="79" t="b">
        <v>0</v>
      </c>
      <c r="AD303" s="79">
        <v>0</v>
      </c>
      <c r="AE303" s="82" t="s">
        <v>1609</v>
      </c>
      <c r="AF303" s="79" t="b">
        <v>0</v>
      </c>
      <c r="AG303" s="79" t="s">
        <v>1621</v>
      </c>
      <c r="AH303" s="79"/>
      <c r="AI303" s="82" t="s">
        <v>1587</v>
      </c>
      <c r="AJ303" s="79" t="b">
        <v>0</v>
      </c>
      <c r="AK303" s="79">
        <v>0</v>
      </c>
      <c r="AL303" s="82" t="s">
        <v>1587</v>
      </c>
      <c r="AM303" s="79" t="s">
        <v>1643</v>
      </c>
      <c r="AN303" s="79" t="b">
        <v>1</v>
      </c>
      <c r="AO303" s="82" t="s">
        <v>1574</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379</v>
      </c>
      <c r="B304" s="64" t="s">
        <v>381</v>
      </c>
      <c r="C304" s="65" t="s">
        <v>4979</v>
      </c>
      <c r="D304" s="66">
        <v>3</v>
      </c>
      <c r="E304" s="67" t="s">
        <v>136</v>
      </c>
      <c r="F304" s="68">
        <v>35</v>
      </c>
      <c r="G304" s="65"/>
      <c r="H304" s="69"/>
      <c r="I304" s="70"/>
      <c r="J304" s="70"/>
      <c r="K304" s="34" t="s">
        <v>65</v>
      </c>
      <c r="L304" s="77">
        <v>304</v>
      </c>
      <c r="M304" s="77"/>
      <c r="N304" s="72"/>
      <c r="O304" s="79" t="s">
        <v>526</v>
      </c>
      <c r="P304" s="81">
        <v>43692.28324074074</v>
      </c>
      <c r="Q304" s="79" t="s">
        <v>644</v>
      </c>
      <c r="R304" s="84" t="s">
        <v>747</v>
      </c>
      <c r="S304" s="79" t="s">
        <v>778</v>
      </c>
      <c r="T304" s="79" t="s">
        <v>800</v>
      </c>
      <c r="U304" s="79"/>
      <c r="V304" s="84" t="s">
        <v>1033</v>
      </c>
      <c r="W304" s="81">
        <v>43692.28324074074</v>
      </c>
      <c r="X304" s="84" t="s">
        <v>1257</v>
      </c>
      <c r="Y304" s="79"/>
      <c r="Z304" s="79"/>
      <c r="AA304" s="82" t="s">
        <v>1501</v>
      </c>
      <c r="AB304" s="79"/>
      <c r="AC304" s="79" t="b">
        <v>0</v>
      </c>
      <c r="AD304" s="79">
        <v>0</v>
      </c>
      <c r="AE304" s="82" t="s">
        <v>1587</v>
      </c>
      <c r="AF304" s="79" t="b">
        <v>1</v>
      </c>
      <c r="AG304" s="79" t="s">
        <v>1621</v>
      </c>
      <c r="AH304" s="79"/>
      <c r="AI304" s="82" t="s">
        <v>1502</v>
      </c>
      <c r="AJ304" s="79" t="b">
        <v>0</v>
      </c>
      <c r="AK304" s="79">
        <v>0</v>
      </c>
      <c r="AL304" s="82" t="s">
        <v>1500</v>
      </c>
      <c r="AM304" s="79" t="s">
        <v>1644</v>
      </c>
      <c r="AN304" s="79" t="b">
        <v>0</v>
      </c>
      <c r="AO304" s="82" t="s">
        <v>1500</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379</v>
      </c>
      <c r="B305" s="64" t="s">
        <v>381</v>
      </c>
      <c r="C305" s="65" t="s">
        <v>4979</v>
      </c>
      <c r="D305" s="66">
        <v>3</v>
      </c>
      <c r="E305" s="67" t="s">
        <v>136</v>
      </c>
      <c r="F305" s="68">
        <v>35</v>
      </c>
      <c r="G305" s="65"/>
      <c r="H305" s="69"/>
      <c r="I305" s="70"/>
      <c r="J305" s="70"/>
      <c r="K305" s="34" t="s">
        <v>65</v>
      </c>
      <c r="L305" s="77">
        <v>305</v>
      </c>
      <c r="M305" s="77"/>
      <c r="N305" s="72"/>
      <c r="O305" s="79" t="s">
        <v>526</v>
      </c>
      <c r="P305" s="81">
        <v>43692.341099537036</v>
      </c>
      <c r="Q305" s="79" t="s">
        <v>646</v>
      </c>
      <c r="R305" s="84" t="s">
        <v>749</v>
      </c>
      <c r="S305" s="79" t="s">
        <v>778</v>
      </c>
      <c r="T305" s="79"/>
      <c r="U305" s="79"/>
      <c r="V305" s="84" t="s">
        <v>1033</v>
      </c>
      <c r="W305" s="81">
        <v>43692.341099537036</v>
      </c>
      <c r="X305" s="84" t="s">
        <v>1259</v>
      </c>
      <c r="Y305" s="79"/>
      <c r="Z305" s="79"/>
      <c r="AA305" s="82" t="s">
        <v>1503</v>
      </c>
      <c r="AB305" s="82" t="s">
        <v>1575</v>
      </c>
      <c r="AC305" s="79" t="b">
        <v>0</v>
      </c>
      <c r="AD305" s="79">
        <v>0</v>
      </c>
      <c r="AE305" s="82" t="s">
        <v>1607</v>
      </c>
      <c r="AF305" s="79" t="b">
        <v>0</v>
      </c>
      <c r="AG305" s="79" t="s">
        <v>1621</v>
      </c>
      <c r="AH305" s="79"/>
      <c r="AI305" s="82" t="s">
        <v>1587</v>
      </c>
      <c r="AJ305" s="79" t="b">
        <v>0</v>
      </c>
      <c r="AK305" s="79">
        <v>0</v>
      </c>
      <c r="AL305" s="82" t="s">
        <v>1587</v>
      </c>
      <c r="AM305" s="79" t="s">
        <v>1643</v>
      </c>
      <c r="AN305" s="79" t="b">
        <v>1</v>
      </c>
      <c r="AO305" s="82" t="s">
        <v>1575</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379</v>
      </c>
      <c r="B306" s="64" t="s">
        <v>487</v>
      </c>
      <c r="C306" s="65" t="s">
        <v>4979</v>
      </c>
      <c r="D306" s="66">
        <v>3</v>
      </c>
      <c r="E306" s="67" t="s">
        <v>136</v>
      </c>
      <c r="F306" s="68">
        <v>35</v>
      </c>
      <c r="G306" s="65"/>
      <c r="H306" s="69"/>
      <c r="I306" s="70"/>
      <c r="J306" s="70"/>
      <c r="K306" s="34" t="s">
        <v>65</v>
      </c>
      <c r="L306" s="77">
        <v>306</v>
      </c>
      <c r="M306" s="77"/>
      <c r="N306" s="72"/>
      <c r="O306" s="79" t="s">
        <v>526</v>
      </c>
      <c r="P306" s="81">
        <v>43691.88716435185</v>
      </c>
      <c r="Q306" s="79" t="s">
        <v>645</v>
      </c>
      <c r="R306" s="84" t="s">
        <v>748</v>
      </c>
      <c r="S306" s="79" t="s">
        <v>778</v>
      </c>
      <c r="T306" s="79"/>
      <c r="U306" s="79"/>
      <c r="V306" s="84" t="s">
        <v>1033</v>
      </c>
      <c r="W306" s="81">
        <v>43691.88716435185</v>
      </c>
      <c r="X306" s="84" t="s">
        <v>1258</v>
      </c>
      <c r="Y306" s="79"/>
      <c r="Z306" s="79"/>
      <c r="AA306" s="82" t="s">
        <v>1502</v>
      </c>
      <c r="AB306" s="82" t="s">
        <v>1574</v>
      </c>
      <c r="AC306" s="79" t="b">
        <v>0</v>
      </c>
      <c r="AD306" s="79">
        <v>0</v>
      </c>
      <c r="AE306" s="82" t="s">
        <v>1609</v>
      </c>
      <c r="AF306" s="79" t="b">
        <v>0</v>
      </c>
      <c r="AG306" s="79" t="s">
        <v>1621</v>
      </c>
      <c r="AH306" s="79"/>
      <c r="AI306" s="82" t="s">
        <v>1587</v>
      </c>
      <c r="AJ306" s="79" t="b">
        <v>0</v>
      </c>
      <c r="AK306" s="79">
        <v>0</v>
      </c>
      <c r="AL306" s="82" t="s">
        <v>1587</v>
      </c>
      <c r="AM306" s="79" t="s">
        <v>1643</v>
      </c>
      <c r="AN306" s="79" t="b">
        <v>1</v>
      </c>
      <c r="AO306" s="82" t="s">
        <v>1574</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379</v>
      </c>
      <c r="B307" s="64" t="s">
        <v>487</v>
      </c>
      <c r="C307" s="65" t="s">
        <v>4979</v>
      </c>
      <c r="D307" s="66">
        <v>3</v>
      </c>
      <c r="E307" s="67" t="s">
        <v>136</v>
      </c>
      <c r="F307" s="68">
        <v>35</v>
      </c>
      <c r="G307" s="65"/>
      <c r="H307" s="69"/>
      <c r="I307" s="70"/>
      <c r="J307" s="70"/>
      <c r="K307" s="34" t="s">
        <v>65</v>
      </c>
      <c r="L307" s="77">
        <v>307</v>
      </c>
      <c r="M307" s="77"/>
      <c r="N307" s="72"/>
      <c r="O307" s="79" t="s">
        <v>526</v>
      </c>
      <c r="P307" s="81">
        <v>43692.341099537036</v>
      </c>
      <c r="Q307" s="79" t="s">
        <v>646</v>
      </c>
      <c r="R307" s="84" t="s">
        <v>749</v>
      </c>
      <c r="S307" s="79" t="s">
        <v>778</v>
      </c>
      <c r="T307" s="79"/>
      <c r="U307" s="79"/>
      <c r="V307" s="84" t="s">
        <v>1033</v>
      </c>
      <c r="W307" s="81">
        <v>43692.341099537036</v>
      </c>
      <c r="X307" s="84" t="s">
        <v>1259</v>
      </c>
      <c r="Y307" s="79"/>
      <c r="Z307" s="79"/>
      <c r="AA307" s="82" t="s">
        <v>1503</v>
      </c>
      <c r="AB307" s="82" t="s">
        <v>1575</v>
      </c>
      <c r="AC307" s="79" t="b">
        <v>0</v>
      </c>
      <c r="AD307" s="79">
        <v>0</v>
      </c>
      <c r="AE307" s="82" t="s">
        <v>1607</v>
      </c>
      <c r="AF307" s="79" t="b">
        <v>0</v>
      </c>
      <c r="AG307" s="79" t="s">
        <v>1621</v>
      </c>
      <c r="AH307" s="79"/>
      <c r="AI307" s="82" t="s">
        <v>1587</v>
      </c>
      <c r="AJ307" s="79" t="b">
        <v>0</v>
      </c>
      <c r="AK307" s="79">
        <v>0</v>
      </c>
      <c r="AL307" s="82" t="s">
        <v>1587</v>
      </c>
      <c r="AM307" s="79" t="s">
        <v>1643</v>
      </c>
      <c r="AN307" s="79" t="b">
        <v>1</v>
      </c>
      <c r="AO307" s="82" t="s">
        <v>1575</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379</v>
      </c>
      <c r="B308" s="64" t="s">
        <v>488</v>
      </c>
      <c r="C308" s="65" t="s">
        <v>4979</v>
      </c>
      <c r="D308" s="66">
        <v>3</v>
      </c>
      <c r="E308" s="67" t="s">
        <v>136</v>
      </c>
      <c r="F308" s="68">
        <v>35</v>
      </c>
      <c r="G308" s="65"/>
      <c r="H308" s="69"/>
      <c r="I308" s="70"/>
      <c r="J308" s="70"/>
      <c r="K308" s="34" t="s">
        <v>65</v>
      </c>
      <c r="L308" s="77">
        <v>308</v>
      </c>
      <c r="M308" s="77"/>
      <c r="N308" s="72"/>
      <c r="O308" s="79" t="s">
        <v>526</v>
      </c>
      <c r="P308" s="81">
        <v>43691.88716435185</v>
      </c>
      <c r="Q308" s="79" t="s">
        <v>645</v>
      </c>
      <c r="R308" s="84" t="s">
        <v>748</v>
      </c>
      <c r="S308" s="79" t="s">
        <v>778</v>
      </c>
      <c r="T308" s="79"/>
      <c r="U308" s="79"/>
      <c r="V308" s="84" t="s">
        <v>1033</v>
      </c>
      <c r="W308" s="81">
        <v>43691.88716435185</v>
      </c>
      <c r="X308" s="84" t="s">
        <v>1258</v>
      </c>
      <c r="Y308" s="79"/>
      <c r="Z308" s="79"/>
      <c r="AA308" s="82" t="s">
        <v>1502</v>
      </c>
      <c r="AB308" s="82" t="s">
        <v>1574</v>
      </c>
      <c r="AC308" s="79" t="b">
        <v>0</v>
      </c>
      <c r="AD308" s="79">
        <v>0</v>
      </c>
      <c r="AE308" s="82" t="s">
        <v>1609</v>
      </c>
      <c r="AF308" s="79" t="b">
        <v>0</v>
      </c>
      <c r="AG308" s="79" t="s">
        <v>1621</v>
      </c>
      <c r="AH308" s="79"/>
      <c r="AI308" s="82" t="s">
        <v>1587</v>
      </c>
      <c r="AJ308" s="79" t="b">
        <v>0</v>
      </c>
      <c r="AK308" s="79">
        <v>0</v>
      </c>
      <c r="AL308" s="82" t="s">
        <v>1587</v>
      </c>
      <c r="AM308" s="79" t="s">
        <v>1643</v>
      </c>
      <c r="AN308" s="79" t="b">
        <v>1</v>
      </c>
      <c r="AO308" s="82" t="s">
        <v>1574</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379</v>
      </c>
      <c r="B309" s="64" t="s">
        <v>488</v>
      </c>
      <c r="C309" s="65" t="s">
        <v>4979</v>
      </c>
      <c r="D309" s="66">
        <v>3</v>
      </c>
      <c r="E309" s="67" t="s">
        <v>136</v>
      </c>
      <c r="F309" s="68">
        <v>35</v>
      </c>
      <c r="G309" s="65"/>
      <c r="H309" s="69"/>
      <c r="I309" s="70"/>
      <c r="J309" s="70"/>
      <c r="K309" s="34" t="s">
        <v>65</v>
      </c>
      <c r="L309" s="77">
        <v>309</v>
      </c>
      <c r="M309" s="77"/>
      <c r="N309" s="72"/>
      <c r="O309" s="79" t="s">
        <v>526</v>
      </c>
      <c r="P309" s="81">
        <v>43692.341099537036</v>
      </c>
      <c r="Q309" s="79" t="s">
        <v>646</v>
      </c>
      <c r="R309" s="84" t="s">
        <v>749</v>
      </c>
      <c r="S309" s="79" t="s">
        <v>778</v>
      </c>
      <c r="T309" s="79"/>
      <c r="U309" s="79"/>
      <c r="V309" s="84" t="s">
        <v>1033</v>
      </c>
      <c r="W309" s="81">
        <v>43692.341099537036</v>
      </c>
      <c r="X309" s="84" t="s">
        <v>1259</v>
      </c>
      <c r="Y309" s="79"/>
      <c r="Z309" s="79"/>
      <c r="AA309" s="82" t="s">
        <v>1503</v>
      </c>
      <c r="AB309" s="82" t="s">
        <v>1575</v>
      </c>
      <c r="AC309" s="79" t="b">
        <v>0</v>
      </c>
      <c r="AD309" s="79">
        <v>0</v>
      </c>
      <c r="AE309" s="82" t="s">
        <v>1607</v>
      </c>
      <c r="AF309" s="79" t="b">
        <v>0</v>
      </c>
      <c r="AG309" s="79" t="s">
        <v>1621</v>
      </c>
      <c r="AH309" s="79"/>
      <c r="AI309" s="82" t="s">
        <v>1587</v>
      </c>
      <c r="AJ309" s="79" t="b">
        <v>0</v>
      </c>
      <c r="AK309" s="79">
        <v>0</v>
      </c>
      <c r="AL309" s="82" t="s">
        <v>1587</v>
      </c>
      <c r="AM309" s="79" t="s">
        <v>1643</v>
      </c>
      <c r="AN309" s="79" t="b">
        <v>1</v>
      </c>
      <c r="AO309" s="82" t="s">
        <v>1575</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379</v>
      </c>
      <c r="B310" s="64" t="s">
        <v>489</v>
      </c>
      <c r="C310" s="65" t="s">
        <v>4979</v>
      </c>
      <c r="D310" s="66">
        <v>3</v>
      </c>
      <c r="E310" s="67" t="s">
        <v>136</v>
      </c>
      <c r="F310" s="68">
        <v>35</v>
      </c>
      <c r="G310" s="65"/>
      <c r="H310" s="69"/>
      <c r="I310" s="70"/>
      <c r="J310" s="70"/>
      <c r="K310" s="34" t="s">
        <v>65</v>
      </c>
      <c r="L310" s="77">
        <v>310</v>
      </c>
      <c r="M310" s="77"/>
      <c r="N310" s="72"/>
      <c r="O310" s="79" t="s">
        <v>527</v>
      </c>
      <c r="P310" s="81">
        <v>43691.88716435185</v>
      </c>
      <c r="Q310" s="79" t="s">
        <v>645</v>
      </c>
      <c r="R310" s="84" t="s">
        <v>748</v>
      </c>
      <c r="S310" s="79" t="s">
        <v>778</v>
      </c>
      <c r="T310" s="79"/>
      <c r="U310" s="79"/>
      <c r="V310" s="84" t="s">
        <v>1033</v>
      </c>
      <c r="W310" s="81">
        <v>43691.88716435185</v>
      </c>
      <c r="X310" s="84" t="s">
        <v>1258</v>
      </c>
      <c r="Y310" s="79"/>
      <c r="Z310" s="79"/>
      <c r="AA310" s="82" t="s">
        <v>1502</v>
      </c>
      <c r="AB310" s="82" t="s">
        <v>1574</v>
      </c>
      <c r="AC310" s="79" t="b">
        <v>0</v>
      </c>
      <c r="AD310" s="79">
        <v>0</v>
      </c>
      <c r="AE310" s="82" t="s">
        <v>1609</v>
      </c>
      <c r="AF310" s="79" t="b">
        <v>0</v>
      </c>
      <c r="AG310" s="79" t="s">
        <v>1621</v>
      </c>
      <c r="AH310" s="79"/>
      <c r="AI310" s="82" t="s">
        <v>1587</v>
      </c>
      <c r="AJ310" s="79" t="b">
        <v>0</v>
      </c>
      <c r="AK310" s="79">
        <v>0</v>
      </c>
      <c r="AL310" s="82" t="s">
        <v>1587</v>
      </c>
      <c r="AM310" s="79" t="s">
        <v>1643</v>
      </c>
      <c r="AN310" s="79" t="b">
        <v>1</v>
      </c>
      <c r="AO310" s="82" t="s">
        <v>1574</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379</v>
      </c>
      <c r="B311" s="64" t="s">
        <v>489</v>
      </c>
      <c r="C311" s="65" t="s">
        <v>4979</v>
      </c>
      <c r="D311" s="66">
        <v>3</v>
      </c>
      <c r="E311" s="67" t="s">
        <v>136</v>
      </c>
      <c r="F311" s="68">
        <v>35</v>
      </c>
      <c r="G311" s="65"/>
      <c r="H311" s="69"/>
      <c r="I311" s="70"/>
      <c r="J311" s="70"/>
      <c r="K311" s="34" t="s">
        <v>65</v>
      </c>
      <c r="L311" s="77">
        <v>311</v>
      </c>
      <c r="M311" s="77"/>
      <c r="N311" s="72"/>
      <c r="O311" s="79" t="s">
        <v>527</v>
      </c>
      <c r="P311" s="81">
        <v>43692.341099537036</v>
      </c>
      <c r="Q311" s="79" t="s">
        <v>646</v>
      </c>
      <c r="R311" s="84" t="s">
        <v>749</v>
      </c>
      <c r="S311" s="79" t="s">
        <v>778</v>
      </c>
      <c r="T311" s="79"/>
      <c r="U311" s="79"/>
      <c r="V311" s="84" t="s">
        <v>1033</v>
      </c>
      <c r="W311" s="81">
        <v>43692.341099537036</v>
      </c>
      <c r="X311" s="84" t="s">
        <v>1259</v>
      </c>
      <c r="Y311" s="79"/>
      <c r="Z311" s="79"/>
      <c r="AA311" s="82" t="s">
        <v>1503</v>
      </c>
      <c r="AB311" s="82" t="s">
        <v>1575</v>
      </c>
      <c r="AC311" s="79" t="b">
        <v>0</v>
      </c>
      <c r="AD311" s="79">
        <v>0</v>
      </c>
      <c r="AE311" s="82" t="s">
        <v>1607</v>
      </c>
      <c r="AF311" s="79" t="b">
        <v>0</v>
      </c>
      <c r="AG311" s="79" t="s">
        <v>1621</v>
      </c>
      <c r="AH311" s="79"/>
      <c r="AI311" s="82" t="s">
        <v>1587</v>
      </c>
      <c r="AJ311" s="79" t="b">
        <v>0</v>
      </c>
      <c r="AK311" s="79">
        <v>0</v>
      </c>
      <c r="AL311" s="82" t="s">
        <v>1587</v>
      </c>
      <c r="AM311" s="79" t="s">
        <v>1643</v>
      </c>
      <c r="AN311" s="79" t="b">
        <v>1</v>
      </c>
      <c r="AO311" s="82" t="s">
        <v>1575</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379</v>
      </c>
      <c r="B312" s="64" t="s">
        <v>490</v>
      </c>
      <c r="C312" s="65" t="s">
        <v>4978</v>
      </c>
      <c r="D312" s="66">
        <v>3</v>
      </c>
      <c r="E312" s="67" t="s">
        <v>132</v>
      </c>
      <c r="F312" s="68">
        <v>35</v>
      </c>
      <c r="G312" s="65"/>
      <c r="H312" s="69"/>
      <c r="I312" s="70"/>
      <c r="J312" s="70"/>
      <c r="K312" s="34" t="s">
        <v>65</v>
      </c>
      <c r="L312" s="77">
        <v>312</v>
      </c>
      <c r="M312" s="77"/>
      <c r="N312" s="72"/>
      <c r="O312" s="79" t="s">
        <v>526</v>
      </c>
      <c r="P312" s="81">
        <v>43692.36969907407</v>
      </c>
      <c r="Q312" s="79" t="s">
        <v>647</v>
      </c>
      <c r="R312" s="84" t="s">
        <v>750</v>
      </c>
      <c r="S312" s="79" t="s">
        <v>778</v>
      </c>
      <c r="T312" s="79"/>
      <c r="U312" s="79"/>
      <c r="V312" s="84" t="s">
        <v>1033</v>
      </c>
      <c r="W312" s="81">
        <v>43692.36969907407</v>
      </c>
      <c r="X312" s="84" t="s">
        <v>1260</v>
      </c>
      <c r="Y312" s="79"/>
      <c r="Z312" s="79"/>
      <c r="AA312" s="82" t="s">
        <v>1504</v>
      </c>
      <c r="AB312" s="82" t="s">
        <v>1576</v>
      </c>
      <c r="AC312" s="79" t="b">
        <v>0</v>
      </c>
      <c r="AD312" s="79">
        <v>0</v>
      </c>
      <c r="AE312" s="82" t="s">
        <v>1610</v>
      </c>
      <c r="AF312" s="79" t="b">
        <v>0</v>
      </c>
      <c r="AG312" s="79" t="s">
        <v>1621</v>
      </c>
      <c r="AH312" s="79"/>
      <c r="AI312" s="82" t="s">
        <v>1587</v>
      </c>
      <c r="AJ312" s="79" t="b">
        <v>0</v>
      </c>
      <c r="AK312" s="79">
        <v>0</v>
      </c>
      <c r="AL312" s="82" t="s">
        <v>1587</v>
      </c>
      <c r="AM312" s="79" t="s">
        <v>1643</v>
      </c>
      <c r="AN312" s="79" t="b">
        <v>1</v>
      </c>
      <c r="AO312" s="82" t="s">
        <v>1576</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379</v>
      </c>
      <c r="B313" s="64" t="s">
        <v>491</v>
      </c>
      <c r="C313" s="65" t="s">
        <v>4978</v>
      </c>
      <c r="D313" s="66">
        <v>3</v>
      </c>
      <c r="E313" s="67" t="s">
        <v>132</v>
      </c>
      <c r="F313" s="68">
        <v>35</v>
      </c>
      <c r="G313" s="65"/>
      <c r="H313" s="69"/>
      <c r="I313" s="70"/>
      <c r="J313" s="70"/>
      <c r="K313" s="34" t="s">
        <v>65</v>
      </c>
      <c r="L313" s="77">
        <v>313</v>
      </c>
      <c r="M313" s="77"/>
      <c r="N313" s="72"/>
      <c r="O313" s="79" t="s">
        <v>527</v>
      </c>
      <c r="P313" s="81">
        <v>43692.36969907407</v>
      </c>
      <c r="Q313" s="79" t="s">
        <v>647</v>
      </c>
      <c r="R313" s="84" t="s">
        <v>750</v>
      </c>
      <c r="S313" s="79" t="s">
        <v>778</v>
      </c>
      <c r="T313" s="79"/>
      <c r="U313" s="79"/>
      <c r="V313" s="84" t="s">
        <v>1033</v>
      </c>
      <c r="W313" s="81">
        <v>43692.36969907407</v>
      </c>
      <c r="X313" s="84" t="s">
        <v>1260</v>
      </c>
      <c r="Y313" s="79"/>
      <c r="Z313" s="79"/>
      <c r="AA313" s="82" t="s">
        <v>1504</v>
      </c>
      <c r="AB313" s="82" t="s">
        <v>1576</v>
      </c>
      <c r="AC313" s="79" t="b">
        <v>0</v>
      </c>
      <c r="AD313" s="79">
        <v>0</v>
      </c>
      <c r="AE313" s="82" t="s">
        <v>1610</v>
      </c>
      <c r="AF313" s="79" t="b">
        <v>0</v>
      </c>
      <c r="AG313" s="79" t="s">
        <v>1621</v>
      </c>
      <c r="AH313" s="79"/>
      <c r="AI313" s="82" t="s">
        <v>1587</v>
      </c>
      <c r="AJ313" s="79" t="b">
        <v>0</v>
      </c>
      <c r="AK313" s="79">
        <v>0</v>
      </c>
      <c r="AL313" s="82" t="s">
        <v>1587</v>
      </c>
      <c r="AM313" s="79" t="s">
        <v>1643</v>
      </c>
      <c r="AN313" s="79" t="b">
        <v>1</v>
      </c>
      <c r="AO313" s="82" t="s">
        <v>1576</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379</v>
      </c>
      <c r="B314" s="64" t="s">
        <v>492</v>
      </c>
      <c r="C314" s="65" t="s">
        <v>4978</v>
      </c>
      <c r="D314" s="66">
        <v>3</v>
      </c>
      <c r="E314" s="67" t="s">
        <v>132</v>
      </c>
      <c r="F314" s="68">
        <v>35</v>
      </c>
      <c r="G314" s="65"/>
      <c r="H314" s="69"/>
      <c r="I314" s="70"/>
      <c r="J314" s="70"/>
      <c r="K314" s="34" t="s">
        <v>65</v>
      </c>
      <c r="L314" s="77">
        <v>314</v>
      </c>
      <c r="M314" s="77"/>
      <c r="N314" s="72"/>
      <c r="O314" s="79" t="s">
        <v>526</v>
      </c>
      <c r="P314" s="81">
        <v>43692.38135416667</v>
      </c>
      <c r="Q314" s="79" t="s">
        <v>648</v>
      </c>
      <c r="R314" s="84" t="s">
        <v>751</v>
      </c>
      <c r="S314" s="79" t="s">
        <v>778</v>
      </c>
      <c r="T314" s="79"/>
      <c r="U314" s="79"/>
      <c r="V314" s="84" t="s">
        <v>1033</v>
      </c>
      <c r="W314" s="81">
        <v>43692.38135416667</v>
      </c>
      <c r="X314" s="84" t="s">
        <v>1261</v>
      </c>
      <c r="Y314" s="79"/>
      <c r="Z314" s="79"/>
      <c r="AA314" s="82" t="s">
        <v>1505</v>
      </c>
      <c r="AB314" s="82" t="s">
        <v>1577</v>
      </c>
      <c r="AC314" s="79" t="b">
        <v>0</v>
      </c>
      <c r="AD314" s="79">
        <v>0</v>
      </c>
      <c r="AE314" s="82" t="s">
        <v>1611</v>
      </c>
      <c r="AF314" s="79" t="b">
        <v>0</v>
      </c>
      <c r="AG314" s="79" t="s">
        <v>1621</v>
      </c>
      <c r="AH314" s="79"/>
      <c r="AI314" s="82" t="s">
        <v>1587</v>
      </c>
      <c r="AJ314" s="79" t="b">
        <v>0</v>
      </c>
      <c r="AK314" s="79">
        <v>0</v>
      </c>
      <c r="AL314" s="82" t="s">
        <v>1587</v>
      </c>
      <c r="AM314" s="79" t="s">
        <v>1643</v>
      </c>
      <c r="AN314" s="79" t="b">
        <v>1</v>
      </c>
      <c r="AO314" s="82" t="s">
        <v>1577</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379</v>
      </c>
      <c r="B315" s="64" t="s">
        <v>493</v>
      </c>
      <c r="C315" s="65" t="s">
        <v>4978</v>
      </c>
      <c r="D315" s="66">
        <v>3</v>
      </c>
      <c r="E315" s="67" t="s">
        <v>132</v>
      </c>
      <c r="F315" s="68">
        <v>35</v>
      </c>
      <c r="G315" s="65"/>
      <c r="H315" s="69"/>
      <c r="I315" s="70"/>
      <c r="J315" s="70"/>
      <c r="K315" s="34" t="s">
        <v>65</v>
      </c>
      <c r="L315" s="77">
        <v>315</v>
      </c>
      <c r="M315" s="77"/>
      <c r="N315" s="72"/>
      <c r="O315" s="79" t="s">
        <v>526</v>
      </c>
      <c r="P315" s="81">
        <v>43692.38135416667</v>
      </c>
      <c r="Q315" s="79" t="s">
        <v>648</v>
      </c>
      <c r="R315" s="84" t="s">
        <v>751</v>
      </c>
      <c r="S315" s="79" t="s">
        <v>778</v>
      </c>
      <c r="T315" s="79"/>
      <c r="U315" s="79"/>
      <c r="V315" s="84" t="s">
        <v>1033</v>
      </c>
      <c r="W315" s="81">
        <v>43692.38135416667</v>
      </c>
      <c r="X315" s="84" t="s">
        <v>1261</v>
      </c>
      <c r="Y315" s="79"/>
      <c r="Z315" s="79"/>
      <c r="AA315" s="82" t="s">
        <v>1505</v>
      </c>
      <c r="AB315" s="82" t="s">
        <v>1577</v>
      </c>
      <c r="AC315" s="79" t="b">
        <v>0</v>
      </c>
      <c r="AD315" s="79">
        <v>0</v>
      </c>
      <c r="AE315" s="82" t="s">
        <v>1611</v>
      </c>
      <c r="AF315" s="79" t="b">
        <v>0</v>
      </c>
      <c r="AG315" s="79" t="s">
        <v>1621</v>
      </c>
      <c r="AH315" s="79"/>
      <c r="AI315" s="82" t="s">
        <v>1587</v>
      </c>
      <c r="AJ315" s="79" t="b">
        <v>0</v>
      </c>
      <c r="AK315" s="79">
        <v>0</v>
      </c>
      <c r="AL315" s="82" t="s">
        <v>1587</v>
      </c>
      <c r="AM315" s="79" t="s">
        <v>1643</v>
      </c>
      <c r="AN315" s="79" t="b">
        <v>1</v>
      </c>
      <c r="AO315" s="82" t="s">
        <v>1577</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379</v>
      </c>
      <c r="B316" s="64" t="s">
        <v>494</v>
      </c>
      <c r="C316" s="65" t="s">
        <v>4978</v>
      </c>
      <c r="D316" s="66">
        <v>3</v>
      </c>
      <c r="E316" s="67" t="s">
        <v>132</v>
      </c>
      <c r="F316" s="68">
        <v>35</v>
      </c>
      <c r="G316" s="65"/>
      <c r="H316" s="69"/>
      <c r="I316" s="70"/>
      <c r="J316" s="70"/>
      <c r="K316" s="34" t="s">
        <v>65</v>
      </c>
      <c r="L316" s="77">
        <v>316</v>
      </c>
      <c r="M316" s="77"/>
      <c r="N316" s="72"/>
      <c r="O316" s="79" t="s">
        <v>527</v>
      </c>
      <c r="P316" s="81">
        <v>43692.38135416667</v>
      </c>
      <c r="Q316" s="79" t="s">
        <v>648</v>
      </c>
      <c r="R316" s="84" t="s">
        <v>751</v>
      </c>
      <c r="S316" s="79" t="s">
        <v>778</v>
      </c>
      <c r="T316" s="79"/>
      <c r="U316" s="79"/>
      <c r="V316" s="84" t="s">
        <v>1033</v>
      </c>
      <c r="W316" s="81">
        <v>43692.38135416667</v>
      </c>
      <c r="X316" s="84" t="s">
        <v>1261</v>
      </c>
      <c r="Y316" s="79"/>
      <c r="Z316" s="79"/>
      <c r="AA316" s="82" t="s">
        <v>1505</v>
      </c>
      <c r="AB316" s="82" t="s">
        <v>1577</v>
      </c>
      <c r="AC316" s="79" t="b">
        <v>0</v>
      </c>
      <c r="AD316" s="79">
        <v>0</v>
      </c>
      <c r="AE316" s="82" t="s">
        <v>1611</v>
      </c>
      <c r="AF316" s="79" t="b">
        <v>0</v>
      </c>
      <c r="AG316" s="79" t="s">
        <v>1621</v>
      </c>
      <c r="AH316" s="79"/>
      <c r="AI316" s="82" t="s">
        <v>1587</v>
      </c>
      <c r="AJ316" s="79" t="b">
        <v>0</v>
      </c>
      <c r="AK316" s="79">
        <v>0</v>
      </c>
      <c r="AL316" s="82" t="s">
        <v>1587</v>
      </c>
      <c r="AM316" s="79" t="s">
        <v>1643</v>
      </c>
      <c r="AN316" s="79" t="b">
        <v>1</v>
      </c>
      <c r="AO316" s="82" t="s">
        <v>1577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15</v>
      </c>
      <c r="BK316" s="49">
        <v>100</v>
      </c>
      <c r="BL316" s="48">
        <v>15</v>
      </c>
    </row>
    <row r="317" spans="1:64" ht="15">
      <c r="A317" s="64" t="s">
        <v>379</v>
      </c>
      <c r="B317" s="64" t="s">
        <v>495</v>
      </c>
      <c r="C317" s="65" t="s">
        <v>4978</v>
      </c>
      <c r="D317" s="66">
        <v>3</v>
      </c>
      <c r="E317" s="67" t="s">
        <v>132</v>
      </c>
      <c r="F317" s="68">
        <v>35</v>
      </c>
      <c r="G317" s="65"/>
      <c r="H317" s="69"/>
      <c r="I317" s="70"/>
      <c r="J317" s="70"/>
      <c r="K317" s="34" t="s">
        <v>65</v>
      </c>
      <c r="L317" s="77">
        <v>317</v>
      </c>
      <c r="M317" s="77"/>
      <c r="N317" s="72"/>
      <c r="O317" s="79" t="s">
        <v>527</v>
      </c>
      <c r="P317" s="81">
        <v>43692.41527777778</v>
      </c>
      <c r="Q317" s="79" t="s">
        <v>649</v>
      </c>
      <c r="R317" s="84" t="s">
        <v>752</v>
      </c>
      <c r="S317" s="79" t="s">
        <v>778</v>
      </c>
      <c r="T317" s="79"/>
      <c r="U317" s="79"/>
      <c r="V317" s="84" t="s">
        <v>1033</v>
      </c>
      <c r="W317" s="81">
        <v>43692.41527777778</v>
      </c>
      <c r="X317" s="84" t="s">
        <v>1262</v>
      </c>
      <c r="Y317" s="79"/>
      <c r="Z317" s="79"/>
      <c r="AA317" s="82" t="s">
        <v>1506</v>
      </c>
      <c r="AB317" s="82" t="s">
        <v>1578</v>
      </c>
      <c r="AC317" s="79" t="b">
        <v>0</v>
      </c>
      <c r="AD317" s="79">
        <v>0</v>
      </c>
      <c r="AE317" s="82" t="s">
        <v>1612</v>
      </c>
      <c r="AF317" s="79" t="b">
        <v>0</v>
      </c>
      <c r="AG317" s="79" t="s">
        <v>1621</v>
      </c>
      <c r="AH317" s="79"/>
      <c r="AI317" s="82" t="s">
        <v>1587</v>
      </c>
      <c r="AJ317" s="79" t="b">
        <v>0</v>
      </c>
      <c r="AK317" s="79">
        <v>0</v>
      </c>
      <c r="AL317" s="82" t="s">
        <v>1587</v>
      </c>
      <c r="AM317" s="79" t="s">
        <v>1643</v>
      </c>
      <c r="AN317" s="79" t="b">
        <v>1</v>
      </c>
      <c r="AO317" s="82" t="s">
        <v>1578</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18</v>
      </c>
      <c r="BK317" s="49">
        <v>100</v>
      </c>
      <c r="BL317" s="48">
        <v>18</v>
      </c>
    </row>
    <row r="318" spans="1:64" ht="15">
      <c r="A318" s="64" t="s">
        <v>379</v>
      </c>
      <c r="B318" s="64" t="s">
        <v>455</v>
      </c>
      <c r="C318" s="65" t="s">
        <v>4978</v>
      </c>
      <c r="D318" s="66">
        <v>3</v>
      </c>
      <c r="E318" s="67" t="s">
        <v>132</v>
      </c>
      <c r="F318" s="68">
        <v>35</v>
      </c>
      <c r="G318" s="65"/>
      <c r="H318" s="69"/>
      <c r="I318" s="70"/>
      <c r="J318" s="70"/>
      <c r="K318" s="34" t="s">
        <v>65</v>
      </c>
      <c r="L318" s="77">
        <v>318</v>
      </c>
      <c r="M318" s="77"/>
      <c r="N318" s="72"/>
      <c r="O318" s="79" t="s">
        <v>527</v>
      </c>
      <c r="P318" s="81">
        <v>43691.76798611111</v>
      </c>
      <c r="Q318" s="79" t="s">
        <v>642</v>
      </c>
      <c r="R318" s="84" t="s">
        <v>746</v>
      </c>
      <c r="S318" s="79" t="s">
        <v>778</v>
      </c>
      <c r="T318" s="79"/>
      <c r="U318" s="79"/>
      <c r="V318" s="84" t="s">
        <v>1033</v>
      </c>
      <c r="W318" s="81">
        <v>43691.76798611111</v>
      </c>
      <c r="X318" s="84" t="s">
        <v>1255</v>
      </c>
      <c r="Y318" s="79"/>
      <c r="Z318" s="79"/>
      <c r="AA318" s="82" t="s">
        <v>1499</v>
      </c>
      <c r="AB318" s="82" t="s">
        <v>1573</v>
      </c>
      <c r="AC318" s="79" t="b">
        <v>0</v>
      </c>
      <c r="AD318" s="79">
        <v>0</v>
      </c>
      <c r="AE318" s="82" t="s">
        <v>1608</v>
      </c>
      <c r="AF318" s="79" t="b">
        <v>0</v>
      </c>
      <c r="AG318" s="79" t="s">
        <v>1621</v>
      </c>
      <c r="AH318" s="79"/>
      <c r="AI318" s="82" t="s">
        <v>1587</v>
      </c>
      <c r="AJ318" s="79" t="b">
        <v>0</v>
      </c>
      <c r="AK318" s="79">
        <v>0</v>
      </c>
      <c r="AL318" s="82" t="s">
        <v>1587</v>
      </c>
      <c r="AM318" s="79" t="s">
        <v>1643</v>
      </c>
      <c r="AN318" s="79" t="b">
        <v>1</v>
      </c>
      <c r="AO318" s="82" t="s">
        <v>1573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15</v>
      </c>
      <c r="BK318" s="49">
        <v>100</v>
      </c>
      <c r="BL318" s="48">
        <v>15</v>
      </c>
    </row>
    <row r="319" spans="1:64" ht="15">
      <c r="A319" s="64" t="s">
        <v>379</v>
      </c>
      <c r="B319" s="64" t="s">
        <v>455</v>
      </c>
      <c r="C319" s="65" t="s">
        <v>4979</v>
      </c>
      <c r="D319" s="66">
        <v>3</v>
      </c>
      <c r="E319" s="67" t="s">
        <v>136</v>
      </c>
      <c r="F319" s="68">
        <v>35</v>
      </c>
      <c r="G319" s="65"/>
      <c r="H319" s="69"/>
      <c r="I319" s="70"/>
      <c r="J319" s="70"/>
      <c r="K319" s="34" t="s">
        <v>65</v>
      </c>
      <c r="L319" s="77">
        <v>319</v>
      </c>
      <c r="M319" s="77"/>
      <c r="N319" s="72"/>
      <c r="O319" s="79" t="s">
        <v>526</v>
      </c>
      <c r="P319" s="81">
        <v>43691.88716435185</v>
      </c>
      <c r="Q319" s="79" t="s">
        <v>645</v>
      </c>
      <c r="R319" s="84" t="s">
        <v>748</v>
      </c>
      <c r="S319" s="79" t="s">
        <v>778</v>
      </c>
      <c r="T319" s="79"/>
      <c r="U319" s="79"/>
      <c r="V319" s="84" t="s">
        <v>1033</v>
      </c>
      <c r="W319" s="81">
        <v>43691.88716435185</v>
      </c>
      <c r="X319" s="84" t="s">
        <v>1258</v>
      </c>
      <c r="Y319" s="79"/>
      <c r="Z319" s="79"/>
      <c r="AA319" s="82" t="s">
        <v>1502</v>
      </c>
      <c r="AB319" s="82" t="s">
        <v>1574</v>
      </c>
      <c r="AC319" s="79" t="b">
        <v>0</v>
      </c>
      <c r="AD319" s="79">
        <v>0</v>
      </c>
      <c r="AE319" s="82" t="s">
        <v>1609</v>
      </c>
      <c r="AF319" s="79" t="b">
        <v>0</v>
      </c>
      <c r="AG319" s="79" t="s">
        <v>1621</v>
      </c>
      <c r="AH319" s="79"/>
      <c r="AI319" s="82" t="s">
        <v>1587</v>
      </c>
      <c r="AJ319" s="79" t="b">
        <v>0</v>
      </c>
      <c r="AK319" s="79">
        <v>0</v>
      </c>
      <c r="AL319" s="82" t="s">
        <v>1587</v>
      </c>
      <c r="AM319" s="79" t="s">
        <v>1643</v>
      </c>
      <c r="AN319" s="79" t="b">
        <v>1</v>
      </c>
      <c r="AO319" s="82" t="s">
        <v>1574</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379</v>
      </c>
      <c r="B320" s="64" t="s">
        <v>455</v>
      </c>
      <c r="C320" s="65" t="s">
        <v>4979</v>
      </c>
      <c r="D320" s="66">
        <v>3</v>
      </c>
      <c r="E320" s="67" t="s">
        <v>136</v>
      </c>
      <c r="F320" s="68">
        <v>35</v>
      </c>
      <c r="G320" s="65"/>
      <c r="H320" s="69"/>
      <c r="I320" s="70"/>
      <c r="J320" s="70"/>
      <c r="K320" s="34" t="s">
        <v>65</v>
      </c>
      <c r="L320" s="77">
        <v>320</v>
      </c>
      <c r="M320" s="77"/>
      <c r="N320" s="72"/>
      <c r="O320" s="79" t="s">
        <v>526</v>
      </c>
      <c r="P320" s="81">
        <v>43692.341099537036</v>
      </c>
      <c r="Q320" s="79" t="s">
        <v>646</v>
      </c>
      <c r="R320" s="84" t="s">
        <v>749</v>
      </c>
      <c r="S320" s="79" t="s">
        <v>778</v>
      </c>
      <c r="T320" s="79"/>
      <c r="U320" s="79"/>
      <c r="V320" s="84" t="s">
        <v>1033</v>
      </c>
      <c r="W320" s="81">
        <v>43692.341099537036</v>
      </c>
      <c r="X320" s="84" t="s">
        <v>1259</v>
      </c>
      <c r="Y320" s="79"/>
      <c r="Z320" s="79"/>
      <c r="AA320" s="82" t="s">
        <v>1503</v>
      </c>
      <c r="AB320" s="82" t="s">
        <v>1575</v>
      </c>
      <c r="AC320" s="79" t="b">
        <v>0</v>
      </c>
      <c r="AD320" s="79">
        <v>0</v>
      </c>
      <c r="AE320" s="82" t="s">
        <v>1607</v>
      </c>
      <c r="AF320" s="79" t="b">
        <v>0</v>
      </c>
      <c r="AG320" s="79" t="s">
        <v>1621</v>
      </c>
      <c r="AH320" s="79"/>
      <c r="AI320" s="82" t="s">
        <v>1587</v>
      </c>
      <c r="AJ320" s="79" t="b">
        <v>0</v>
      </c>
      <c r="AK320" s="79">
        <v>0</v>
      </c>
      <c r="AL320" s="82" t="s">
        <v>1587</v>
      </c>
      <c r="AM320" s="79" t="s">
        <v>1643</v>
      </c>
      <c r="AN320" s="79" t="b">
        <v>1</v>
      </c>
      <c r="AO320" s="82" t="s">
        <v>1575</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379</v>
      </c>
      <c r="B321" s="64" t="s">
        <v>455</v>
      </c>
      <c r="C321" s="65" t="s">
        <v>4979</v>
      </c>
      <c r="D321" s="66">
        <v>3</v>
      </c>
      <c r="E321" s="67" t="s">
        <v>136</v>
      </c>
      <c r="F321" s="68">
        <v>35</v>
      </c>
      <c r="G321" s="65"/>
      <c r="H321" s="69"/>
      <c r="I321" s="70"/>
      <c r="J321" s="70"/>
      <c r="K321" s="34" t="s">
        <v>65</v>
      </c>
      <c r="L321" s="77">
        <v>321</v>
      </c>
      <c r="M321" s="77"/>
      <c r="N321" s="72"/>
      <c r="O321" s="79" t="s">
        <v>526</v>
      </c>
      <c r="P321" s="81">
        <v>43693.58771990741</v>
      </c>
      <c r="Q321" s="79" t="s">
        <v>650</v>
      </c>
      <c r="R321" s="84" t="s">
        <v>753</v>
      </c>
      <c r="S321" s="79" t="s">
        <v>791</v>
      </c>
      <c r="T321" s="79" t="s">
        <v>844</v>
      </c>
      <c r="U321" s="79"/>
      <c r="V321" s="84" t="s">
        <v>1033</v>
      </c>
      <c r="W321" s="81">
        <v>43693.58771990741</v>
      </c>
      <c r="X321" s="84" t="s">
        <v>1263</v>
      </c>
      <c r="Y321" s="79"/>
      <c r="Z321" s="79"/>
      <c r="AA321" s="82" t="s">
        <v>1507</v>
      </c>
      <c r="AB321" s="82" t="s">
        <v>1579</v>
      </c>
      <c r="AC321" s="79" t="b">
        <v>0</v>
      </c>
      <c r="AD321" s="79">
        <v>1</v>
      </c>
      <c r="AE321" s="82" t="s">
        <v>1607</v>
      </c>
      <c r="AF321" s="79" t="b">
        <v>0</v>
      </c>
      <c r="AG321" s="79" t="s">
        <v>1621</v>
      </c>
      <c r="AH321" s="79"/>
      <c r="AI321" s="82" t="s">
        <v>1587</v>
      </c>
      <c r="AJ321" s="79" t="b">
        <v>0</v>
      </c>
      <c r="AK321" s="79">
        <v>0</v>
      </c>
      <c r="AL321" s="82" t="s">
        <v>1587</v>
      </c>
      <c r="AM321" s="79" t="s">
        <v>1643</v>
      </c>
      <c r="AN321" s="79" t="b">
        <v>0</v>
      </c>
      <c r="AO321" s="82" t="s">
        <v>1579</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379</v>
      </c>
      <c r="B322" s="64" t="s">
        <v>496</v>
      </c>
      <c r="C322" s="65" t="s">
        <v>4978</v>
      </c>
      <c r="D322" s="66">
        <v>3</v>
      </c>
      <c r="E322" s="67" t="s">
        <v>132</v>
      </c>
      <c r="F322" s="68">
        <v>35</v>
      </c>
      <c r="G322" s="65"/>
      <c r="H322" s="69"/>
      <c r="I322" s="70"/>
      <c r="J322" s="70"/>
      <c r="K322" s="34" t="s">
        <v>65</v>
      </c>
      <c r="L322" s="77">
        <v>322</v>
      </c>
      <c r="M322" s="77"/>
      <c r="N322" s="72"/>
      <c r="O322" s="79" t="s">
        <v>526</v>
      </c>
      <c r="P322" s="81">
        <v>43693.58771990741</v>
      </c>
      <c r="Q322" s="79" t="s">
        <v>650</v>
      </c>
      <c r="R322" s="84" t="s">
        <v>753</v>
      </c>
      <c r="S322" s="79" t="s">
        <v>791</v>
      </c>
      <c r="T322" s="79" t="s">
        <v>844</v>
      </c>
      <c r="U322" s="79"/>
      <c r="V322" s="84" t="s">
        <v>1033</v>
      </c>
      <c r="W322" s="81">
        <v>43693.58771990741</v>
      </c>
      <c r="X322" s="84" t="s">
        <v>1263</v>
      </c>
      <c r="Y322" s="79"/>
      <c r="Z322" s="79"/>
      <c r="AA322" s="82" t="s">
        <v>1507</v>
      </c>
      <c r="AB322" s="82" t="s">
        <v>1579</v>
      </c>
      <c r="AC322" s="79" t="b">
        <v>0</v>
      </c>
      <c r="AD322" s="79">
        <v>1</v>
      </c>
      <c r="AE322" s="82" t="s">
        <v>1607</v>
      </c>
      <c r="AF322" s="79" t="b">
        <v>0</v>
      </c>
      <c r="AG322" s="79" t="s">
        <v>1621</v>
      </c>
      <c r="AH322" s="79"/>
      <c r="AI322" s="82" t="s">
        <v>1587</v>
      </c>
      <c r="AJ322" s="79" t="b">
        <v>0</v>
      </c>
      <c r="AK322" s="79">
        <v>0</v>
      </c>
      <c r="AL322" s="82" t="s">
        <v>1587</v>
      </c>
      <c r="AM322" s="79" t="s">
        <v>1643</v>
      </c>
      <c r="AN322" s="79" t="b">
        <v>0</v>
      </c>
      <c r="AO322" s="82" t="s">
        <v>1579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379</v>
      </c>
      <c r="B323" s="64" t="s">
        <v>497</v>
      </c>
      <c r="C323" s="65" t="s">
        <v>4979</v>
      </c>
      <c r="D323" s="66">
        <v>3</v>
      </c>
      <c r="E323" s="67" t="s">
        <v>136</v>
      </c>
      <c r="F323" s="68">
        <v>35</v>
      </c>
      <c r="G323" s="65"/>
      <c r="H323" s="69"/>
      <c r="I323" s="70"/>
      <c r="J323" s="70"/>
      <c r="K323" s="34" t="s">
        <v>65</v>
      </c>
      <c r="L323" s="77">
        <v>323</v>
      </c>
      <c r="M323" s="77"/>
      <c r="N323" s="72"/>
      <c r="O323" s="79" t="s">
        <v>526</v>
      </c>
      <c r="P323" s="81">
        <v>43691.88716435185</v>
      </c>
      <c r="Q323" s="79" t="s">
        <v>645</v>
      </c>
      <c r="R323" s="84" t="s">
        <v>748</v>
      </c>
      <c r="S323" s="79" t="s">
        <v>778</v>
      </c>
      <c r="T323" s="79"/>
      <c r="U323" s="79"/>
      <c r="V323" s="84" t="s">
        <v>1033</v>
      </c>
      <c r="W323" s="81">
        <v>43691.88716435185</v>
      </c>
      <c r="X323" s="84" t="s">
        <v>1258</v>
      </c>
      <c r="Y323" s="79"/>
      <c r="Z323" s="79"/>
      <c r="AA323" s="82" t="s">
        <v>1502</v>
      </c>
      <c r="AB323" s="82" t="s">
        <v>1574</v>
      </c>
      <c r="AC323" s="79" t="b">
        <v>0</v>
      </c>
      <c r="AD323" s="79">
        <v>0</v>
      </c>
      <c r="AE323" s="82" t="s">
        <v>1609</v>
      </c>
      <c r="AF323" s="79" t="b">
        <v>0</v>
      </c>
      <c r="AG323" s="79" t="s">
        <v>1621</v>
      </c>
      <c r="AH323" s="79"/>
      <c r="AI323" s="82" t="s">
        <v>1587</v>
      </c>
      <c r="AJ323" s="79" t="b">
        <v>0</v>
      </c>
      <c r="AK323" s="79">
        <v>0</v>
      </c>
      <c r="AL323" s="82" t="s">
        <v>1587</v>
      </c>
      <c r="AM323" s="79" t="s">
        <v>1643</v>
      </c>
      <c r="AN323" s="79" t="b">
        <v>1</v>
      </c>
      <c r="AO323" s="82" t="s">
        <v>1574</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9</v>
      </c>
      <c r="BK323" s="49">
        <v>100</v>
      </c>
      <c r="BL323" s="48">
        <v>9</v>
      </c>
    </row>
    <row r="324" spans="1:64" ht="15">
      <c r="A324" s="64" t="s">
        <v>379</v>
      </c>
      <c r="B324" s="64" t="s">
        <v>497</v>
      </c>
      <c r="C324" s="65" t="s">
        <v>4979</v>
      </c>
      <c r="D324" s="66">
        <v>3</v>
      </c>
      <c r="E324" s="67" t="s">
        <v>136</v>
      </c>
      <c r="F324" s="68">
        <v>35</v>
      </c>
      <c r="G324" s="65"/>
      <c r="H324" s="69"/>
      <c r="I324" s="70"/>
      <c r="J324" s="70"/>
      <c r="K324" s="34" t="s">
        <v>65</v>
      </c>
      <c r="L324" s="77">
        <v>324</v>
      </c>
      <c r="M324" s="77"/>
      <c r="N324" s="72"/>
      <c r="O324" s="79" t="s">
        <v>526</v>
      </c>
      <c r="P324" s="81">
        <v>43692.341099537036</v>
      </c>
      <c r="Q324" s="79" t="s">
        <v>646</v>
      </c>
      <c r="R324" s="84" t="s">
        <v>749</v>
      </c>
      <c r="S324" s="79" t="s">
        <v>778</v>
      </c>
      <c r="T324" s="79"/>
      <c r="U324" s="79"/>
      <c r="V324" s="84" t="s">
        <v>1033</v>
      </c>
      <c r="W324" s="81">
        <v>43692.341099537036</v>
      </c>
      <c r="X324" s="84" t="s">
        <v>1259</v>
      </c>
      <c r="Y324" s="79"/>
      <c r="Z324" s="79"/>
      <c r="AA324" s="82" t="s">
        <v>1503</v>
      </c>
      <c r="AB324" s="82" t="s">
        <v>1575</v>
      </c>
      <c r="AC324" s="79" t="b">
        <v>0</v>
      </c>
      <c r="AD324" s="79">
        <v>0</v>
      </c>
      <c r="AE324" s="82" t="s">
        <v>1607</v>
      </c>
      <c r="AF324" s="79" t="b">
        <v>0</v>
      </c>
      <c r="AG324" s="79" t="s">
        <v>1621</v>
      </c>
      <c r="AH324" s="79"/>
      <c r="AI324" s="82" t="s">
        <v>1587</v>
      </c>
      <c r="AJ324" s="79" t="b">
        <v>0</v>
      </c>
      <c r="AK324" s="79">
        <v>0</v>
      </c>
      <c r="AL324" s="82" t="s">
        <v>1587</v>
      </c>
      <c r="AM324" s="79" t="s">
        <v>1643</v>
      </c>
      <c r="AN324" s="79" t="b">
        <v>1</v>
      </c>
      <c r="AO324" s="82" t="s">
        <v>1575</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9</v>
      </c>
      <c r="BK324" s="49">
        <v>100</v>
      </c>
      <c r="BL324" s="48">
        <v>9</v>
      </c>
    </row>
    <row r="325" spans="1:64" ht="15">
      <c r="A325" s="64" t="s">
        <v>379</v>
      </c>
      <c r="B325" s="64" t="s">
        <v>497</v>
      </c>
      <c r="C325" s="65" t="s">
        <v>4979</v>
      </c>
      <c r="D325" s="66">
        <v>3</v>
      </c>
      <c r="E325" s="67" t="s">
        <v>136</v>
      </c>
      <c r="F325" s="68">
        <v>35</v>
      </c>
      <c r="G325" s="65"/>
      <c r="H325" s="69"/>
      <c r="I325" s="70"/>
      <c r="J325" s="70"/>
      <c r="K325" s="34" t="s">
        <v>65</v>
      </c>
      <c r="L325" s="77">
        <v>325</v>
      </c>
      <c r="M325" s="77"/>
      <c r="N325" s="72"/>
      <c r="O325" s="79" t="s">
        <v>526</v>
      </c>
      <c r="P325" s="81">
        <v>43693.58771990741</v>
      </c>
      <c r="Q325" s="79" t="s">
        <v>650</v>
      </c>
      <c r="R325" s="84" t="s">
        <v>753</v>
      </c>
      <c r="S325" s="79" t="s">
        <v>791</v>
      </c>
      <c r="T325" s="79" t="s">
        <v>844</v>
      </c>
      <c r="U325" s="79"/>
      <c r="V325" s="84" t="s">
        <v>1033</v>
      </c>
      <c r="W325" s="81">
        <v>43693.58771990741</v>
      </c>
      <c r="X325" s="84" t="s">
        <v>1263</v>
      </c>
      <c r="Y325" s="79"/>
      <c r="Z325" s="79"/>
      <c r="AA325" s="82" t="s">
        <v>1507</v>
      </c>
      <c r="AB325" s="82" t="s">
        <v>1579</v>
      </c>
      <c r="AC325" s="79" t="b">
        <v>0</v>
      </c>
      <c r="AD325" s="79">
        <v>1</v>
      </c>
      <c r="AE325" s="82" t="s">
        <v>1607</v>
      </c>
      <c r="AF325" s="79" t="b">
        <v>0</v>
      </c>
      <c r="AG325" s="79" t="s">
        <v>1621</v>
      </c>
      <c r="AH325" s="79"/>
      <c r="AI325" s="82" t="s">
        <v>1587</v>
      </c>
      <c r="AJ325" s="79" t="b">
        <v>0</v>
      </c>
      <c r="AK325" s="79">
        <v>0</v>
      </c>
      <c r="AL325" s="82" t="s">
        <v>1587</v>
      </c>
      <c r="AM325" s="79" t="s">
        <v>1643</v>
      </c>
      <c r="AN325" s="79" t="b">
        <v>0</v>
      </c>
      <c r="AO325" s="82" t="s">
        <v>1579</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379</v>
      </c>
      <c r="B326" s="64" t="s">
        <v>498</v>
      </c>
      <c r="C326" s="65" t="s">
        <v>4979</v>
      </c>
      <c r="D326" s="66">
        <v>3</v>
      </c>
      <c r="E326" s="67" t="s">
        <v>136</v>
      </c>
      <c r="F326" s="68">
        <v>35</v>
      </c>
      <c r="G326" s="65"/>
      <c r="H326" s="69"/>
      <c r="I326" s="70"/>
      <c r="J326" s="70"/>
      <c r="K326" s="34" t="s">
        <v>65</v>
      </c>
      <c r="L326" s="77">
        <v>326</v>
      </c>
      <c r="M326" s="77"/>
      <c r="N326" s="72"/>
      <c r="O326" s="79" t="s">
        <v>526</v>
      </c>
      <c r="P326" s="81">
        <v>43692.36969907407</v>
      </c>
      <c r="Q326" s="79" t="s">
        <v>647</v>
      </c>
      <c r="R326" s="84" t="s">
        <v>750</v>
      </c>
      <c r="S326" s="79" t="s">
        <v>778</v>
      </c>
      <c r="T326" s="79"/>
      <c r="U326" s="79"/>
      <c r="V326" s="84" t="s">
        <v>1033</v>
      </c>
      <c r="W326" s="81">
        <v>43692.36969907407</v>
      </c>
      <c r="X326" s="84" t="s">
        <v>1260</v>
      </c>
      <c r="Y326" s="79"/>
      <c r="Z326" s="79"/>
      <c r="AA326" s="82" t="s">
        <v>1504</v>
      </c>
      <c r="AB326" s="82" t="s">
        <v>1576</v>
      </c>
      <c r="AC326" s="79" t="b">
        <v>0</v>
      </c>
      <c r="AD326" s="79">
        <v>0</v>
      </c>
      <c r="AE326" s="82" t="s">
        <v>1610</v>
      </c>
      <c r="AF326" s="79" t="b">
        <v>0</v>
      </c>
      <c r="AG326" s="79" t="s">
        <v>1621</v>
      </c>
      <c r="AH326" s="79"/>
      <c r="AI326" s="82" t="s">
        <v>1587</v>
      </c>
      <c r="AJ326" s="79" t="b">
        <v>0</v>
      </c>
      <c r="AK326" s="79">
        <v>0</v>
      </c>
      <c r="AL326" s="82" t="s">
        <v>1587</v>
      </c>
      <c r="AM326" s="79" t="s">
        <v>1643</v>
      </c>
      <c r="AN326" s="79" t="b">
        <v>1</v>
      </c>
      <c r="AO326" s="82" t="s">
        <v>1576</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18</v>
      </c>
      <c r="BK326" s="49">
        <v>100</v>
      </c>
      <c r="BL326" s="48">
        <v>18</v>
      </c>
    </row>
    <row r="327" spans="1:64" ht="15">
      <c r="A327" s="64" t="s">
        <v>379</v>
      </c>
      <c r="B327" s="64" t="s">
        <v>498</v>
      </c>
      <c r="C327" s="65" t="s">
        <v>4979</v>
      </c>
      <c r="D327" s="66">
        <v>3</v>
      </c>
      <c r="E327" s="67" t="s">
        <v>136</v>
      </c>
      <c r="F327" s="68">
        <v>35</v>
      </c>
      <c r="G327" s="65"/>
      <c r="H327" s="69"/>
      <c r="I327" s="70"/>
      <c r="J327" s="70"/>
      <c r="K327" s="34" t="s">
        <v>65</v>
      </c>
      <c r="L327" s="77">
        <v>327</v>
      </c>
      <c r="M327" s="77"/>
      <c r="N327" s="72"/>
      <c r="O327" s="79" t="s">
        <v>526</v>
      </c>
      <c r="P327" s="81">
        <v>43693.58771990741</v>
      </c>
      <c r="Q327" s="79" t="s">
        <v>650</v>
      </c>
      <c r="R327" s="84" t="s">
        <v>753</v>
      </c>
      <c r="S327" s="79" t="s">
        <v>791</v>
      </c>
      <c r="T327" s="79" t="s">
        <v>844</v>
      </c>
      <c r="U327" s="79"/>
      <c r="V327" s="84" t="s">
        <v>1033</v>
      </c>
      <c r="W327" s="81">
        <v>43693.58771990741</v>
      </c>
      <c r="X327" s="84" t="s">
        <v>1263</v>
      </c>
      <c r="Y327" s="79"/>
      <c r="Z327" s="79"/>
      <c r="AA327" s="82" t="s">
        <v>1507</v>
      </c>
      <c r="AB327" s="82" t="s">
        <v>1579</v>
      </c>
      <c r="AC327" s="79" t="b">
        <v>0</v>
      </c>
      <c r="AD327" s="79">
        <v>1</v>
      </c>
      <c r="AE327" s="82" t="s">
        <v>1607</v>
      </c>
      <c r="AF327" s="79" t="b">
        <v>0</v>
      </c>
      <c r="AG327" s="79" t="s">
        <v>1621</v>
      </c>
      <c r="AH327" s="79"/>
      <c r="AI327" s="82" t="s">
        <v>1587</v>
      </c>
      <c r="AJ327" s="79" t="b">
        <v>0</v>
      </c>
      <c r="AK327" s="79">
        <v>0</v>
      </c>
      <c r="AL327" s="82" t="s">
        <v>1587</v>
      </c>
      <c r="AM327" s="79" t="s">
        <v>1643</v>
      </c>
      <c r="AN327" s="79" t="b">
        <v>0</v>
      </c>
      <c r="AO327" s="82" t="s">
        <v>1579</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379</v>
      </c>
      <c r="B328" s="64" t="s">
        <v>499</v>
      </c>
      <c r="C328" s="65" t="s">
        <v>4978</v>
      </c>
      <c r="D328" s="66">
        <v>3</v>
      </c>
      <c r="E328" s="67" t="s">
        <v>132</v>
      </c>
      <c r="F328" s="68">
        <v>35</v>
      </c>
      <c r="G328" s="65"/>
      <c r="H328" s="69"/>
      <c r="I328" s="70"/>
      <c r="J328" s="70"/>
      <c r="K328" s="34" t="s">
        <v>65</v>
      </c>
      <c r="L328" s="77">
        <v>328</v>
      </c>
      <c r="M328" s="77"/>
      <c r="N328" s="72"/>
      <c r="O328" s="79" t="s">
        <v>526</v>
      </c>
      <c r="P328" s="81">
        <v>43693.58771990741</v>
      </c>
      <c r="Q328" s="79" t="s">
        <v>650</v>
      </c>
      <c r="R328" s="84" t="s">
        <v>753</v>
      </c>
      <c r="S328" s="79" t="s">
        <v>791</v>
      </c>
      <c r="T328" s="79" t="s">
        <v>844</v>
      </c>
      <c r="U328" s="79"/>
      <c r="V328" s="84" t="s">
        <v>1033</v>
      </c>
      <c r="W328" s="81">
        <v>43693.58771990741</v>
      </c>
      <c r="X328" s="84" t="s">
        <v>1263</v>
      </c>
      <c r="Y328" s="79"/>
      <c r="Z328" s="79"/>
      <c r="AA328" s="82" t="s">
        <v>1507</v>
      </c>
      <c r="AB328" s="82" t="s">
        <v>1579</v>
      </c>
      <c r="AC328" s="79" t="b">
        <v>0</v>
      </c>
      <c r="AD328" s="79">
        <v>1</v>
      </c>
      <c r="AE328" s="82" t="s">
        <v>1607</v>
      </c>
      <c r="AF328" s="79" t="b">
        <v>0</v>
      </c>
      <c r="AG328" s="79" t="s">
        <v>1621</v>
      </c>
      <c r="AH328" s="79"/>
      <c r="AI328" s="82" t="s">
        <v>1587</v>
      </c>
      <c r="AJ328" s="79" t="b">
        <v>0</v>
      </c>
      <c r="AK328" s="79">
        <v>0</v>
      </c>
      <c r="AL328" s="82" t="s">
        <v>1587</v>
      </c>
      <c r="AM328" s="79" t="s">
        <v>1643</v>
      </c>
      <c r="AN328" s="79" t="b">
        <v>0</v>
      </c>
      <c r="AO328" s="82" t="s">
        <v>1579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379</v>
      </c>
      <c r="B329" s="64" t="s">
        <v>500</v>
      </c>
      <c r="C329" s="65" t="s">
        <v>4978</v>
      </c>
      <c r="D329" s="66">
        <v>3</v>
      </c>
      <c r="E329" s="67" t="s">
        <v>132</v>
      </c>
      <c r="F329" s="68">
        <v>35</v>
      </c>
      <c r="G329" s="65"/>
      <c r="H329" s="69"/>
      <c r="I329" s="70"/>
      <c r="J329" s="70"/>
      <c r="K329" s="34" t="s">
        <v>65</v>
      </c>
      <c r="L329" s="77">
        <v>329</v>
      </c>
      <c r="M329" s="77"/>
      <c r="N329" s="72"/>
      <c r="O329" s="79" t="s">
        <v>526</v>
      </c>
      <c r="P329" s="81">
        <v>43693.58771990741</v>
      </c>
      <c r="Q329" s="79" t="s">
        <v>650</v>
      </c>
      <c r="R329" s="84" t="s">
        <v>753</v>
      </c>
      <c r="S329" s="79" t="s">
        <v>791</v>
      </c>
      <c r="T329" s="79" t="s">
        <v>844</v>
      </c>
      <c r="U329" s="79"/>
      <c r="V329" s="84" t="s">
        <v>1033</v>
      </c>
      <c r="W329" s="81">
        <v>43693.58771990741</v>
      </c>
      <c r="X329" s="84" t="s">
        <v>1263</v>
      </c>
      <c r="Y329" s="79"/>
      <c r="Z329" s="79"/>
      <c r="AA329" s="82" t="s">
        <v>1507</v>
      </c>
      <c r="AB329" s="82" t="s">
        <v>1579</v>
      </c>
      <c r="AC329" s="79" t="b">
        <v>0</v>
      </c>
      <c r="AD329" s="79">
        <v>1</v>
      </c>
      <c r="AE329" s="82" t="s">
        <v>1607</v>
      </c>
      <c r="AF329" s="79" t="b">
        <v>0</v>
      </c>
      <c r="AG329" s="79" t="s">
        <v>1621</v>
      </c>
      <c r="AH329" s="79"/>
      <c r="AI329" s="82" t="s">
        <v>1587</v>
      </c>
      <c r="AJ329" s="79" t="b">
        <v>0</v>
      </c>
      <c r="AK329" s="79">
        <v>0</v>
      </c>
      <c r="AL329" s="82" t="s">
        <v>1587</v>
      </c>
      <c r="AM329" s="79" t="s">
        <v>1643</v>
      </c>
      <c r="AN329" s="79" t="b">
        <v>0</v>
      </c>
      <c r="AO329" s="82" t="s">
        <v>1579</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379</v>
      </c>
      <c r="B330" s="64" t="s">
        <v>501</v>
      </c>
      <c r="C330" s="65" t="s">
        <v>4978</v>
      </c>
      <c r="D330" s="66">
        <v>3</v>
      </c>
      <c r="E330" s="67" t="s">
        <v>132</v>
      </c>
      <c r="F330" s="68">
        <v>35</v>
      </c>
      <c r="G330" s="65"/>
      <c r="H330" s="69"/>
      <c r="I330" s="70"/>
      <c r="J330" s="70"/>
      <c r="K330" s="34" t="s">
        <v>65</v>
      </c>
      <c r="L330" s="77">
        <v>330</v>
      </c>
      <c r="M330" s="77"/>
      <c r="N330" s="72"/>
      <c r="O330" s="79" t="s">
        <v>527</v>
      </c>
      <c r="P330" s="81">
        <v>43693.58771990741</v>
      </c>
      <c r="Q330" s="79" t="s">
        <v>650</v>
      </c>
      <c r="R330" s="84" t="s">
        <v>753</v>
      </c>
      <c r="S330" s="79" t="s">
        <v>791</v>
      </c>
      <c r="T330" s="79" t="s">
        <v>844</v>
      </c>
      <c r="U330" s="79"/>
      <c r="V330" s="84" t="s">
        <v>1033</v>
      </c>
      <c r="W330" s="81">
        <v>43693.58771990741</v>
      </c>
      <c r="X330" s="84" t="s">
        <v>1263</v>
      </c>
      <c r="Y330" s="79"/>
      <c r="Z330" s="79"/>
      <c r="AA330" s="82" t="s">
        <v>1507</v>
      </c>
      <c r="AB330" s="82" t="s">
        <v>1579</v>
      </c>
      <c r="AC330" s="79" t="b">
        <v>0</v>
      </c>
      <c r="AD330" s="79">
        <v>1</v>
      </c>
      <c r="AE330" s="82" t="s">
        <v>1607</v>
      </c>
      <c r="AF330" s="79" t="b">
        <v>0</v>
      </c>
      <c r="AG330" s="79" t="s">
        <v>1621</v>
      </c>
      <c r="AH330" s="79"/>
      <c r="AI330" s="82" t="s">
        <v>1587</v>
      </c>
      <c r="AJ330" s="79" t="b">
        <v>0</v>
      </c>
      <c r="AK330" s="79">
        <v>0</v>
      </c>
      <c r="AL330" s="82" t="s">
        <v>1587</v>
      </c>
      <c r="AM330" s="79" t="s">
        <v>1643</v>
      </c>
      <c r="AN330" s="79" t="b">
        <v>0</v>
      </c>
      <c r="AO330" s="82" t="s">
        <v>1579</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31</v>
      </c>
      <c r="BK330" s="49">
        <v>100</v>
      </c>
      <c r="BL330" s="48">
        <v>31</v>
      </c>
    </row>
    <row r="331" spans="1:64" ht="15">
      <c r="A331" s="64" t="s">
        <v>379</v>
      </c>
      <c r="B331" s="64" t="s">
        <v>450</v>
      </c>
      <c r="C331" s="65" t="s">
        <v>4978</v>
      </c>
      <c r="D331" s="66">
        <v>3</v>
      </c>
      <c r="E331" s="67" t="s">
        <v>132</v>
      </c>
      <c r="F331" s="68">
        <v>35</v>
      </c>
      <c r="G331" s="65"/>
      <c r="H331" s="69"/>
      <c r="I331" s="70"/>
      <c r="J331" s="70"/>
      <c r="K331" s="34" t="s">
        <v>65</v>
      </c>
      <c r="L331" s="77">
        <v>331</v>
      </c>
      <c r="M331" s="77"/>
      <c r="N331" s="72"/>
      <c r="O331" s="79" t="s">
        <v>526</v>
      </c>
      <c r="P331" s="81">
        <v>43691.76798611111</v>
      </c>
      <c r="Q331" s="79" t="s">
        <v>642</v>
      </c>
      <c r="R331" s="84" t="s">
        <v>746</v>
      </c>
      <c r="S331" s="79" t="s">
        <v>778</v>
      </c>
      <c r="T331" s="79"/>
      <c r="U331" s="79"/>
      <c r="V331" s="84" t="s">
        <v>1033</v>
      </c>
      <c r="W331" s="81">
        <v>43691.76798611111</v>
      </c>
      <c r="X331" s="84" t="s">
        <v>1255</v>
      </c>
      <c r="Y331" s="79"/>
      <c r="Z331" s="79"/>
      <c r="AA331" s="82" t="s">
        <v>1499</v>
      </c>
      <c r="AB331" s="82" t="s">
        <v>1573</v>
      </c>
      <c r="AC331" s="79" t="b">
        <v>0</v>
      </c>
      <c r="AD331" s="79">
        <v>0</v>
      </c>
      <c r="AE331" s="82" t="s">
        <v>1608</v>
      </c>
      <c r="AF331" s="79" t="b">
        <v>0</v>
      </c>
      <c r="AG331" s="79" t="s">
        <v>1621</v>
      </c>
      <c r="AH331" s="79"/>
      <c r="AI331" s="82" t="s">
        <v>1587</v>
      </c>
      <c r="AJ331" s="79" t="b">
        <v>0</v>
      </c>
      <c r="AK331" s="79">
        <v>0</v>
      </c>
      <c r="AL331" s="82" t="s">
        <v>1587</v>
      </c>
      <c r="AM331" s="79" t="s">
        <v>1643</v>
      </c>
      <c r="AN331" s="79" t="b">
        <v>1</v>
      </c>
      <c r="AO331" s="82" t="s">
        <v>1573</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379</v>
      </c>
      <c r="B332" s="64" t="s">
        <v>379</v>
      </c>
      <c r="C332" s="65" t="s">
        <v>4979</v>
      </c>
      <c r="D332" s="66">
        <v>3</v>
      </c>
      <c r="E332" s="67" t="s">
        <v>136</v>
      </c>
      <c r="F332" s="68">
        <v>35</v>
      </c>
      <c r="G332" s="65"/>
      <c r="H332" s="69"/>
      <c r="I332" s="70"/>
      <c r="J332" s="70"/>
      <c r="K332" s="34" t="s">
        <v>65</v>
      </c>
      <c r="L332" s="77">
        <v>332</v>
      </c>
      <c r="M332" s="77"/>
      <c r="N332" s="72"/>
      <c r="O332" s="79" t="s">
        <v>176</v>
      </c>
      <c r="P332" s="81">
        <v>43691.82116898148</v>
      </c>
      <c r="Q332" s="79" t="s">
        <v>651</v>
      </c>
      <c r="R332" s="84" t="s">
        <v>754</v>
      </c>
      <c r="S332" s="79" t="s">
        <v>778</v>
      </c>
      <c r="T332" s="79"/>
      <c r="U332" s="79"/>
      <c r="V332" s="84" t="s">
        <v>1033</v>
      </c>
      <c r="W332" s="81">
        <v>43691.82116898148</v>
      </c>
      <c r="X332" s="84" t="s">
        <v>1264</v>
      </c>
      <c r="Y332" s="79"/>
      <c r="Z332" s="79"/>
      <c r="AA332" s="82" t="s">
        <v>1508</v>
      </c>
      <c r="AB332" s="79"/>
      <c r="AC332" s="79" t="b">
        <v>0</v>
      </c>
      <c r="AD332" s="79">
        <v>0</v>
      </c>
      <c r="AE332" s="82" t="s">
        <v>1587</v>
      </c>
      <c r="AF332" s="79" t="b">
        <v>0</v>
      </c>
      <c r="AG332" s="79" t="s">
        <v>1621</v>
      </c>
      <c r="AH332" s="79"/>
      <c r="AI332" s="82" t="s">
        <v>1587</v>
      </c>
      <c r="AJ332" s="79" t="b">
        <v>0</v>
      </c>
      <c r="AK332" s="79">
        <v>0</v>
      </c>
      <c r="AL332" s="82" t="s">
        <v>1587</v>
      </c>
      <c r="AM332" s="79" t="s">
        <v>1643</v>
      </c>
      <c r="AN332" s="79" t="b">
        <v>1</v>
      </c>
      <c r="AO332" s="82" t="s">
        <v>1508</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v>2</v>
      </c>
      <c r="BE332" s="49">
        <v>10.526315789473685</v>
      </c>
      <c r="BF332" s="48">
        <v>0</v>
      </c>
      <c r="BG332" s="49">
        <v>0</v>
      </c>
      <c r="BH332" s="48">
        <v>0</v>
      </c>
      <c r="BI332" s="49">
        <v>0</v>
      </c>
      <c r="BJ332" s="48">
        <v>17</v>
      </c>
      <c r="BK332" s="49">
        <v>89.47368421052632</v>
      </c>
      <c r="BL332" s="48">
        <v>19</v>
      </c>
    </row>
    <row r="333" spans="1:64" ht="15">
      <c r="A333" s="64" t="s">
        <v>379</v>
      </c>
      <c r="B333" s="64" t="s">
        <v>379</v>
      </c>
      <c r="C333" s="65" t="s">
        <v>4979</v>
      </c>
      <c r="D333" s="66">
        <v>3</v>
      </c>
      <c r="E333" s="67" t="s">
        <v>136</v>
      </c>
      <c r="F333" s="68">
        <v>35</v>
      </c>
      <c r="G333" s="65"/>
      <c r="H333" s="69"/>
      <c r="I333" s="70"/>
      <c r="J333" s="70"/>
      <c r="K333" s="34" t="s">
        <v>65</v>
      </c>
      <c r="L333" s="77">
        <v>333</v>
      </c>
      <c r="M333" s="77"/>
      <c r="N333" s="72"/>
      <c r="O333" s="79" t="s">
        <v>176</v>
      </c>
      <c r="P333" s="81">
        <v>43691.90087962963</v>
      </c>
      <c r="Q333" s="79" t="s">
        <v>652</v>
      </c>
      <c r="R333" s="84" t="s">
        <v>755</v>
      </c>
      <c r="S333" s="79" t="s">
        <v>778</v>
      </c>
      <c r="T333" s="79" t="s">
        <v>845</v>
      </c>
      <c r="U333" s="79"/>
      <c r="V333" s="84" t="s">
        <v>1033</v>
      </c>
      <c r="W333" s="81">
        <v>43691.90087962963</v>
      </c>
      <c r="X333" s="84" t="s">
        <v>1265</v>
      </c>
      <c r="Y333" s="79"/>
      <c r="Z333" s="79"/>
      <c r="AA333" s="82" t="s">
        <v>1509</v>
      </c>
      <c r="AB333" s="79"/>
      <c r="AC333" s="79" t="b">
        <v>0</v>
      </c>
      <c r="AD333" s="79">
        <v>0</v>
      </c>
      <c r="AE333" s="82" t="s">
        <v>1587</v>
      </c>
      <c r="AF333" s="79" t="b">
        <v>1</v>
      </c>
      <c r="AG333" s="79" t="s">
        <v>1626</v>
      </c>
      <c r="AH333" s="79"/>
      <c r="AI333" s="82" t="s">
        <v>1633</v>
      </c>
      <c r="AJ333" s="79" t="b">
        <v>0</v>
      </c>
      <c r="AK333" s="79">
        <v>0</v>
      </c>
      <c r="AL333" s="82" t="s">
        <v>1587</v>
      </c>
      <c r="AM333" s="79" t="s">
        <v>1643</v>
      </c>
      <c r="AN333" s="79" t="b">
        <v>1</v>
      </c>
      <c r="AO333" s="82" t="s">
        <v>1509</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14</v>
      </c>
      <c r="BK333" s="49">
        <v>100</v>
      </c>
      <c r="BL333" s="48">
        <v>14</v>
      </c>
    </row>
    <row r="334" spans="1:64" ht="15">
      <c r="A334" s="64" t="s">
        <v>379</v>
      </c>
      <c r="B334" s="64" t="s">
        <v>379</v>
      </c>
      <c r="C334" s="65" t="s">
        <v>4979</v>
      </c>
      <c r="D334" s="66">
        <v>3</v>
      </c>
      <c r="E334" s="67" t="s">
        <v>136</v>
      </c>
      <c r="F334" s="68">
        <v>35</v>
      </c>
      <c r="G334" s="65"/>
      <c r="H334" s="69"/>
      <c r="I334" s="70"/>
      <c r="J334" s="70"/>
      <c r="K334" s="34" t="s">
        <v>65</v>
      </c>
      <c r="L334" s="77">
        <v>334</v>
      </c>
      <c r="M334" s="77"/>
      <c r="N334" s="72"/>
      <c r="O334" s="79" t="s">
        <v>176</v>
      </c>
      <c r="P334" s="81">
        <v>43694.61577546296</v>
      </c>
      <c r="Q334" s="79" t="s">
        <v>653</v>
      </c>
      <c r="R334" s="84" t="s">
        <v>756</v>
      </c>
      <c r="S334" s="79" t="s">
        <v>778</v>
      </c>
      <c r="T334" s="79" t="s">
        <v>846</v>
      </c>
      <c r="U334" s="79"/>
      <c r="V334" s="84" t="s">
        <v>1033</v>
      </c>
      <c r="W334" s="81">
        <v>43694.61577546296</v>
      </c>
      <c r="X334" s="84" t="s">
        <v>1266</v>
      </c>
      <c r="Y334" s="79"/>
      <c r="Z334" s="79"/>
      <c r="AA334" s="82" t="s">
        <v>1510</v>
      </c>
      <c r="AB334" s="79"/>
      <c r="AC334" s="79" t="b">
        <v>0</v>
      </c>
      <c r="AD334" s="79">
        <v>1</v>
      </c>
      <c r="AE334" s="82" t="s">
        <v>1587</v>
      </c>
      <c r="AF334" s="79" t="b">
        <v>1</v>
      </c>
      <c r="AG334" s="79" t="s">
        <v>1627</v>
      </c>
      <c r="AH334" s="79"/>
      <c r="AI334" s="82" t="s">
        <v>1640</v>
      </c>
      <c r="AJ334" s="79" t="b">
        <v>0</v>
      </c>
      <c r="AK334" s="79">
        <v>1</v>
      </c>
      <c r="AL334" s="82" t="s">
        <v>1587</v>
      </c>
      <c r="AM334" s="79" t="s">
        <v>1644</v>
      </c>
      <c r="AN334" s="79" t="b">
        <v>0</v>
      </c>
      <c r="AO334" s="82" t="s">
        <v>1510</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11</v>
      </c>
      <c r="BK334" s="49">
        <v>100</v>
      </c>
      <c r="BL334" s="48">
        <v>11</v>
      </c>
    </row>
    <row r="335" spans="1:64" ht="15">
      <c r="A335" s="64" t="s">
        <v>382</v>
      </c>
      <c r="B335" s="64" t="s">
        <v>469</v>
      </c>
      <c r="C335" s="65" t="s">
        <v>4978</v>
      </c>
      <c r="D335" s="66">
        <v>3</v>
      </c>
      <c r="E335" s="67" t="s">
        <v>132</v>
      </c>
      <c r="F335" s="68">
        <v>35</v>
      </c>
      <c r="G335" s="65"/>
      <c r="H335" s="69"/>
      <c r="I335" s="70"/>
      <c r="J335" s="70"/>
      <c r="K335" s="34" t="s">
        <v>65</v>
      </c>
      <c r="L335" s="77">
        <v>335</v>
      </c>
      <c r="M335" s="77"/>
      <c r="N335" s="72"/>
      <c r="O335" s="79" t="s">
        <v>527</v>
      </c>
      <c r="P335" s="81">
        <v>43694.71871527778</v>
      </c>
      <c r="Q335" s="79" t="s">
        <v>654</v>
      </c>
      <c r="R335" s="79"/>
      <c r="S335" s="79"/>
      <c r="T335" s="79" t="s">
        <v>847</v>
      </c>
      <c r="U335" s="84" t="s">
        <v>877</v>
      </c>
      <c r="V335" s="84" t="s">
        <v>877</v>
      </c>
      <c r="W335" s="81">
        <v>43694.71871527778</v>
      </c>
      <c r="X335" s="84" t="s">
        <v>1267</v>
      </c>
      <c r="Y335" s="79"/>
      <c r="Z335" s="79"/>
      <c r="AA335" s="82" t="s">
        <v>1511</v>
      </c>
      <c r="AB335" s="79"/>
      <c r="AC335" s="79" t="b">
        <v>0</v>
      </c>
      <c r="AD335" s="79">
        <v>0</v>
      </c>
      <c r="AE335" s="82" t="s">
        <v>1613</v>
      </c>
      <c r="AF335" s="79" t="b">
        <v>0</v>
      </c>
      <c r="AG335" s="79" t="s">
        <v>1621</v>
      </c>
      <c r="AH335" s="79"/>
      <c r="AI335" s="82" t="s">
        <v>1587</v>
      </c>
      <c r="AJ335" s="79" t="b">
        <v>0</v>
      </c>
      <c r="AK335" s="79">
        <v>0</v>
      </c>
      <c r="AL335" s="82" t="s">
        <v>1587</v>
      </c>
      <c r="AM335" s="79" t="s">
        <v>1644</v>
      </c>
      <c r="AN335" s="79" t="b">
        <v>0</v>
      </c>
      <c r="AO335" s="82" t="s">
        <v>1511</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8</v>
      </c>
      <c r="BC335" s="78" t="str">
        <f>REPLACE(INDEX(GroupVertices[Group],MATCH(Edges[[#This Row],[Vertex 2]],GroupVertices[Vertex],0)),1,1,"")</f>
        <v>8</v>
      </c>
      <c r="BD335" s="48">
        <v>0</v>
      </c>
      <c r="BE335" s="49">
        <v>0</v>
      </c>
      <c r="BF335" s="48">
        <v>0</v>
      </c>
      <c r="BG335" s="49">
        <v>0</v>
      </c>
      <c r="BH335" s="48">
        <v>0</v>
      </c>
      <c r="BI335" s="49">
        <v>0</v>
      </c>
      <c r="BJ335" s="48">
        <v>26</v>
      </c>
      <c r="BK335" s="49">
        <v>100</v>
      </c>
      <c r="BL335" s="48">
        <v>26</v>
      </c>
    </row>
    <row r="336" spans="1:64" ht="15">
      <c r="A336" s="64" t="s">
        <v>383</v>
      </c>
      <c r="B336" s="64" t="s">
        <v>399</v>
      </c>
      <c r="C336" s="65" t="s">
        <v>4978</v>
      </c>
      <c r="D336" s="66">
        <v>3</v>
      </c>
      <c r="E336" s="67" t="s">
        <v>132</v>
      </c>
      <c r="F336" s="68">
        <v>35</v>
      </c>
      <c r="G336" s="65"/>
      <c r="H336" s="69"/>
      <c r="I336" s="70"/>
      <c r="J336" s="70"/>
      <c r="K336" s="34" t="s">
        <v>65</v>
      </c>
      <c r="L336" s="77">
        <v>336</v>
      </c>
      <c r="M336" s="77"/>
      <c r="N336" s="72"/>
      <c r="O336" s="79" t="s">
        <v>526</v>
      </c>
      <c r="P336" s="81">
        <v>43694.74052083334</v>
      </c>
      <c r="Q336" s="79" t="s">
        <v>626</v>
      </c>
      <c r="R336" s="79"/>
      <c r="S336" s="79"/>
      <c r="T336" s="79"/>
      <c r="U336" s="79"/>
      <c r="V336" s="84" t="s">
        <v>1036</v>
      </c>
      <c r="W336" s="81">
        <v>43694.74052083334</v>
      </c>
      <c r="X336" s="84" t="s">
        <v>1268</v>
      </c>
      <c r="Y336" s="79"/>
      <c r="Z336" s="79"/>
      <c r="AA336" s="82" t="s">
        <v>1512</v>
      </c>
      <c r="AB336" s="79"/>
      <c r="AC336" s="79" t="b">
        <v>0</v>
      </c>
      <c r="AD336" s="79">
        <v>0</v>
      </c>
      <c r="AE336" s="82" t="s">
        <v>1587</v>
      </c>
      <c r="AF336" s="79" t="b">
        <v>0</v>
      </c>
      <c r="AG336" s="79" t="s">
        <v>1621</v>
      </c>
      <c r="AH336" s="79"/>
      <c r="AI336" s="82" t="s">
        <v>1587</v>
      </c>
      <c r="AJ336" s="79" t="b">
        <v>0</v>
      </c>
      <c r="AK336" s="79">
        <v>4</v>
      </c>
      <c r="AL336" s="82" t="s">
        <v>1532</v>
      </c>
      <c r="AM336" s="79" t="s">
        <v>1648</v>
      </c>
      <c r="AN336" s="79" t="b">
        <v>0</v>
      </c>
      <c r="AO336" s="82" t="s">
        <v>1532</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12</v>
      </c>
      <c r="BC336" s="78" t="str">
        <f>REPLACE(INDEX(GroupVertices[Group],MATCH(Edges[[#This Row],[Vertex 2]],GroupVertices[Vertex],0)),1,1,"")</f>
        <v>12</v>
      </c>
      <c r="BD336" s="48">
        <v>1</v>
      </c>
      <c r="BE336" s="49">
        <v>4</v>
      </c>
      <c r="BF336" s="48">
        <v>1</v>
      </c>
      <c r="BG336" s="49">
        <v>4</v>
      </c>
      <c r="BH336" s="48">
        <v>0</v>
      </c>
      <c r="BI336" s="49">
        <v>0</v>
      </c>
      <c r="BJ336" s="48">
        <v>23</v>
      </c>
      <c r="BK336" s="49">
        <v>92</v>
      </c>
      <c r="BL336" s="48">
        <v>25</v>
      </c>
    </row>
    <row r="337" spans="1:64" ht="15">
      <c r="A337" s="64" t="s">
        <v>384</v>
      </c>
      <c r="B337" s="64" t="s">
        <v>384</v>
      </c>
      <c r="C337" s="65" t="s">
        <v>4978</v>
      </c>
      <c r="D337" s="66">
        <v>3</v>
      </c>
      <c r="E337" s="67" t="s">
        <v>132</v>
      </c>
      <c r="F337" s="68">
        <v>35</v>
      </c>
      <c r="G337" s="65"/>
      <c r="H337" s="69"/>
      <c r="I337" s="70"/>
      <c r="J337" s="70"/>
      <c r="K337" s="34" t="s">
        <v>65</v>
      </c>
      <c r="L337" s="77">
        <v>337</v>
      </c>
      <c r="M337" s="77"/>
      <c r="N337" s="72"/>
      <c r="O337" s="79" t="s">
        <v>176</v>
      </c>
      <c r="P337" s="81">
        <v>43694.89236111111</v>
      </c>
      <c r="Q337" s="79" t="s">
        <v>655</v>
      </c>
      <c r="R337" s="84" t="s">
        <v>757</v>
      </c>
      <c r="S337" s="79" t="s">
        <v>773</v>
      </c>
      <c r="T337" s="79" t="s">
        <v>800</v>
      </c>
      <c r="U337" s="79"/>
      <c r="V337" s="84" t="s">
        <v>1037</v>
      </c>
      <c r="W337" s="81">
        <v>43694.89236111111</v>
      </c>
      <c r="X337" s="84" t="s">
        <v>1269</v>
      </c>
      <c r="Y337" s="79"/>
      <c r="Z337" s="79"/>
      <c r="AA337" s="82" t="s">
        <v>1513</v>
      </c>
      <c r="AB337" s="79"/>
      <c r="AC337" s="79" t="b">
        <v>0</v>
      </c>
      <c r="AD337" s="79">
        <v>0</v>
      </c>
      <c r="AE337" s="82" t="s">
        <v>1587</v>
      </c>
      <c r="AF337" s="79" t="b">
        <v>0</v>
      </c>
      <c r="AG337" s="79" t="s">
        <v>1621</v>
      </c>
      <c r="AH337" s="79"/>
      <c r="AI337" s="82" t="s">
        <v>1587</v>
      </c>
      <c r="AJ337" s="79" t="b">
        <v>0</v>
      </c>
      <c r="AK337" s="79">
        <v>0</v>
      </c>
      <c r="AL337" s="82" t="s">
        <v>1587</v>
      </c>
      <c r="AM337" s="79" t="s">
        <v>1645</v>
      </c>
      <c r="AN337" s="79" t="b">
        <v>0</v>
      </c>
      <c r="AO337" s="82" t="s">
        <v>1513</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v>0</v>
      </c>
      <c r="BE337" s="49">
        <v>0</v>
      </c>
      <c r="BF337" s="48">
        <v>1</v>
      </c>
      <c r="BG337" s="49">
        <v>2.6315789473684212</v>
      </c>
      <c r="BH337" s="48">
        <v>0</v>
      </c>
      <c r="BI337" s="49">
        <v>0</v>
      </c>
      <c r="BJ337" s="48">
        <v>37</v>
      </c>
      <c r="BK337" s="49">
        <v>97.36842105263158</v>
      </c>
      <c r="BL337" s="48">
        <v>38</v>
      </c>
    </row>
    <row r="338" spans="1:64" ht="15">
      <c r="A338" s="64" t="s">
        <v>385</v>
      </c>
      <c r="B338" s="64" t="s">
        <v>450</v>
      </c>
      <c r="C338" s="65" t="s">
        <v>4978</v>
      </c>
      <c r="D338" s="66">
        <v>3</v>
      </c>
      <c r="E338" s="67" t="s">
        <v>132</v>
      </c>
      <c r="F338" s="68">
        <v>35</v>
      </c>
      <c r="G338" s="65"/>
      <c r="H338" s="69"/>
      <c r="I338" s="70"/>
      <c r="J338" s="70"/>
      <c r="K338" s="34" t="s">
        <v>65</v>
      </c>
      <c r="L338" s="77">
        <v>338</v>
      </c>
      <c r="M338" s="77"/>
      <c r="N338" s="72"/>
      <c r="O338" s="79" t="s">
        <v>526</v>
      </c>
      <c r="P338" s="81">
        <v>43694.901030092595</v>
      </c>
      <c r="Q338" s="79" t="s">
        <v>656</v>
      </c>
      <c r="R338" s="79"/>
      <c r="S338" s="79"/>
      <c r="T338" s="79"/>
      <c r="U338" s="79"/>
      <c r="V338" s="84" t="s">
        <v>1038</v>
      </c>
      <c r="W338" s="81">
        <v>43694.901030092595</v>
      </c>
      <c r="X338" s="84" t="s">
        <v>1270</v>
      </c>
      <c r="Y338" s="79"/>
      <c r="Z338" s="79"/>
      <c r="AA338" s="82" t="s">
        <v>1514</v>
      </c>
      <c r="AB338" s="82" t="s">
        <v>1580</v>
      </c>
      <c r="AC338" s="79" t="b">
        <v>0</v>
      </c>
      <c r="AD338" s="79">
        <v>1</v>
      </c>
      <c r="AE338" s="82" t="s">
        <v>1614</v>
      </c>
      <c r="AF338" s="79" t="b">
        <v>0</v>
      </c>
      <c r="AG338" s="79" t="s">
        <v>1621</v>
      </c>
      <c r="AH338" s="79"/>
      <c r="AI338" s="82" t="s">
        <v>1587</v>
      </c>
      <c r="AJ338" s="79" t="b">
        <v>0</v>
      </c>
      <c r="AK338" s="79">
        <v>0</v>
      </c>
      <c r="AL338" s="82" t="s">
        <v>1587</v>
      </c>
      <c r="AM338" s="79" t="s">
        <v>1643</v>
      </c>
      <c r="AN338" s="79" t="b">
        <v>0</v>
      </c>
      <c r="AO338" s="82" t="s">
        <v>1580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385</v>
      </c>
      <c r="B339" s="64" t="s">
        <v>502</v>
      </c>
      <c r="C339" s="65" t="s">
        <v>4978</v>
      </c>
      <c r="D339" s="66">
        <v>3</v>
      </c>
      <c r="E339" s="67" t="s">
        <v>132</v>
      </c>
      <c r="F339" s="68">
        <v>35</v>
      </c>
      <c r="G339" s="65"/>
      <c r="H339" s="69"/>
      <c r="I339" s="70"/>
      <c r="J339" s="70"/>
      <c r="K339" s="34" t="s">
        <v>65</v>
      </c>
      <c r="L339" s="77">
        <v>339</v>
      </c>
      <c r="M339" s="77"/>
      <c r="N339" s="72"/>
      <c r="O339" s="79" t="s">
        <v>527</v>
      </c>
      <c r="P339" s="81">
        <v>43694.901030092595</v>
      </c>
      <c r="Q339" s="79" t="s">
        <v>656</v>
      </c>
      <c r="R339" s="79"/>
      <c r="S339" s="79"/>
      <c r="T339" s="79"/>
      <c r="U339" s="79"/>
      <c r="V339" s="84" t="s">
        <v>1038</v>
      </c>
      <c r="W339" s="81">
        <v>43694.901030092595</v>
      </c>
      <c r="X339" s="84" t="s">
        <v>1270</v>
      </c>
      <c r="Y339" s="79"/>
      <c r="Z339" s="79"/>
      <c r="AA339" s="82" t="s">
        <v>1514</v>
      </c>
      <c r="AB339" s="82" t="s">
        <v>1580</v>
      </c>
      <c r="AC339" s="79" t="b">
        <v>0</v>
      </c>
      <c r="AD339" s="79">
        <v>1</v>
      </c>
      <c r="AE339" s="82" t="s">
        <v>1614</v>
      </c>
      <c r="AF339" s="79" t="b">
        <v>0</v>
      </c>
      <c r="AG339" s="79" t="s">
        <v>1621</v>
      </c>
      <c r="AH339" s="79"/>
      <c r="AI339" s="82" t="s">
        <v>1587</v>
      </c>
      <c r="AJ339" s="79" t="b">
        <v>0</v>
      </c>
      <c r="AK339" s="79">
        <v>0</v>
      </c>
      <c r="AL339" s="82" t="s">
        <v>1587</v>
      </c>
      <c r="AM339" s="79" t="s">
        <v>1643</v>
      </c>
      <c r="AN339" s="79" t="b">
        <v>0</v>
      </c>
      <c r="AO339" s="82" t="s">
        <v>1580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0</v>
      </c>
      <c r="BE339" s="49">
        <v>0</v>
      </c>
      <c r="BF339" s="48">
        <v>2</v>
      </c>
      <c r="BG339" s="49">
        <v>14.285714285714286</v>
      </c>
      <c r="BH339" s="48">
        <v>0</v>
      </c>
      <c r="BI339" s="49">
        <v>0</v>
      </c>
      <c r="BJ339" s="48">
        <v>12</v>
      </c>
      <c r="BK339" s="49">
        <v>85.71428571428571</v>
      </c>
      <c r="BL339" s="48">
        <v>14</v>
      </c>
    </row>
    <row r="340" spans="1:64" ht="15">
      <c r="A340" s="64" t="s">
        <v>386</v>
      </c>
      <c r="B340" s="64" t="s">
        <v>386</v>
      </c>
      <c r="C340" s="65" t="s">
        <v>4978</v>
      </c>
      <c r="D340" s="66">
        <v>3</v>
      </c>
      <c r="E340" s="67" t="s">
        <v>132</v>
      </c>
      <c r="F340" s="68">
        <v>35</v>
      </c>
      <c r="G340" s="65"/>
      <c r="H340" s="69"/>
      <c r="I340" s="70"/>
      <c r="J340" s="70"/>
      <c r="K340" s="34" t="s">
        <v>65</v>
      </c>
      <c r="L340" s="77">
        <v>340</v>
      </c>
      <c r="M340" s="77"/>
      <c r="N340" s="72"/>
      <c r="O340" s="79" t="s">
        <v>176</v>
      </c>
      <c r="P340" s="81">
        <v>43695.17658564815</v>
      </c>
      <c r="Q340" s="79" t="s">
        <v>657</v>
      </c>
      <c r="R340" s="84" t="s">
        <v>758</v>
      </c>
      <c r="S340" s="79" t="s">
        <v>778</v>
      </c>
      <c r="T340" s="79" t="s">
        <v>848</v>
      </c>
      <c r="U340" s="79"/>
      <c r="V340" s="84" t="s">
        <v>1039</v>
      </c>
      <c r="W340" s="81">
        <v>43695.17658564815</v>
      </c>
      <c r="X340" s="84" t="s">
        <v>1271</v>
      </c>
      <c r="Y340" s="79"/>
      <c r="Z340" s="79"/>
      <c r="AA340" s="82" t="s">
        <v>1515</v>
      </c>
      <c r="AB340" s="79"/>
      <c r="AC340" s="79" t="b">
        <v>0</v>
      </c>
      <c r="AD340" s="79">
        <v>0</v>
      </c>
      <c r="AE340" s="82" t="s">
        <v>1587</v>
      </c>
      <c r="AF340" s="79" t="b">
        <v>1</v>
      </c>
      <c r="AG340" s="79" t="s">
        <v>1621</v>
      </c>
      <c r="AH340" s="79"/>
      <c r="AI340" s="82" t="s">
        <v>1641</v>
      </c>
      <c r="AJ340" s="79" t="b">
        <v>0</v>
      </c>
      <c r="AK340" s="79">
        <v>0</v>
      </c>
      <c r="AL340" s="82" t="s">
        <v>1587</v>
      </c>
      <c r="AM340" s="79" t="s">
        <v>1648</v>
      </c>
      <c r="AN340" s="79" t="b">
        <v>0</v>
      </c>
      <c r="AO340" s="82" t="s">
        <v>1515</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2</v>
      </c>
      <c r="BD340" s="48">
        <v>0</v>
      </c>
      <c r="BE340" s="49">
        <v>0</v>
      </c>
      <c r="BF340" s="48">
        <v>1</v>
      </c>
      <c r="BG340" s="49">
        <v>2.7027027027027026</v>
      </c>
      <c r="BH340" s="48">
        <v>0</v>
      </c>
      <c r="BI340" s="49">
        <v>0</v>
      </c>
      <c r="BJ340" s="48">
        <v>36</v>
      </c>
      <c r="BK340" s="49">
        <v>97.29729729729729</v>
      </c>
      <c r="BL340" s="48">
        <v>37</v>
      </c>
    </row>
    <row r="341" spans="1:64" ht="15">
      <c r="A341" s="64" t="s">
        <v>387</v>
      </c>
      <c r="B341" s="64" t="s">
        <v>503</v>
      </c>
      <c r="C341" s="65" t="s">
        <v>4978</v>
      </c>
      <c r="D341" s="66">
        <v>3</v>
      </c>
      <c r="E341" s="67" t="s">
        <v>132</v>
      </c>
      <c r="F341" s="68">
        <v>35</v>
      </c>
      <c r="G341" s="65"/>
      <c r="H341" s="69"/>
      <c r="I341" s="70"/>
      <c r="J341" s="70"/>
      <c r="K341" s="34" t="s">
        <v>65</v>
      </c>
      <c r="L341" s="77">
        <v>341</v>
      </c>
      <c r="M341" s="77"/>
      <c r="N341" s="72"/>
      <c r="O341" s="79" t="s">
        <v>526</v>
      </c>
      <c r="P341" s="81">
        <v>43695.360347222224</v>
      </c>
      <c r="Q341" s="79" t="s">
        <v>658</v>
      </c>
      <c r="R341" s="79"/>
      <c r="S341" s="79"/>
      <c r="T341" s="79"/>
      <c r="U341" s="79"/>
      <c r="V341" s="84" t="s">
        <v>1040</v>
      </c>
      <c r="W341" s="81">
        <v>43695.360347222224</v>
      </c>
      <c r="X341" s="84" t="s">
        <v>1272</v>
      </c>
      <c r="Y341" s="79"/>
      <c r="Z341" s="79"/>
      <c r="AA341" s="82" t="s">
        <v>1516</v>
      </c>
      <c r="AB341" s="79"/>
      <c r="AC341" s="79" t="b">
        <v>0</v>
      </c>
      <c r="AD341" s="79">
        <v>0</v>
      </c>
      <c r="AE341" s="82" t="s">
        <v>1587</v>
      </c>
      <c r="AF341" s="79" t="b">
        <v>0</v>
      </c>
      <c r="AG341" s="79" t="s">
        <v>1621</v>
      </c>
      <c r="AH341" s="79"/>
      <c r="AI341" s="82" t="s">
        <v>1587</v>
      </c>
      <c r="AJ341" s="79" t="b">
        <v>0</v>
      </c>
      <c r="AK341" s="79">
        <v>1</v>
      </c>
      <c r="AL341" s="82" t="s">
        <v>1311</v>
      </c>
      <c r="AM341" s="79" t="s">
        <v>1643</v>
      </c>
      <c r="AN341" s="79" t="b">
        <v>0</v>
      </c>
      <c r="AO341" s="82" t="s">
        <v>1311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212</v>
      </c>
      <c r="B342" s="64" t="s">
        <v>504</v>
      </c>
      <c r="C342" s="65" t="s">
        <v>4978</v>
      </c>
      <c r="D342" s="66">
        <v>3</v>
      </c>
      <c r="E342" s="67" t="s">
        <v>132</v>
      </c>
      <c r="F342" s="68">
        <v>35</v>
      </c>
      <c r="G342" s="65"/>
      <c r="H342" s="69"/>
      <c r="I342" s="70"/>
      <c r="J342" s="70"/>
      <c r="K342" s="34" t="s">
        <v>65</v>
      </c>
      <c r="L342" s="77">
        <v>342</v>
      </c>
      <c r="M342" s="77"/>
      <c r="N342" s="72"/>
      <c r="O342" s="79" t="s">
        <v>526</v>
      </c>
      <c r="P342" s="81">
        <v>43681.96108796296</v>
      </c>
      <c r="Q342" s="79" t="s">
        <v>528</v>
      </c>
      <c r="R342" s="84" t="s">
        <v>684</v>
      </c>
      <c r="S342" s="79" t="s">
        <v>772</v>
      </c>
      <c r="T342" s="79" t="s">
        <v>800</v>
      </c>
      <c r="U342" s="79"/>
      <c r="V342" s="84" t="s">
        <v>882</v>
      </c>
      <c r="W342" s="81">
        <v>43681.96108796296</v>
      </c>
      <c r="X342" s="84" t="s">
        <v>1067</v>
      </c>
      <c r="Y342" s="79"/>
      <c r="Z342" s="79"/>
      <c r="AA342" s="82" t="s">
        <v>1311</v>
      </c>
      <c r="AB342" s="82" t="s">
        <v>1555</v>
      </c>
      <c r="AC342" s="79" t="b">
        <v>0</v>
      </c>
      <c r="AD342" s="79">
        <v>2</v>
      </c>
      <c r="AE342" s="82" t="s">
        <v>1586</v>
      </c>
      <c r="AF342" s="79" t="b">
        <v>0</v>
      </c>
      <c r="AG342" s="79" t="s">
        <v>1621</v>
      </c>
      <c r="AH342" s="79"/>
      <c r="AI342" s="82" t="s">
        <v>1587</v>
      </c>
      <c r="AJ342" s="79" t="b">
        <v>0</v>
      </c>
      <c r="AK342" s="79">
        <v>1</v>
      </c>
      <c r="AL342" s="82" t="s">
        <v>1587</v>
      </c>
      <c r="AM342" s="79" t="s">
        <v>1643</v>
      </c>
      <c r="AN342" s="79" t="b">
        <v>0</v>
      </c>
      <c r="AO342" s="82" t="s">
        <v>1555</v>
      </c>
      <c r="AP342" s="79" t="s">
        <v>1655</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387</v>
      </c>
      <c r="B343" s="64" t="s">
        <v>504</v>
      </c>
      <c r="C343" s="65" t="s">
        <v>4978</v>
      </c>
      <c r="D343" s="66">
        <v>3</v>
      </c>
      <c r="E343" s="67" t="s">
        <v>132</v>
      </c>
      <c r="F343" s="68">
        <v>35</v>
      </c>
      <c r="G343" s="65"/>
      <c r="H343" s="69"/>
      <c r="I343" s="70"/>
      <c r="J343" s="70"/>
      <c r="K343" s="34" t="s">
        <v>65</v>
      </c>
      <c r="L343" s="77">
        <v>343</v>
      </c>
      <c r="M343" s="77"/>
      <c r="N343" s="72"/>
      <c r="O343" s="79" t="s">
        <v>526</v>
      </c>
      <c r="P343" s="81">
        <v>43695.360347222224</v>
      </c>
      <c r="Q343" s="79" t="s">
        <v>658</v>
      </c>
      <c r="R343" s="79"/>
      <c r="S343" s="79"/>
      <c r="T343" s="79"/>
      <c r="U343" s="79"/>
      <c r="V343" s="84" t="s">
        <v>1040</v>
      </c>
      <c r="W343" s="81">
        <v>43695.360347222224</v>
      </c>
      <c r="X343" s="84" t="s">
        <v>1272</v>
      </c>
      <c r="Y343" s="79"/>
      <c r="Z343" s="79"/>
      <c r="AA343" s="82" t="s">
        <v>1516</v>
      </c>
      <c r="AB343" s="79"/>
      <c r="AC343" s="79" t="b">
        <v>0</v>
      </c>
      <c r="AD343" s="79">
        <v>0</v>
      </c>
      <c r="AE343" s="82" t="s">
        <v>1587</v>
      </c>
      <c r="AF343" s="79" t="b">
        <v>0</v>
      </c>
      <c r="AG343" s="79" t="s">
        <v>1621</v>
      </c>
      <c r="AH343" s="79"/>
      <c r="AI343" s="82" t="s">
        <v>1587</v>
      </c>
      <c r="AJ343" s="79" t="b">
        <v>0</v>
      </c>
      <c r="AK343" s="79">
        <v>1</v>
      </c>
      <c r="AL343" s="82" t="s">
        <v>1311</v>
      </c>
      <c r="AM343" s="79" t="s">
        <v>1643</v>
      </c>
      <c r="AN343" s="79" t="b">
        <v>0</v>
      </c>
      <c r="AO343" s="82" t="s">
        <v>1311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212</v>
      </c>
      <c r="B344" s="64" t="s">
        <v>505</v>
      </c>
      <c r="C344" s="65" t="s">
        <v>4978</v>
      </c>
      <c r="D344" s="66">
        <v>3</v>
      </c>
      <c r="E344" s="67" t="s">
        <v>132</v>
      </c>
      <c r="F344" s="68">
        <v>35</v>
      </c>
      <c r="G344" s="65"/>
      <c r="H344" s="69"/>
      <c r="I344" s="70"/>
      <c r="J344" s="70"/>
      <c r="K344" s="34" t="s">
        <v>65</v>
      </c>
      <c r="L344" s="77">
        <v>344</v>
      </c>
      <c r="M344" s="77"/>
      <c r="N344" s="72"/>
      <c r="O344" s="79" t="s">
        <v>526</v>
      </c>
      <c r="P344" s="81">
        <v>43681.96108796296</v>
      </c>
      <c r="Q344" s="79" t="s">
        <v>528</v>
      </c>
      <c r="R344" s="84" t="s">
        <v>684</v>
      </c>
      <c r="S344" s="79" t="s">
        <v>772</v>
      </c>
      <c r="T344" s="79" t="s">
        <v>800</v>
      </c>
      <c r="U344" s="79"/>
      <c r="V344" s="84" t="s">
        <v>882</v>
      </c>
      <c r="W344" s="81">
        <v>43681.96108796296</v>
      </c>
      <c r="X344" s="84" t="s">
        <v>1067</v>
      </c>
      <c r="Y344" s="79"/>
      <c r="Z344" s="79"/>
      <c r="AA344" s="82" t="s">
        <v>1311</v>
      </c>
      <c r="AB344" s="82" t="s">
        <v>1555</v>
      </c>
      <c r="AC344" s="79" t="b">
        <v>0</v>
      </c>
      <c r="AD344" s="79">
        <v>2</v>
      </c>
      <c r="AE344" s="82" t="s">
        <v>1586</v>
      </c>
      <c r="AF344" s="79" t="b">
        <v>0</v>
      </c>
      <c r="AG344" s="79" t="s">
        <v>1621</v>
      </c>
      <c r="AH344" s="79"/>
      <c r="AI344" s="82" t="s">
        <v>1587</v>
      </c>
      <c r="AJ344" s="79" t="b">
        <v>0</v>
      </c>
      <c r="AK344" s="79">
        <v>1</v>
      </c>
      <c r="AL344" s="82" t="s">
        <v>1587</v>
      </c>
      <c r="AM344" s="79" t="s">
        <v>1643</v>
      </c>
      <c r="AN344" s="79" t="b">
        <v>0</v>
      </c>
      <c r="AO344" s="82" t="s">
        <v>1555</v>
      </c>
      <c r="AP344" s="79" t="s">
        <v>1655</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387</v>
      </c>
      <c r="B345" s="64" t="s">
        <v>505</v>
      </c>
      <c r="C345" s="65" t="s">
        <v>4978</v>
      </c>
      <c r="D345" s="66">
        <v>3</v>
      </c>
      <c r="E345" s="67" t="s">
        <v>132</v>
      </c>
      <c r="F345" s="68">
        <v>35</v>
      </c>
      <c r="G345" s="65"/>
      <c r="H345" s="69"/>
      <c r="I345" s="70"/>
      <c r="J345" s="70"/>
      <c r="K345" s="34" t="s">
        <v>65</v>
      </c>
      <c r="L345" s="77">
        <v>345</v>
      </c>
      <c r="M345" s="77"/>
      <c r="N345" s="72"/>
      <c r="O345" s="79" t="s">
        <v>526</v>
      </c>
      <c r="P345" s="81">
        <v>43695.360347222224</v>
      </c>
      <c r="Q345" s="79" t="s">
        <v>658</v>
      </c>
      <c r="R345" s="79"/>
      <c r="S345" s="79"/>
      <c r="T345" s="79"/>
      <c r="U345" s="79"/>
      <c r="V345" s="84" t="s">
        <v>1040</v>
      </c>
      <c r="W345" s="81">
        <v>43695.360347222224</v>
      </c>
      <c r="X345" s="84" t="s">
        <v>1272</v>
      </c>
      <c r="Y345" s="79"/>
      <c r="Z345" s="79"/>
      <c r="AA345" s="82" t="s">
        <v>1516</v>
      </c>
      <c r="AB345" s="79"/>
      <c r="AC345" s="79" t="b">
        <v>0</v>
      </c>
      <c r="AD345" s="79">
        <v>0</v>
      </c>
      <c r="AE345" s="82" t="s">
        <v>1587</v>
      </c>
      <c r="AF345" s="79" t="b">
        <v>0</v>
      </c>
      <c r="AG345" s="79" t="s">
        <v>1621</v>
      </c>
      <c r="AH345" s="79"/>
      <c r="AI345" s="82" t="s">
        <v>1587</v>
      </c>
      <c r="AJ345" s="79" t="b">
        <v>0</v>
      </c>
      <c r="AK345" s="79">
        <v>1</v>
      </c>
      <c r="AL345" s="82" t="s">
        <v>1311</v>
      </c>
      <c r="AM345" s="79" t="s">
        <v>1643</v>
      </c>
      <c r="AN345" s="79" t="b">
        <v>0</v>
      </c>
      <c r="AO345" s="82" t="s">
        <v>1311</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c r="BE345" s="49"/>
      <c r="BF345" s="48"/>
      <c r="BG345" s="49"/>
      <c r="BH345" s="48"/>
      <c r="BI345" s="49"/>
      <c r="BJ345" s="48"/>
      <c r="BK345" s="49"/>
      <c r="BL345" s="48"/>
    </row>
    <row r="346" spans="1:64" ht="15">
      <c r="A346" s="64" t="s">
        <v>212</v>
      </c>
      <c r="B346" s="64" t="s">
        <v>506</v>
      </c>
      <c r="C346" s="65" t="s">
        <v>4978</v>
      </c>
      <c r="D346" s="66">
        <v>3</v>
      </c>
      <c r="E346" s="67" t="s">
        <v>132</v>
      </c>
      <c r="F346" s="68">
        <v>35</v>
      </c>
      <c r="G346" s="65"/>
      <c r="H346" s="69"/>
      <c r="I346" s="70"/>
      <c r="J346" s="70"/>
      <c r="K346" s="34" t="s">
        <v>65</v>
      </c>
      <c r="L346" s="77">
        <v>346</v>
      </c>
      <c r="M346" s="77"/>
      <c r="N346" s="72"/>
      <c r="O346" s="79" t="s">
        <v>526</v>
      </c>
      <c r="P346" s="81">
        <v>43681.96108796296</v>
      </c>
      <c r="Q346" s="79" t="s">
        <v>528</v>
      </c>
      <c r="R346" s="84" t="s">
        <v>684</v>
      </c>
      <c r="S346" s="79" t="s">
        <v>772</v>
      </c>
      <c r="T346" s="79" t="s">
        <v>800</v>
      </c>
      <c r="U346" s="79"/>
      <c r="V346" s="84" t="s">
        <v>882</v>
      </c>
      <c r="W346" s="81">
        <v>43681.96108796296</v>
      </c>
      <c r="X346" s="84" t="s">
        <v>1067</v>
      </c>
      <c r="Y346" s="79"/>
      <c r="Z346" s="79"/>
      <c r="AA346" s="82" t="s">
        <v>1311</v>
      </c>
      <c r="AB346" s="82" t="s">
        <v>1555</v>
      </c>
      <c r="AC346" s="79" t="b">
        <v>0</v>
      </c>
      <c r="AD346" s="79">
        <v>2</v>
      </c>
      <c r="AE346" s="82" t="s">
        <v>1586</v>
      </c>
      <c r="AF346" s="79" t="b">
        <v>0</v>
      </c>
      <c r="AG346" s="79" t="s">
        <v>1621</v>
      </c>
      <c r="AH346" s="79"/>
      <c r="AI346" s="82" t="s">
        <v>1587</v>
      </c>
      <c r="AJ346" s="79" t="b">
        <v>0</v>
      </c>
      <c r="AK346" s="79">
        <v>1</v>
      </c>
      <c r="AL346" s="82" t="s">
        <v>1587</v>
      </c>
      <c r="AM346" s="79" t="s">
        <v>1643</v>
      </c>
      <c r="AN346" s="79" t="b">
        <v>0</v>
      </c>
      <c r="AO346" s="82" t="s">
        <v>1555</v>
      </c>
      <c r="AP346" s="79" t="s">
        <v>1655</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c r="BE346" s="49"/>
      <c r="BF346" s="48"/>
      <c r="BG346" s="49"/>
      <c r="BH346" s="48"/>
      <c r="BI346" s="49"/>
      <c r="BJ346" s="48"/>
      <c r="BK346" s="49"/>
      <c r="BL346" s="48"/>
    </row>
    <row r="347" spans="1:64" ht="15">
      <c r="A347" s="64" t="s">
        <v>387</v>
      </c>
      <c r="B347" s="64" t="s">
        <v>506</v>
      </c>
      <c r="C347" s="65" t="s">
        <v>4978</v>
      </c>
      <c r="D347" s="66">
        <v>3</v>
      </c>
      <c r="E347" s="67" t="s">
        <v>132</v>
      </c>
      <c r="F347" s="68">
        <v>35</v>
      </c>
      <c r="G347" s="65"/>
      <c r="H347" s="69"/>
      <c r="I347" s="70"/>
      <c r="J347" s="70"/>
      <c r="K347" s="34" t="s">
        <v>65</v>
      </c>
      <c r="L347" s="77">
        <v>347</v>
      </c>
      <c r="M347" s="77"/>
      <c r="N347" s="72"/>
      <c r="O347" s="79" t="s">
        <v>526</v>
      </c>
      <c r="P347" s="81">
        <v>43695.360347222224</v>
      </c>
      <c r="Q347" s="79" t="s">
        <v>658</v>
      </c>
      <c r="R347" s="79"/>
      <c r="S347" s="79"/>
      <c r="T347" s="79"/>
      <c r="U347" s="79"/>
      <c r="V347" s="84" t="s">
        <v>1040</v>
      </c>
      <c r="W347" s="81">
        <v>43695.360347222224</v>
      </c>
      <c r="X347" s="84" t="s">
        <v>1272</v>
      </c>
      <c r="Y347" s="79"/>
      <c r="Z347" s="79"/>
      <c r="AA347" s="82" t="s">
        <v>1516</v>
      </c>
      <c r="AB347" s="79"/>
      <c r="AC347" s="79" t="b">
        <v>0</v>
      </c>
      <c r="AD347" s="79">
        <v>0</v>
      </c>
      <c r="AE347" s="82" t="s">
        <v>1587</v>
      </c>
      <c r="AF347" s="79" t="b">
        <v>0</v>
      </c>
      <c r="AG347" s="79" t="s">
        <v>1621</v>
      </c>
      <c r="AH347" s="79"/>
      <c r="AI347" s="82" t="s">
        <v>1587</v>
      </c>
      <c r="AJ347" s="79" t="b">
        <v>0</v>
      </c>
      <c r="AK347" s="79">
        <v>1</v>
      </c>
      <c r="AL347" s="82" t="s">
        <v>1311</v>
      </c>
      <c r="AM347" s="79" t="s">
        <v>1643</v>
      </c>
      <c r="AN347" s="79" t="b">
        <v>0</v>
      </c>
      <c r="AO347" s="82" t="s">
        <v>1311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212</v>
      </c>
      <c r="B348" s="64" t="s">
        <v>507</v>
      </c>
      <c r="C348" s="65" t="s">
        <v>4978</v>
      </c>
      <c r="D348" s="66">
        <v>3</v>
      </c>
      <c r="E348" s="67" t="s">
        <v>132</v>
      </c>
      <c r="F348" s="68">
        <v>35</v>
      </c>
      <c r="G348" s="65"/>
      <c r="H348" s="69"/>
      <c r="I348" s="70"/>
      <c r="J348" s="70"/>
      <c r="K348" s="34" t="s">
        <v>65</v>
      </c>
      <c r="L348" s="77">
        <v>348</v>
      </c>
      <c r="M348" s="77"/>
      <c r="N348" s="72"/>
      <c r="O348" s="79" t="s">
        <v>526</v>
      </c>
      <c r="P348" s="81">
        <v>43681.96108796296</v>
      </c>
      <c r="Q348" s="79" t="s">
        <v>528</v>
      </c>
      <c r="R348" s="84" t="s">
        <v>684</v>
      </c>
      <c r="S348" s="79" t="s">
        <v>772</v>
      </c>
      <c r="T348" s="79" t="s">
        <v>800</v>
      </c>
      <c r="U348" s="79"/>
      <c r="V348" s="84" t="s">
        <v>882</v>
      </c>
      <c r="W348" s="81">
        <v>43681.96108796296</v>
      </c>
      <c r="X348" s="84" t="s">
        <v>1067</v>
      </c>
      <c r="Y348" s="79"/>
      <c r="Z348" s="79"/>
      <c r="AA348" s="82" t="s">
        <v>1311</v>
      </c>
      <c r="AB348" s="82" t="s">
        <v>1555</v>
      </c>
      <c r="AC348" s="79" t="b">
        <v>0</v>
      </c>
      <c r="AD348" s="79">
        <v>2</v>
      </c>
      <c r="AE348" s="82" t="s">
        <v>1586</v>
      </c>
      <c r="AF348" s="79" t="b">
        <v>0</v>
      </c>
      <c r="AG348" s="79" t="s">
        <v>1621</v>
      </c>
      <c r="AH348" s="79"/>
      <c r="AI348" s="82" t="s">
        <v>1587</v>
      </c>
      <c r="AJ348" s="79" t="b">
        <v>0</v>
      </c>
      <c r="AK348" s="79">
        <v>1</v>
      </c>
      <c r="AL348" s="82" t="s">
        <v>1587</v>
      </c>
      <c r="AM348" s="79" t="s">
        <v>1643</v>
      </c>
      <c r="AN348" s="79" t="b">
        <v>0</v>
      </c>
      <c r="AO348" s="82" t="s">
        <v>1555</v>
      </c>
      <c r="AP348" s="79" t="s">
        <v>1655</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387</v>
      </c>
      <c r="B349" s="64" t="s">
        <v>507</v>
      </c>
      <c r="C349" s="65" t="s">
        <v>4978</v>
      </c>
      <c r="D349" s="66">
        <v>3</v>
      </c>
      <c r="E349" s="67" t="s">
        <v>132</v>
      </c>
      <c r="F349" s="68">
        <v>35</v>
      </c>
      <c r="G349" s="65"/>
      <c r="H349" s="69"/>
      <c r="I349" s="70"/>
      <c r="J349" s="70"/>
      <c r="K349" s="34" t="s">
        <v>65</v>
      </c>
      <c r="L349" s="77">
        <v>349</v>
      </c>
      <c r="M349" s="77"/>
      <c r="N349" s="72"/>
      <c r="O349" s="79" t="s">
        <v>526</v>
      </c>
      <c r="P349" s="81">
        <v>43695.360347222224</v>
      </c>
      <c r="Q349" s="79" t="s">
        <v>658</v>
      </c>
      <c r="R349" s="79"/>
      <c r="S349" s="79"/>
      <c r="T349" s="79"/>
      <c r="U349" s="79"/>
      <c r="V349" s="84" t="s">
        <v>1040</v>
      </c>
      <c r="W349" s="81">
        <v>43695.360347222224</v>
      </c>
      <c r="X349" s="84" t="s">
        <v>1272</v>
      </c>
      <c r="Y349" s="79"/>
      <c r="Z349" s="79"/>
      <c r="AA349" s="82" t="s">
        <v>1516</v>
      </c>
      <c r="AB349" s="79"/>
      <c r="AC349" s="79" t="b">
        <v>0</v>
      </c>
      <c r="AD349" s="79">
        <v>0</v>
      </c>
      <c r="AE349" s="82" t="s">
        <v>1587</v>
      </c>
      <c r="AF349" s="79" t="b">
        <v>0</v>
      </c>
      <c r="AG349" s="79" t="s">
        <v>1621</v>
      </c>
      <c r="AH349" s="79"/>
      <c r="AI349" s="82" t="s">
        <v>1587</v>
      </c>
      <c r="AJ349" s="79" t="b">
        <v>0</v>
      </c>
      <c r="AK349" s="79">
        <v>1</v>
      </c>
      <c r="AL349" s="82" t="s">
        <v>1311</v>
      </c>
      <c r="AM349" s="79" t="s">
        <v>1643</v>
      </c>
      <c r="AN349" s="79" t="b">
        <v>0</v>
      </c>
      <c r="AO349" s="82" t="s">
        <v>1311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212</v>
      </c>
      <c r="B350" s="64" t="s">
        <v>508</v>
      </c>
      <c r="C350" s="65" t="s">
        <v>4978</v>
      </c>
      <c r="D350" s="66">
        <v>3</v>
      </c>
      <c r="E350" s="67" t="s">
        <v>132</v>
      </c>
      <c r="F350" s="68">
        <v>35</v>
      </c>
      <c r="G350" s="65"/>
      <c r="H350" s="69"/>
      <c r="I350" s="70"/>
      <c r="J350" s="70"/>
      <c r="K350" s="34" t="s">
        <v>65</v>
      </c>
      <c r="L350" s="77">
        <v>350</v>
      </c>
      <c r="M350" s="77"/>
      <c r="N350" s="72"/>
      <c r="O350" s="79" t="s">
        <v>526</v>
      </c>
      <c r="P350" s="81">
        <v>43681.96108796296</v>
      </c>
      <c r="Q350" s="79" t="s">
        <v>528</v>
      </c>
      <c r="R350" s="84" t="s">
        <v>684</v>
      </c>
      <c r="S350" s="79" t="s">
        <v>772</v>
      </c>
      <c r="T350" s="79" t="s">
        <v>800</v>
      </c>
      <c r="U350" s="79"/>
      <c r="V350" s="84" t="s">
        <v>882</v>
      </c>
      <c r="W350" s="81">
        <v>43681.96108796296</v>
      </c>
      <c r="X350" s="84" t="s">
        <v>1067</v>
      </c>
      <c r="Y350" s="79"/>
      <c r="Z350" s="79"/>
      <c r="AA350" s="82" t="s">
        <v>1311</v>
      </c>
      <c r="AB350" s="82" t="s">
        <v>1555</v>
      </c>
      <c r="AC350" s="79" t="b">
        <v>0</v>
      </c>
      <c r="AD350" s="79">
        <v>2</v>
      </c>
      <c r="AE350" s="82" t="s">
        <v>1586</v>
      </c>
      <c r="AF350" s="79" t="b">
        <v>0</v>
      </c>
      <c r="AG350" s="79" t="s">
        <v>1621</v>
      </c>
      <c r="AH350" s="79"/>
      <c r="AI350" s="82" t="s">
        <v>1587</v>
      </c>
      <c r="AJ350" s="79" t="b">
        <v>0</v>
      </c>
      <c r="AK350" s="79">
        <v>1</v>
      </c>
      <c r="AL350" s="82" t="s">
        <v>1587</v>
      </c>
      <c r="AM350" s="79" t="s">
        <v>1643</v>
      </c>
      <c r="AN350" s="79" t="b">
        <v>0</v>
      </c>
      <c r="AO350" s="82" t="s">
        <v>1555</v>
      </c>
      <c r="AP350" s="79" t="s">
        <v>1655</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387</v>
      </c>
      <c r="B351" s="64" t="s">
        <v>508</v>
      </c>
      <c r="C351" s="65" t="s">
        <v>4978</v>
      </c>
      <c r="D351" s="66">
        <v>3</v>
      </c>
      <c r="E351" s="67" t="s">
        <v>132</v>
      </c>
      <c r="F351" s="68">
        <v>35</v>
      </c>
      <c r="G351" s="65"/>
      <c r="H351" s="69"/>
      <c r="I351" s="70"/>
      <c r="J351" s="70"/>
      <c r="K351" s="34" t="s">
        <v>65</v>
      </c>
      <c r="L351" s="77">
        <v>351</v>
      </c>
      <c r="M351" s="77"/>
      <c r="N351" s="72"/>
      <c r="O351" s="79" t="s">
        <v>526</v>
      </c>
      <c r="P351" s="81">
        <v>43695.360347222224</v>
      </c>
      <c r="Q351" s="79" t="s">
        <v>658</v>
      </c>
      <c r="R351" s="79"/>
      <c r="S351" s="79"/>
      <c r="T351" s="79"/>
      <c r="U351" s="79"/>
      <c r="V351" s="84" t="s">
        <v>1040</v>
      </c>
      <c r="W351" s="81">
        <v>43695.360347222224</v>
      </c>
      <c r="X351" s="84" t="s">
        <v>1272</v>
      </c>
      <c r="Y351" s="79"/>
      <c r="Z351" s="79"/>
      <c r="AA351" s="82" t="s">
        <v>1516</v>
      </c>
      <c r="AB351" s="79"/>
      <c r="AC351" s="79" t="b">
        <v>0</v>
      </c>
      <c r="AD351" s="79">
        <v>0</v>
      </c>
      <c r="AE351" s="82" t="s">
        <v>1587</v>
      </c>
      <c r="AF351" s="79" t="b">
        <v>0</v>
      </c>
      <c r="AG351" s="79" t="s">
        <v>1621</v>
      </c>
      <c r="AH351" s="79"/>
      <c r="AI351" s="82" t="s">
        <v>1587</v>
      </c>
      <c r="AJ351" s="79" t="b">
        <v>0</v>
      </c>
      <c r="AK351" s="79">
        <v>1</v>
      </c>
      <c r="AL351" s="82" t="s">
        <v>1311</v>
      </c>
      <c r="AM351" s="79" t="s">
        <v>1643</v>
      </c>
      <c r="AN351" s="79" t="b">
        <v>0</v>
      </c>
      <c r="AO351" s="82" t="s">
        <v>1311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4</v>
      </c>
      <c r="BD351" s="48"/>
      <c r="BE351" s="49"/>
      <c r="BF351" s="48"/>
      <c r="BG351" s="49"/>
      <c r="BH351" s="48"/>
      <c r="BI351" s="49"/>
      <c r="BJ351" s="48"/>
      <c r="BK351" s="49"/>
      <c r="BL351" s="48"/>
    </row>
    <row r="352" spans="1:64" ht="15">
      <c r="A352" s="64" t="s">
        <v>212</v>
      </c>
      <c r="B352" s="64" t="s">
        <v>509</v>
      </c>
      <c r="C352" s="65" t="s">
        <v>4978</v>
      </c>
      <c r="D352" s="66">
        <v>3</v>
      </c>
      <c r="E352" s="67" t="s">
        <v>132</v>
      </c>
      <c r="F352" s="68">
        <v>35</v>
      </c>
      <c r="G352" s="65"/>
      <c r="H352" s="69"/>
      <c r="I352" s="70"/>
      <c r="J352" s="70"/>
      <c r="K352" s="34" t="s">
        <v>65</v>
      </c>
      <c r="L352" s="77">
        <v>352</v>
      </c>
      <c r="M352" s="77"/>
      <c r="N352" s="72"/>
      <c r="O352" s="79" t="s">
        <v>526</v>
      </c>
      <c r="P352" s="81">
        <v>43681.96108796296</v>
      </c>
      <c r="Q352" s="79" t="s">
        <v>528</v>
      </c>
      <c r="R352" s="84" t="s">
        <v>684</v>
      </c>
      <c r="S352" s="79" t="s">
        <v>772</v>
      </c>
      <c r="T352" s="79" t="s">
        <v>800</v>
      </c>
      <c r="U352" s="79"/>
      <c r="V352" s="84" t="s">
        <v>882</v>
      </c>
      <c r="W352" s="81">
        <v>43681.96108796296</v>
      </c>
      <c r="X352" s="84" t="s">
        <v>1067</v>
      </c>
      <c r="Y352" s="79"/>
      <c r="Z352" s="79"/>
      <c r="AA352" s="82" t="s">
        <v>1311</v>
      </c>
      <c r="AB352" s="82" t="s">
        <v>1555</v>
      </c>
      <c r="AC352" s="79" t="b">
        <v>0</v>
      </c>
      <c r="AD352" s="79">
        <v>2</v>
      </c>
      <c r="AE352" s="82" t="s">
        <v>1586</v>
      </c>
      <c r="AF352" s="79" t="b">
        <v>0</v>
      </c>
      <c r="AG352" s="79" t="s">
        <v>1621</v>
      </c>
      <c r="AH352" s="79"/>
      <c r="AI352" s="82" t="s">
        <v>1587</v>
      </c>
      <c r="AJ352" s="79" t="b">
        <v>0</v>
      </c>
      <c r="AK352" s="79">
        <v>1</v>
      </c>
      <c r="AL352" s="82" t="s">
        <v>1587</v>
      </c>
      <c r="AM352" s="79" t="s">
        <v>1643</v>
      </c>
      <c r="AN352" s="79" t="b">
        <v>0</v>
      </c>
      <c r="AO352" s="82" t="s">
        <v>1555</v>
      </c>
      <c r="AP352" s="79" t="s">
        <v>1655</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387</v>
      </c>
      <c r="B353" s="64" t="s">
        <v>509</v>
      </c>
      <c r="C353" s="65" t="s">
        <v>4978</v>
      </c>
      <c r="D353" s="66">
        <v>3</v>
      </c>
      <c r="E353" s="67" t="s">
        <v>132</v>
      </c>
      <c r="F353" s="68">
        <v>35</v>
      </c>
      <c r="G353" s="65"/>
      <c r="H353" s="69"/>
      <c r="I353" s="70"/>
      <c r="J353" s="70"/>
      <c r="K353" s="34" t="s">
        <v>65</v>
      </c>
      <c r="L353" s="77">
        <v>353</v>
      </c>
      <c r="M353" s="77"/>
      <c r="N353" s="72"/>
      <c r="O353" s="79" t="s">
        <v>526</v>
      </c>
      <c r="P353" s="81">
        <v>43695.360347222224</v>
      </c>
      <c r="Q353" s="79" t="s">
        <v>658</v>
      </c>
      <c r="R353" s="79"/>
      <c r="S353" s="79"/>
      <c r="T353" s="79"/>
      <c r="U353" s="79"/>
      <c r="V353" s="84" t="s">
        <v>1040</v>
      </c>
      <c r="W353" s="81">
        <v>43695.360347222224</v>
      </c>
      <c r="X353" s="84" t="s">
        <v>1272</v>
      </c>
      <c r="Y353" s="79"/>
      <c r="Z353" s="79"/>
      <c r="AA353" s="82" t="s">
        <v>1516</v>
      </c>
      <c r="AB353" s="79"/>
      <c r="AC353" s="79" t="b">
        <v>0</v>
      </c>
      <c r="AD353" s="79">
        <v>0</v>
      </c>
      <c r="AE353" s="82" t="s">
        <v>1587</v>
      </c>
      <c r="AF353" s="79" t="b">
        <v>0</v>
      </c>
      <c r="AG353" s="79" t="s">
        <v>1621</v>
      </c>
      <c r="AH353" s="79"/>
      <c r="AI353" s="82" t="s">
        <v>1587</v>
      </c>
      <c r="AJ353" s="79" t="b">
        <v>0</v>
      </c>
      <c r="AK353" s="79">
        <v>1</v>
      </c>
      <c r="AL353" s="82" t="s">
        <v>1311</v>
      </c>
      <c r="AM353" s="79" t="s">
        <v>1643</v>
      </c>
      <c r="AN353" s="79" t="b">
        <v>0</v>
      </c>
      <c r="AO353" s="82" t="s">
        <v>1311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212</v>
      </c>
      <c r="B354" s="64" t="s">
        <v>510</v>
      </c>
      <c r="C354" s="65" t="s">
        <v>4978</v>
      </c>
      <c r="D354" s="66">
        <v>3</v>
      </c>
      <c r="E354" s="67" t="s">
        <v>132</v>
      </c>
      <c r="F354" s="68">
        <v>35</v>
      </c>
      <c r="G354" s="65"/>
      <c r="H354" s="69"/>
      <c r="I354" s="70"/>
      <c r="J354" s="70"/>
      <c r="K354" s="34" t="s">
        <v>65</v>
      </c>
      <c r="L354" s="77">
        <v>354</v>
      </c>
      <c r="M354" s="77"/>
      <c r="N354" s="72"/>
      <c r="O354" s="79" t="s">
        <v>526</v>
      </c>
      <c r="P354" s="81">
        <v>43681.96108796296</v>
      </c>
      <c r="Q354" s="79" t="s">
        <v>528</v>
      </c>
      <c r="R354" s="84" t="s">
        <v>684</v>
      </c>
      <c r="S354" s="79" t="s">
        <v>772</v>
      </c>
      <c r="T354" s="79" t="s">
        <v>800</v>
      </c>
      <c r="U354" s="79"/>
      <c r="V354" s="84" t="s">
        <v>882</v>
      </c>
      <c r="W354" s="81">
        <v>43681.96108796296</v>
      </c>
      <c r="X354" s="84" t="s">
        <v>1067</v>
      </c>
      <c r="Y354" s="79"/>
      <c r="Z354" s="79"/>
      <c r="AA354" s="82" t="s">
        <v>1311</v>
      </c>
      <c r="AB354" s="82" t="s">
        <v>1555</v>
      </c>
      <c r="AC354" s="79" t="b">
        <v>0</v>
      </c>
      <c r="AD354" s="79">
        <v>2</v>
      </c>
      <c r="AE354" s="82" t="s">
        <v>1586</v>
      </c>
      <c r="AF354" s="79" t="b">
        <v>0</v>
      </c>
      <c r="AG354" s="79" t="s">
        <v>1621</v>
      </c>
      <c r="AH354" s="79"/>
      <c r="AI354" s="82" t="s">
        <v>1587</v>
      </c>
      <c r="AJ354" s="79" t="b">
        <v>0</v>
      </c>
      <c r="AK354" s="79">
        <v>1</v>
      </c>
      <c r="AL354" s="82" t="s">
        <v>1587</v>
      </c>
      <c r="AM354" s="79" t="s">
        <v>1643</v>
      </c>
      <c r="AN354" s="79" t="b">
        <v>0</v>
      </c>
      <c r="AO354" s="82" t="s">
        <v>1555</v>
      </c>
      <c r="AP354" s="79" t="s">
        <v>1655</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c r="BE354" s="49"/>
      <c r="BF354" s="48"/>
      <c r="BG354" s="49"/>
      <c r="BH354" s="48"/>
      <c r="BI354" s="49"/>
      <c r="BJ354" s="48"/>
      <c r="BK354" s="49"/>
      <c r="BL354" s="48"/>
    </row>
    <row r="355" spans="1:64" ht="15">
      <c r="A355" s="64" t="s">
        <v>387</v>
      </c>
      <c r="B355" s="64" t="s">
        <v>510</v>
      </c>
      <c r="C355" s="65" t="s">
        <v>4978</v>
      </c>
      <c r="D355" s="66">
        <v>3</v>
      </c>
      <c r="E355" s="67" t="s">
        <v>132</v>
      </c>
      <c r="F355" s="68">
        <v>35</v>
      </c>
      <c r="G355" s="65"/>
      <c r="H355" s="69"/>
      <c r="I355" s="70"/>
      <c r="J355" s="70"/>
      <c r="K355" s="34" t="s">
        <v>65</v>
      </c>
      <c r="L355" s="77">
        <v>355</v>
      </c>
      <c r="M355" s="77"/>
      <c r="N355" s="72"/>
      <c r="O355" s="79" t="s">
        <v>526</v>
      </c>
      <c r="P355" s="81">
        <v>43695.360347222224</v>
      </c>
      <c r="Q355" s="79" t="s">
        <v>658</v>
      </c>
      <c r="R355" s="79"/>
      <c r="S355" s="79"/>
      <c r="T355" s="79"/>
      <c r="U355" s="79"/>
      <c r="V355" s="84" t="s">
        <v>1040</v>
      </c>
      <c r="W355" s="81">
        <v>43695.360347222224</v>
      </c>
      <c r="X355" s="84" t="s">
        <v>1272</v>
      </c>
      <c r="Y355" s="79"/>
      <c r="Z355" s="79"/>
      <c r="AA355" s="82" t="s">
        <v>1516</v>
      </c>
      <c r="AB355" s="79"/>
      <c r="AC355" s="79" t="b">
        <v>0</v>
      </c>
      <c r="AD355" s="79">
        <v>0</v>
      </c>
      <c r="AE355" s="82" t="s">
        <v>1587</v>
      </c>
      <c r="AF355" s="79" t="b">
        <v>0</v>
      </c>
      <c r="AG355" s="79" t="s">
        <v>1621</v>
      </c>
      <c r="AH355" s="79"/>
      <c r="AI355" s="82" t="s">
        <v>1587</v>
      </c>
      <c r="AJ355" s="79" t="b">
        <v>0</v>
      </c>
      <c r="AK355" s="79">
        <v>1</v>
      </c>
      <c r="AL355" s="82" t="s">
        <v>1311</v>
      </c>
      <c r="AM355" s="79" t="s">
        <v>1643</v>
      </c>
      <c r="AN355" s="79" t="b">
        <v>0</v>
      </c>
      <c r="AO355" s="82" t="s">
        <v>1311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212</v>
      </c>
      <c r="B356" s="64" t="s">
        <v>511</v>
      </c>
      <c r="C356" s="65" t="s">
        <v>4978</v>
      </c>
      <c r="D356" s="66">
        <v>3</v>
      </c>
      <c r="E356" s="67" t="s">
        <v>132</v>
      </c>
      <c r="F356" s="68">
        <v>35</v>
      </c>
      <c r="G356" s="65"/>
      <c r="H356" s="69"/>
      <c r="I356" s="70"/>
      <c r="J356" s="70"/>
      <c r="K356" s="34" t="s">
        <v>65</v>
      </c>
      <c r="L356" s="77">
        <v>356</v>
      </c>
      <c r="M356" s="77"/>
      <c r="N356" s="72"/>
      <c r="O356" s="79" t="s">
        <v>526</v>
      </c>
      <c r="P356" s="81">
        <v>43681.96108796296</v>
      </c>
      <c r="Q356" s="79" t="s">
        <v>528</v>
      </c>
      <c r="R356" s="84" t="s">
        <v>684</v>
      </c>
      <c r="S356" s="79" t="s">
        <v>772</v>
      </c>
      <c r="T356" s="79" t="s">
        <v>800</v>
      </c>
      <c r="U356" s="79"/>
      <c r="V356" s="84" t="s">
        <v>882</v>
      </c>
      <c r="W356" s="81">
        <v>43681.96108796296</v>
      </c>
      <c r="X356" s="84" t="s">
        <v>1067</v>
      </c>
      <c r="Y356" s="79"/>
      <c r="Z356" s="79"/>
      <c r="AA356" s="82" t="s">
        <v>1311</v>
      </c>
      <c r="AB356" s="82" t="s">
        <v>1555</v>
      </c>
      <c r="AC356" s="79" t="b">
        <v>0</v>
      </c>
      <c r="AD356" s="79">
        <v>2</v>
      </c>
      <c r="AE356" s="82" t="s">
        <v>1586</v>
      </c>
      <c r="AF356" s="79" t="b">
        <v>0</v>
      </c>
      <c r="AG356" s="79" t="s">
        <v>1621</v>
      </c>
      <c r="AH356" s="79"/>
      <c r="AI356" s="82" t="s">
        <v>1587</v>
      </c>
      <c r="AJ356" s="79" t="b">
        <v>0</v>
      </c>
      <c r="AK356" s="79">
        <v>1</v>
      </c>
      <c r="AL356" s="82" t="s">
        <v>1587</v>
      </c>
      <c r="AM356" s="79" t="s">
        <v>1643</v>
      </c>
      <c r="AN356" s="79" t="b">
        <v>0</v>
      </c>
      <c r="AO356" s="82" t="s">
        <v>1555</v>
      </c>
      <c r="AP356" s="79" t="s">
        <v>1655</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387</v>
      </c>
      <c r="B357" s="64" t="s">
        <v>511</v>
      </c>
      <c r="C357" s="65" t="s">
        <v>4978</v>
      </c>
      <c r="D357" s="66">
        <v>3</v>
      </c>
      <c r="E357" s="67" t="s">
        <v>132</v>
      </c>
      <c r="F357" s="68">
        <v>35</v>
      </c>
      <c r="G357" s="65"/>
      <c r="H357" s="69"/>
      <c r="I357" s="70"/>
      <c r="J357" s="70"/>
      <c r="K357" s="34" t="s">
        <v>65</v>
      </c>
      <c r="L357" s="77">
        <v>357</v>
      </c>
      <c r="M357" s="77"/>
      <c r="N357" s="72"/>
      <c r="O357" s="79" t="s">
        <v>526</v>
      </c>
      <c r="P357" s="81">
        <v>43695.360347222224</v>
      </c>
      <c r="Q357" s="79" t="s">
        <v>658</v>
      </c>
      <c r="R357" s="79"/>
      <c r="S357" s="79"/>
      <c r="T357" s="79"/>
      <c r="U357" s="79"/>
      <c r="V357" s="84" t="s">
        <v>1040</v>
      </c>
      <c r="W357" s="81">
        <v>43695.360347222224</v>
      </c>
      <c r="X357" s="84" t="s">
        <v>1272</v>
      </c>
      <c r="Y357" s="79"/>
      <c r="Z357" s="79"/>
      <c r="AA357" s="82" t="s">
        <v>1516</v>
      </c>
      <c r="AB357" s="79"/>
      <c r="AC357" s="79" t="b">
        <v>0</v>
      </c>
      <c r="AD357" s="79">
        <v>0</v>
      </c>
      <c r="AE357" s="82" t="s">
        <v>1587</v>
      </c>
      <c r="AF357" s="79" t="b">
        <v>0</v>
      </c>
      <c r="AG357" s="79" t="s">
        <v>1621</v>
      </c>
      <c r="AH357" s="79"/>
      <c r="AI357" s="82" t="s">
        <v>1587</v>
      </c>
      <c r="AJ357" s="79" t="b">
        <v>0</v>
      </c>
      <c r="AK357" s="79">
        <v>1</v>
      </c>
      <c r="AL357" s="82" t="s">
        <v>1311</v>
      </c>
      <c r="AM357" s="79" t="s">
        <v>1643</v>
      </c>
      <c r="AN357" s="79" t="b">
        <v>0</v>
      </c>
      <c r="AO357" s="82" t="s">
        <v>1311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212</v>
      </c>
      <c r="B358" s="64" t="s">
        <v>512</v>
      </c>
      <c r="C358" s="65" t="s">
        <v>4978</v>
      </c>
      <c r="D358" s="66">
        <v>3</v>
      </c>
      <c r="E358" s="67" t="s">
        <v>132</v>
      </c>
      <c r="F358" s="68">
        <v>35</v>
      </c>
      <c r="G358" s="65"/>
      <c r="H358" s="69"/>
      <c r="I358" s="70"/>
      <c r="J358" s="70"/>
      <c r="K358" s="34" t="s">
        <v>65</v>
      </c>
      <c r="L358" s="77">
        <v>358</v>
      </c>
      <c r="M358" s="77"/>
      <c r="N358" s="72"/>
      <c r="O358" s="79" t="s">
        <v>526</v>
      </c>
      <c r="P358" s="81">
        <v>43681.96108796296</v>
      </c>
      <c r="Q358" s="79" t="s">
        <v>528</v>
      </c>
      <c r="R358" s="84" t="s">
        <v>684</v>
      </c>
      <c r="S358" s="79" t="s">
        <v>772</v>
      </c>
      <c r="T358" s="79" t="s">
        <v>800</v>
      </c>
      <c r="U358" s="79"/>
      <c r="V358" s="84" t="s">
        <v>882</v>
      </c>
      <c r="W358" s="81">
        <v>43681.96108796296</v>
      </c>
      <c r="X358" s="84" t="s">
        <v>1067</v>
      </c>
      <c r="Y358" s="79"/>
      <c r="Z358" s="79"/>
      <c r="AA358" s="82" t="s">
        <v>1311</v>
      </c>
      <c r="AB358" s="82" t="s">
        <v>1555</v>
      </c>
      <c r="AC358" s="79" t="b">
        <v>0</v>
      </c>
      <c r="AD358" s="79">
        <v>2</v>
      </c>
      <c r="AE358" s="82" t="s">
        <v>1586</v>
      </c>
      <c r="AF358" s="79" t="b">
        <v>0</v>
      </c>
      <c r="AG358" s="79" t="s">
        <v>1621</v>
      </c>
      <c r="AH358" s="79"/>
      <c r="AI358" s="82" t="s">
        <v>1587</v>
      </c>
      <c r="AJ358" s="79" t="b">
        <v>0</v>
      </c>
      <c r="AK358" s="79">
        <v>1</v>
      </c>
      <c r="AL358" s="82" t="s">
        <v>1587</v>
      </c>
      <c r="AM358" s="79" t="s">
        <v>1643</v>
      </c>
      <c r="AN358" s="79" t="b">
        <v>0</v>
      </c>
      <c r="AO358" s="82" t="s">
        <v>1555</v>
      </c>
      <c r="AP358" s="79" t="s">
        <v>1655</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4</v>
      </c>
      <c r="BD358" s="48"/>
      <c r="BE358" s="49"/>
      <c r="BF358" s="48"/>
      <c r="BG358" s="49"/>
      <c r="BH358" s="48"/>
      <c r="BI358" s="49"/>
      <c r="BJ358" s="48"/>
      <c r="BK358" s="49"/>
      <c r="BL358" s="48"/>
    </row>
    <row r="359" spans="1:64" ht="15">
      <c r="A359" s="64" t="s">
        <v>387</v>
      </c>
      <c r="B359" s="64" t="s">
        <v>512</v>
      </c>
      <c r="C359" s="65" t="s">
        <v>4978</v>
      </c>
      <c r="D359" s="66">
        <v>3</v>
      </c>
      <c r="E359" s="67" t="s">
        <v>132</v>
      </c>
      <c r="F359" s="68">
        <v>35</v>
      </c>
      <c r="G359" s="65"/>
      <c r="H359" s="69"/>
      <c r="I359" s="70"/>
      <c r="J359" s="70"/>
      <c r="K359" s="34" t="s">
        <v>65</v>
      </c>
      <c r="L359" s="77">
        <v>359</v>
      </c>
      <c r="M359" s="77"/>
      <c r="N359" s="72"/>
      <c r="O359" s="79" t="s">
        <v>526</v>
      </c>
      <c r="P359" s="81">
        <v>43695.360347222224</v>
      </c>
      <c r="Q359" s="79" t="s">
        <v>658</v>
      </c>
      <c r="R359" s="79"/>
      <c r="S359" s="79"/>
      <c r="T359" s="79"/>
      <c r="U359" s="79"/>
      <c r="V359" s="84" t="s">
        <v>1040</v>
      </c>
      <c r="W359" s="81">
        <v>43695.360347222224</v>
      </c>
      <c r="X359" s="84" t="s">
        <v>1272</v>
      </c>
      <c r="Y359" s="79"/>
      <c r="Z359" s="79"/>
      <c r="AA359" s="82" t="s">
        <v>1516</v>
      </c>
      <c r="AB359" s="79"/>
      <c r="AC359" s="79" t="b">
        <v>0</v>
      </c>
      <c r="AD359" s="79">
        <v>0</v>
      </c>
      <c r="AE359" s="82" t="s">
        <v>1587</v>
      </c>
      <c r="AF359" s="79" t="b">
        <v>0</v>
      </c>
      <c r="AG359" s="79" t="s">
        <v>1621</v>
      </c>
      <c r="AH359" s="79"/>
      <c r="AI359" s="82" t="s">
        <v>1587</v>
      </c>
      <c r="AJ359" s="79" t="b">
        <v>0</v>
      </c>
      <c r="AK359" s="79">
        <v>1</v>
      </c>
      <c r="AL359" s="82" t="s">
        <v>1311</v>
      </c>
      <c r="AM359" s="79" t="s">
        <v>1643</v>
      </c>
      <c r="AN359" s="79" t="b">
        <v>0</v>
      </c>
      <c r="AO359" s="82" t="s">
        <v>1311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c r="BE359" s="49"/>
      <c r="BF359" s="48"/>
      <c r="BG359" s="49"/>
      <c r="BH359" s="48"/>
      <c r="BI359" s="49"/>
      <c r="BJ359" s="48"/>
      <c r="BK359" s="49"/>
      <c r="BL359" s="48"/>
    </row>
    <row r="360" spans="1:64" ht="15">
      <c r="A360" s="64" t="s">
        <v>212</v>
      </c>
      <c r="B360" s="64" t="s">
        <v>513</v>
      </c>
      <c r="C360" s="65" t="s">
        <v>4978</v>
      </c>
      <c r="D360" s="66">
        <v>3</v>
      </c>
      <c r="E360" s="67" t="s">
        <v>132</v>
      </c>
      <c r="F360" s="68">
        <v>35</v>
      </c>
      <c r="G360" s="65"/>
      <c r="H360" s="69"/>
      <c r="I360" s="70"/>
      <c r="J360" s="70"/>
      <c r="K360" s="34" t="s">
        <v>65</v>
      </c>
      <c r="L360" s="77">
        <v>360</v>
      </c>
      <c r="M360" s="77"/>
      <c r="N360" s="72"/>
      <c r="O360" s="79" t="s">
        <v>527</v>
      </c>
      <c r="P360" s="81">
        <v>43681.96108796296</v>
      </c>
      <c r="Q360" s="79" t="s">
        <v>528</v>
      </c>
      <c r="R360" s="84" t="s">
        <v>684</v>
      </c>
      <c r="S360" s="79" t="s">
        <v>772</v>
      </c>
      <c r="T360" s="79" t="s">
        <v>800</v>
      </c>
      <c r="U360" s="79"/>
      <c r="V360" s="84" t="s">
        <v>882</v>
      </c>
      <c r="W360" s="81">
        <v>43681.96108796296</v>
      </c>
      <c r="X360" s="84" t="s">
        <v>1067</v>
      </c>
      <c r="Y360" s="79"/>
      <c r="Z360" s="79"/>
      <c r="AA360" s="82" t="s">
        <v>1311</v>
      </c>
      <c r="AB360" s="82" t="s">
        <v>1555</v>
      </c>
      <c r="AC360" s="79" t="b">
        <v>0</v>
      </c>
      <c r="AD360" s="79">
        <v>2</v>
      </c>
      <c r="AE360" s="82" t="s">
        <v>1586</v>
      </c>
      <c r="AF360" s="79" t="b">
        <v>0</v>
      </c>
      <c r="AG360" s="79" t="s">
        <v>1621</v>
      </c>
      <c r="AH360" s="79"/>
      <c r="AI360" s="82" t="s">
        <v>1587</v>
      </c>
      <c r="AJ360" s="79" t="b">
        <v>0</v>
      </c>
      <c r="AK360" s="79">
        <v>1</v>
      </c>
      <c r="AL360" s="82" t="s">
        <v>1587</v>
      </c>
      <c r="AM360" s="79" t="s">
        <v>1643</v>
      </c>
      <c r="AN360" s="79" t="b">
        <v>0</v>
      </c>
      <c r="AO360" s="82" t="s">
        <v>1555</v>
      </c>
      <c r="AP360" s="79" t="s">
        <v>1655</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v>1</v>
      </c>
      <c r="BE360" s="49">
        <v>2.272727272727273</v>
      </c>
      <c r="BF360" s="48">
        <v>0</v>
      </c>
      <c r="BG360" s="49">
        <v>0</v>
      </c>
      <c r="BH360" s="48">
        <v>0</v>
      </c>
      <c r="BI360" s="49">
        <v>0</v>
      </c>
      <c r="BJ360" s="48">
        <v>43</v>
      </c>
      <c r="BK360" s="49">
        <v>97.72727272727273</v>
      </c>
      <c r="BL360" s="48">
        <v>44</v>
      </c>
    </row>
    <row r="361" spans="1:64" ht="15">
      <c r="A361" s="64" t="s">
        <v>387</v>
      </c>
      <c r="B361" s="64" t="s">
        <v>513</v>
      </c>
      <c r="C361" s="65" t="s">
        <v>4978</v>
      </c>
      <c r="D361" s="66">
        <v>3</v>
      </c>
      <c r="E361" s="67" t="s">
        <v>132</v>
      </c>
      <c r="F361" s="68">
        <v>35</v>
      </c>
      <c r="G361" s="65"/>
      <c r="H361" s="69"/>
      <c r="I361" s="70"/>
      <c r="J361" s="70"/>
      <c r="K361" s="34" t="s">
        <v>65</v>
      </c>
      <c r="L361" s="77">
        <v>361</v>
      </c>
      <c r="M361" s="77"/>
      <c r="N361" s="72"/>
      <c r="O361" s="79" t="s">
        <v>526</v>
      </c>
      <c r="P361" s="81">
        <v>43695.360347222224</v>
      </c>
      <c r="Q361" s="79" t="s">
        <v>658</v>
      </c>
      <c r="R361" s="79"/>
      <c r="S361" s="79"/>
      <c r="T361" s="79"/>
      <c r="U361" s="79"/>
      <c r="V361" s="84" t="s">
        <v>1040</v>
      </c>
      <c r="W361" s="81">
        <v>43695.360347222224</v>
      </c>
      <c r="X361" s="84" t="s">
        <v>1272</v>
      </c>
      <c r="Y361" s="79"/>
      <c r="Z361" s="79"/>
      <c r="AA361" s="82" t="s">
        <v>1516</v>
      </c>
      <c r="AB361" s="79"/>
      <c r="AC361" s="79" t="b">
        <v>0</v>
      </c>
      <c r="AD361" s="79">
        <v>0</v>
      </c>
      <c r="AE361" s="82" t="s">
        <v>1587</v>
      </c>
      <c r="AF361" s="79" t="b">
        <v>0</v>
      </c>
      <c r="AG361" s="79" t="s">
        <v>1621</v>
      </c>
      <c r="AH361" s="79"/>
      <c r="AI361" s="82" t="s">
        <v>1587</v>
      </c>
      <c r="AJ361" s="79" t="b">
        <v>0</v>
      </c>
      <c r="AK361" s="79">
        <v>1</v>
      </c>
      <c r="AL361" s="82" t="s">
        <v>1311</v>
      </c>
      <c r="AM361" s="79" t="s">
        <v>1643</v>
      </c>
      <c r="AN361" s="79" t="b">
        <v>0</v>
      </c>
      <c r="AO361" s="82" t="s">
        <v>1311</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4</v>
      </c>
      <c r="BD361" s="48">
        <v>0</v>
      </c>
      <c r="BE361" s="49">
        <v>0</v>
      </c>
      <c r="BF361" s="48">
        <v>0</v>
      </c>
      <c r="BG361" s="49">
        <v>0</v>
      </c>
      <c r="BH361" s="48">
        <v>0</v>
      </c>
      <c r="BI361" s="49">
        <v>0</v>
      </c>
      <c r="BJ361" s="48">
        <v>13</v>
      </c>
      <c r="BK361" s="49">
        <v>100</v>
      </c>
      <c r="BL361" s="48">
        <v>13</v>
      </c>
    </row>
    <row r="362" spans="1:64" ht="15">
      <c r="A362" s="64" t="s">
        <v>212</v>
      </c>
      <c r="B362" s="64" t="s">
        <v>387</v>
      </c>
      <c r="C362" s="65" t="s">
        <v>4978</v>
      </c>
      <c r="D362" s="66">
        <v>3</v>
      </c>
      <c r="E362" s="67" t="s">
        <v>132</v>
      </c>
      <c r="F362" s="68">
        <v>35</v>
      </c>
      <c r="G362" s="65"/>
      <c r="H362" s="69"/>
      <c r="I362" s="70"/>
      <c r="J362" s="70"/>
      <c r="K362" s="34" t="s">
        <v>66</v>
      </c>
      <c r="L362" s="77">
        <v>362</v>
      </c>
      <c r="M362" s="77"/>
      <c r="N362" s="72"/>
      <c r="O362" s="79" t="s">
        <v>526</v>
      </c>
      <c r="P362" s="81">
        <v>43681.96108796296</v>
      </c>
      <c r="Q362" s="79" t="s">
        <v>528</v>
      </c>
      <c r="R362" s="84" t="s">
        <v>684</v>
      </c>
      <c r="S362" s="79" t="s">
        <v>772</v>
      </c>
      <c r="T362" s="79" t="s">
        <v>800</v>
      </c>
      <c r="U362" s="79"/>
      <c r="V362" s="84" t="s">
        <v>882</v>
      </c>
      <c r="W362" s="81">
        <v>43681.96108796296</v>
      </c>
      <c r="X362" s="84" t="s">
        <v>1067</v>
      </c>
      <c r="Y362" s="79"/>
      <c r="Z362" s="79"/>
      <c r="AA362" s="82" t="s">
        <v>1311</v>
      </c>
      <c r="AB362" s="82" t="s">
        <v>1555</v>
      </c>
      <c r="AC362" s="79" t="b">
        <v>0</v>
      </c>
      <c r="AD362" s="79">
        <v>2</v>
      </c>
      <c r="AE362" s="82" t="s">
        <v>1586</v>
      </c>
      <c r="AF362" s="79" t="b">
        <v>0</v>
      </c>
      <c r="AG362" s="79" t="s">
        <v>1621</v>
      </c>
      <c r="AH362" s="79"/>
      <c r="AI362" s="82" t="s">
        <v>1587</v>
      </c>
      <c r="AJ362" s="79" t="b">
        <v>0</v>
      </c>
      <c r="AK362" s="79">
        <v>1</v>
      </c>
      <c r="AL362" s="82" t="s">
        <v>1587</v>
      </c>
      <c r="AM362" s="79" t="s">
        <v>1643</v>
      </c>
      <c r="AN362" s="79" t="b">
        <v>0</v>
      </c>
      <c r="AO362" s="82" t="s">
        <v>1555</v>
      </c>
      <c r="AP362" s="79" t="s">
        <v>1655</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c r="BE362" s="49"/>
      <c r="BF362" s="48"/>
      <c r="BG362" s="49"/>
      <c r="BH362" s="48"/>
      <c r="BI362" s="49"/>
      <c r="BJ362" s="48"/>
      <c r="BK362" s="49"/>
      <c r="BL362" s="48"/>
    </row>
    <row r="363" spans="1:64" ht="15">
      <c r="A363" s="64" t="s">
        <v>387</v>
      </c>
      <c r="B363" s="64" t="s">
        <v>212</v>
      </c>
      <c r="C363" s="65" t="s">
        <v>4978</v>
      </c>
      <c r="D363" s="66">
        <v>3</v>
      </c>
      <c r="E363" s="67" t="s">
        <v>132</v>
      </c>
      <c r="F363" s="68">
        <v>35</v>
      </c>
      <c r="G363" s="65"/>
      <c r="H363" s="69"/>
      <c r="I363" s="70"/>
      <c r="J363" s="70"/>
      <c r="K363" s="34" t="s">
        <v>66</v>
      </c>
      <c r="L363" s="77">
        <v>363</v>
      </c>
      <c r="M363" s="77"/>
      <c r="N363" s="72"/>
      <c r="O363" s="79" t="s">
        <v>526</v>
      </c>
      <c r="P363" s="81">
        <v>43695.360347222224</v>
      </c>
      <c r="Q363" s="79" t="s">
        <v>658</v>
      </c>
      <c r="R363" s="79"/>
      <c r="S363" s="79"/>
      <c r="T363" s="79"/>
      <c r="U363" s="79"/>
      <c r="V363" s="84" t="s">
        <v>1040</v>
      </c>
      <c r="W363" s="81">
        <v>43695.360347222224</v>
      </c>
      <c r="X363" s="84" t="s">
        <v>1272</v>
      </c>
      <c r="Y363" s="79"/>
      <c r="Z363" s="79"/>
      <c r="AA363" s="82" t="s">
        <v>1516</v>
      </c>
      <c r="AB363" s="79"/>
      <c r="AC363" s="79" t="b">
        <v>0</v>
      </c>
      <c r="AD363" s="79">
        <v>0</v>
      </c>
      <c r="AE363" s="82" t="s">
        <v>1587</v>
      </c>
      <c r="AF363" s="79" t="b">
        <v>0</v>
      </c>
      <c r="AG363" s="79" t="s">
        <v>1621</v>
      </c>
      <c r="AH363" s="79"/>
      <c r="AI363" s="82" t="s">
        <v>1587</v>
      </c>
      <c r="AJ363" s="79" t="b">
        <v>0</v>
      </c>
      <c r="AK363" s="79">
        <v>1</v>
      </c>
      <c r="AL363" s="82" t="s">
        <v>1311</v>
      </c>
      <c r="AM363" s="79" t="s">
        <v>1643</v>
      </c>
      <c r="AN363" s="79" t="b">
        <v>0</v>
      </c>
      <c r="AO363" s="82" t="s">
        <v>1311</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c r="BE363" s="49"/>
      <c r="BF363" s="48"/>
      <c r="BG363" s="49"/>
      <c r="BH363" s="48"/>
      <c r="BI363" s="49"/>
      <c r="BJ363" s="48"/>
      <c r="BK363" s="49"/>
      <c r="BL363" s="48"/>
    </row>
    <row r="364" spans="1:64" ht="15">
      <c r="A364" s="64" t="s">
        <v>388</v>
      </c>
      <c r="B364" s="64" t="s">
        <v>388</v>
      </c>
      <c r="C364" s="65" t="s">
        <v>4978</v>
      </c>
      <c r="D364" s="66">
        <v>3</v>
      </c>
      <c r="E364" s="67" t="s">
        <v>132</v>
      </c>
      <c r="F364" s="68">
        <v>35</v>
      </c>
      <c r="G364" s="65"/>
      <c r="H364" s="69"/>
      <c r="I364" s="70"/>
      <c r="J364" s="70"/>
      <c r="K364" s="34" t="s">
        <v>65</v>
      </c>
      <c r="L364" s="77">
        <v>364</v>
      </c>
      <c r="M364" s="77"/>
      <c r="N364" s="72"/>
      <c r="O364" s="79" t="s">
        <v>176</v>
      </c>
      <c r="P364" s="81">
        <v>43695.405625</v>
      </c>
      <c r="Q364" s="79" t="s">
        <v>659</v>
      </c>
      <c r="R364" s="79"/>
      <c r="S364" s="79"/>
      <c r="T364" s="79" t="s">
        <v>849</v>
      </c>
      <c r="U364" s="79"/>
      <c r="V364" s="84" t="s">
        <v>1041</v>
      </c>
      <c r="W364" s="81">
        <v>43695.405625</v>
      </c>
      <c r="X364" s="84" t="s">
        <v>1273</v>
      </c>
      <c r="Y364" s="79"/>
      <c r="Z364" s="79"/>
      <c r="AA364" s="82" t="s">
        <v>1517</v>
      </c>
      <c r="AB364" s="79"/>
      <c r="AC364" s="79" t="b">
        <v>0</v>
      </c>
      <c r="AD364" s="79">
        <v>0</v>
      </c>
      <c r="AE364" s="82" t="s">
        <v>1587</v>
      </c>
      <c r="AF364" s="79" t="b">
        <v>0</v>
      </c>
      <c r="AG364" s="79" t="s">
        <v>1621</v>
      </c>
      <c r="AH364" s="79"/>
      <c r="AI364" s="82" t="s">
        <v>1587</v>
      </c>
      <c r="AJ364" s="79" t="b">
        <v>0</v>
      </c>
      <c r="AK364" s="79">
        <v>0</v>
      </c>
      <c r="AL364" s="82" t="s">
        <v>1587</v>
      </c>
      <c r="AM364" s="79" t="s">
        <v>1644</v>
      </c>
      <c r="AN364" s="79" t="b">
        <v>0</v>
      </c>
      <c r="AO364" s="82" t="s">
        <v>1517</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v>1</v>
      </c>
      <c r="BE364" s="49">
        <v>6.666666666666667</v>
      </c>
      <c r="BF364" s="48">
        <v>0</v>
      </c>
      <c r="BG364" s="49">
        <v>0</v>
      </c>
      <c r="BH364" s="48">
        <v>0</v>
      </c>
      <c r="BI364" s="49">
        <v>0</v>
      </c>
      <c r="BJ364" s="48">
        <v>14</v>
      </c>
      <c r="BK364" s="49">
        <v>93.33333333333333</v>
      </c>
      <c r="BL364" s="48">
        <v>15</v>
      </c>
    </row>
    <row r="365" spans="1:64" ht="15">
      <c r="A365" s="64" t="s">
        <v>389</v>
      </c>
      <c r="B365" s="64" t="s">
        <v>514</v>
      </c>
      <c r="C365" s="65" t="s">
        <v>4978</v>
      </c>
      <c r="D365" s="66">
        <v>3</v>
      </c>
      <c r="E365" s="67" t="s">
        <v>132</v>
      </c>
      <c r="F365" s="68">
        <v>35</v>
      </c>
      <c r="G365" s="65"/>
      <c r="H365" s="69"/>
      <c r="I365" s="70"/>
      <c r="J365" s="70"/>
      <c r="K365" s="34" t="s">
        <v>65</v>
      </c>
      <c r="L365" s="77">
        <v>365</v>
      </c>
      <c r="M365" s="77"/>
      <c r="N365" s="72"/>
      <c r="O365" s="79" t="s">
        <v>527</v>
      </c>
      <c r="P365" s="81">
        <v>43695.48726851852</v>
      </c>
      <c r="Q365" s="79" t="s">
        <v>660</v>
      </c>
      <c r="R365" s="79"/>
      <c r="S365" s="79"/>
      <c r="T365" s="79" t="s">
        <v>850</v>
      </c>
      <c r="U365" s="79"/>
      <c r="V365" s="84" t="s">
        <v>1042</v>
      </c>
      <c r="W365" s="81">
        <v>43695.48726851852</v>
      </c>
      <c r="X365" s="84" t="s">
        <v>1274</v>
      </c>
      <c r="Y365" s="79"/>
      <c r="Z365" s="79"/>
      <c r="AA365" s="82" t="s">
        <v>1518</v>
      </c>
      <c r="AB365" s="82" t="s">
        <v>1581</v>
      </c>
      <c r="AC365" s="79" t="b">
        <v>0</v>
      </c>
      <c r="AD365" s="79">
        <v>1</v>
      </c>
      <c r="AE365" s="82" t="s">
        <v>1615</v>
      </c>
      <c r="AF365" s="79" t="b">
        <v>0</v>
      </c>
      <c r="AG365" s="79" t="s">
        <v>1621</v>
      </c>
      <c r="AH365" s="79"/>
      <c r="AI365" s="82" t="s">
        <v>1587</v>
      </c>
      <c r="AJ365" s="79" t="b">
        <v>0</v>
      </c>
      <c r="AK365" s="79">
        <v>0</v>
      </c>
      <c r="AL365" s="82" t="s">
        <v>1587</v>
      </c>
      <c r="AM365" s="79" t="s">
        <v>1648</v>
      </c>
      <c r="AN365" s="79" t="b">
        <v>0</v>
      </c>
      <c r="AO365" s="82" t="s">
        <v>1581</v>
      </c>
      <c r="AP365" s="79" t="s">
        <v>176</v>
      </c>
      <c r="AQ365" s="79">
        <v>0</v>
      </c>
      <c r="AR365" s="79">
        <v>0</v>
      </c>
      <c r="AS365" s="79" t="s">
        <v>1660</v>
      </c>
      <c r="AT365" s="79" t="s">
        <v>1661</v>
      </c>
      <c r="AU365" s="79" t="s">
        <v>1664</v>
      </c>
      <c r="AV365" s="79" t="s">
        <v>1671</v>
      </c>
      <c r="AW365" s="79" t="s">
        <v>1676</v>
      </c>
      <c r="AX365" s="79" t="s">
        <v>1681</v>
      </c>
      <c r="AY365" s="79" t="s">
        <v>1682</v>
      </c>
      <c r="AZ365" s="84" t="s">
        <v>1687</v>
      </c>
      <c r="BA365">
        <v>1</v>
      </c>
      <c r="BB365" s="78" t="str">
        <f>REPLACE(INDEX(GroupVertices[Group],MATCH(Edges[[#This Row],[Vertex 1]],GroupVertices[Vertex],0)),1,1,"")</f>
        <v>39</v>
      </c>
      <c r="BC365" s="78" t="str">
        <f>REPLACE(INDEX(GroupVertices[Group],MATCH(Edges[[#This Row],[Vertex 2]],GroupVertices[Vertex],0)),1,1,"")</f>
        <v>39</v>
      </c>
      <c r="BD365" s="48">
        <v>0</v>
      </c>
      <c r="BE365" s="49">
        <v>0</v>
      </c>
      <c r="BF365" s="48">
        <v>0</v>
      </c>
      <c r="BG365" s="49">
        <v>0</v>
      </c>
      <c r="BH365" s="48">
        <v>0</v>
      </c>
      <c r="BI365" s="49">
        <v>0</v>
      </c>
      <c r="BJ365" s="48">
        <v>6</v>
      </c>
      <c r="BK365" s="49">
        <v>100</v>
      </c>
      <c r="BL365" s="48">
        <v>6</v>
      </c>
    </row>
    <row r="366" spans="1:64" ht="15">
      <c r="A366" s="64" t="s">
        <v>390</v>
      </c>
      <c r="B366" s="64" t="s">
        <v>515</v>
      </c>
      <c r="C366" s="65" t="s">
        <v>4978</v>
      </c>
      <c r="D366" s="66">
        <v>3</v>
      </c>
      <c r="E366" s="67" t="s">
        <v>132</v>
      </c>
      <c r="F366" s="68">
        <v>35</v>
      </c>
      <c r="G366" s="65"/>
      <c r="H366" s="69"/>
      <c r="I366" s="70"/>
      <c r="J366" s="70"/>
      <c r="K366" s="34" t="s">
        <v>65</v>
      </c>
      <c r="L366" s="77">
        <v>366</v>
      </c>
      <c r="M366" s="77"/>
      <c r="N366" s="72"/>
      <c r="O366" s="79" t="s">
        <v>526</v>
      </c>
      <c r="P366" s="81">
        <v>43695.96423611111</v>
      </c>
      <c r="Q366" s="79" t="s">
        <v>661</v>
      </c>
      <c r="R366" s="79"/>
      <c r="S366" s="79"/>
      <c r="T366" s="79" t="s">
        <v>851</v>
      </c>
      <c r="U366" s="79"/>
      <c r="V366" s="84" t="s">
        <v>1043</v>
      </c>
      <c r="W366" s="81">
        <v>43695.96423611111</v>
      </c>
      <c r="X366" s="84" t="s">
        <v>1275</v>
      </c>
      <c r="Y366" s="79"/>
      <c r="Z366" s="79"/>
      <c r="AA366" s="82" t="s">
        <v>1519</v>
      </c>
      <c r="AB366" s="82" t="s">
        <v>1582</v>
      </c>
      <c r="AC366" s="79" t="b">
        <v>0</v>
      </c>
      <c r="AD366" s="79">
        <v>0</v>
      </c>
      <c r="AE366" s="82" t="s">
        <v>1616</v>
      </c>
      <c r="AF366" s="79" t="b">
        <v>0</v>
      </c>
      <c r="AG366" s="79" t="s">
        <v>1621</v>
      </c>
      <c r="AH366" s="79"/>
      <c r="AI366" s="82" t="s">
        <v>1587</v>
      </c>
      <c r="AJ366" s="79" t="b">
        <v>0</v>
      </c>
      <c r="AK366" s="79">
        <v>0</v>
      </c>
      <c r="AL366" s="82" t="s">
        <v>1587</v>
      </c>
      <c r="AM366" s="79" t="s">
        <v>1650</v>
      </c>
      <c r="AN366" s="79" t="b">
        <v>0</v>
      </c>
      <c r="AO366" s="82" t="s">
        <v>1582</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18</v>
      </c>
      <c r="BC366" s="78" t="str">
        <f>REPLACE(INDEX(GroupVertices[Group],MATCH(Edges[[#This Row],[Vertex 2]],GroupVertices[Vertex],0)),1,1,"")</f>
        <v>18</v>
      </c>
      <c r="BD366" s="48"/>
      <c r="BE366" s="49"/>
      <c r="BF366" s="48"/>
      <c r="BG366" s="49"/>
      <c r="BH366" s="48"/>
      <c r="BI366" s="49"/>
      <c r="BJ366" s="48"/>
      <c r="BK366" s="49"/>
      <c r="BL366" s="48"/>
    </row>
    <row r="367" spans="1:64" ht="15">
      <c r="A367" s="64" t="s">
        <v>390</v>
      </c>
      <c r="B367" s="64" t="s">
        <v>516</v>
      </c>
      <c r="C367" s="65" t="s">
        <v>4978</v>
      </c>
      <c r="D367" s="66">
        <v>3</v>
      </c>
      <c r="E367" s="67" t="s">
        <v>132</v>
      </c>
      <c r="F367" s="68">
        <v>35</v>
      </c>
      <c r="G367" s="65"/>
      <c r="H367" s="69"/>
      <c r="I367" s="70"/>
      <c r="J367" s="70"/>
      <c r="K367" s="34" t="s">
        <v>65</v>
      </c>
      <c r="L367" s="77">
        <v>367</v>
      </c>
      <c r="M367" s="77"/>
      <c r="N367" s="72"/>
      <c r="O367" s="79" t="s">
        <v>527</v>
      </c>
      <c r="P367" s="81">
        <v>43695.96423611111</v>
      </c>
      <c r="Q367" s="79" t="s">
        <v>661</v>
      </c>
      <c r="R367" s="79"/>
      <c r="S367" s="79"/>
      <c r="T367" s="79" t="s">
        <v>851</v>
      </c>
      <c r="U367" s="79"/>
      <c r="V367" s="84" t="s">
        <v>1043</v>
      </c>
      <c r="W367" s="81">
        <v>43695.96423611111</v>
      </c>
      <c r="X367" s="84" t="s">
        <v>1275</v>
      </c>
      <c r="Y367" s="79"/>
      <c r="Z367" s="79"/>
      <c r="AA367" s="82" t="s">
        <v>1519</v>
      </c>
      <c r="AB367" s="82" t="s">
        <v>1582</v>
      </c>
      <c r="AC367" s="79" t="b">
        <v>0</v>
      </c>
      <c r="AD367" s="79">
        <v>0</v>
      </c>
      <c r="AE367" s="82" t="s">
        <v>1616</v>
      </c>
      <c r="AF367" s="79" t="b">
        <v>0</v>
      </c>
      <c r="AG367" s="79" t="s">
        <v>1621</v>
      </c>
      <c r="AH367" s="79"/>
      <c r="AI367" s="82" t="s">
        <v>1587</v>
      </c>
      <c r="AJ367" s="79" t="b">
        <v>0</v>
      </c>
      <c r="AK367" s="79">
        <v>0</v>
      </c>
      <c r="AL367" s="82" t="s">
        <v>1587</v>
      </c>
      <c r="AM367" s="79" t="s">
        <v>1650</v>
      </c>
      <c r="AN367" s="79" t="b">
        <v>0</v>
      </c>
      <c r="AO367" s="82" t="s">
        <v>1582</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18</v>
      </c>
      <c r="BC367" s="78" t="str">
        <f>REPLACE(INDEX(GroupVertices[Group],MATCH(Edges[[#This Row],[Vertex 2]],GroupVertices[Vertex],0)),1,1,"")</f>
        <v>18</v>
      </c>
      <c r="BD367" s="48">
        <v>0</v>
      </c>
      <c r="BE367" s="49">
        <v>0</v>
      </c>
      <c r="BF367" s="48">
        <v>1</v>
      </c>
      <c r="BG367" s="49">
        <v>1.7543859649122806</v>
      </c>
      <c r="BH367" s="48">
        <v>0</v>
      </c>
      <c r="BI367" s="49">
        <v>0</v>
      </c>
      <c r="BJ367" s="48">
        <v>56</v>
      </c>
      <c r="BK367" s="49">
        <v>98.24561403508773</v>
      </c>
      <c r="BL367" s="48">
        <v>57</v>
      </c>
    </row>
    <row r="368" spans="1:64" ht="15">
      <c r="A368" s="64" t="s">
        <v>391</v>
      </c>
      <c r="B368" s="64" t="s">
        <v>517</v>
      </c>
      <c r="C368" s="65" t="s">
        <v>4978</v>
      </c>
      <c r="D368" s="66">
        <v>3</v>
      </c>
      <c r="E368" s="67" t="s">
        <v>132</v>
      </c>
      <c r="F368" s="68">
        <v>35</v>
      </c>
      <c r="G368" s="65"/>
      <c r="H368" s="69"/>
      <c r="I368" s="70"/>
      <c r="J368" s="70"/>
      <c r="K368" s="34" t="s">
        <v>65</v>
      </c>
      <c r="L368" s="77">
        <v>368</v>
      </c>
      <c r="M368" s="77"/>
      <c r="N368" s="72"/>
      <c r="O368" s="79" t="s">
        <v>526</v>
      </c>
      <c r="P368" s="81">
        <v>43696.09886574074</v>
      </c>
      <c r="Q368" s="79" t="s">
        <v>662</v>
      </c>
      <c r="R368" s="79"/>
      <c r="S368" s="79"/>
      <c r="T368" s="79" t="s">
        <v>852</v>
      </c>
      <c r="U368" s="79"/>
      <c r="V368" s="84" t="s">
        <v>1044</v>
      </c>
      <c r="W368" s="81">
        <v>43696.09886574074</v>
      </c>
      <c r="X368" s="84" t="s">
        <v>1276</v>
      </c>
      <c r="Y368" s="79"/>
      <c r="Z368" s="79"/>
      <c r="AA368" s="82" t="s">
        <v>1520</v>
      </c>
      <c r="AB368" s="79"/>
      <c r="AC368" s="79" t="b">
        <v>0</v>
      </c>
      <c r="AD368" s="79">
        <v>0</v>
      </c>
      <c r="AE368" s="82" t="s">
        <v>1587</v>
      </c>
      <c r="AF368" s="79" t="b">
        <v>0</v>
      </c>
      <c r="AG368" s="79" t="s">
        <v>1621</v>
      </c>
      <c r="AH368" s="79"/>
      <c r="AI368" s="82" t="s">
        <v>1587</v>
      </c>
      <c r="AJ368" s="79" t="b">
        <v>0</v>
      </c>
      <c r="AK368" s="79">
        <v>0</v>
      </c>
      <c r="AL368" s="82" t="s">
        <v>1587</v>
      </c>
      <c r="AM368" s="79" t="s">
        <v>1644</v>
      </c>
      <c r="AN368" s="79" t="b">
        <v>0</v>
      </c>
      <c r="AO368" s="82" t="s">
        <v>1520</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38</v>
      </c>
      <c r="BC368" s="78" t="str">
        <f>REPLACE(INDEX(GroupVertices[Group],MATCH(Edges[[#This Row],[Vertex 2]],GroupVertices[Vertex],0)),1,1,"")</f>
        <v>38</v>
      </c>
      <c r="BD368" s="48">
        <v>1</v>
      </c>
      <c r="BE368" s="49">
        <v>4</v>
      </c>
      <c r="BF368" s="48">
        <v>0</v>
      </c>
      <c r="BG368" s="49">
        <v>0</v>
      </c>
      <c r="BH368" s="48">
        <v>0</v>
      </c>
      <c r="BI368" s="49">
        <v>0</v>
      </c>
      <c r="BJ368" s="48">
        <v>24</v>
      </c>
      <c r="BK368" s="49">
        <v>96</v>
      </c>
      <c r="BL368" s="48">
        <v>25</v>
      </c>
    </row>
    <row r="369" spans="1:64" ht="15">
      <c r="A369" s="64" t="s">
        <v>392</v>
      </c>
      <c r="B369" s="64" t="s">
        <v>395</v>
      </c>
      <c r="C369" s="65" t="s">
        <v>4978</v>
      </c>
      <c r="D369" s="66">
        <v>3</v>
      </c>
      <c r="E369" s="67" t="s">
        <v>132</v>
      </c>
      <c r="F369" s="68">
        <v>35</v>
      </c>
      <c r="G369" s="65"/>
      <c r="H369" s="69"/>
      <c r="I369" s="70"/>
      <c r="J369" s="70"/>
      <c r="K369" s="34" t="s">
        <v>65</v>
      </c>
      <c r="L369" s="77">
        <v>369</v>
      </c>
      <c r="M369" s="77"/>
      <c r="N369" s="72"/>
      <c r="O369" s="79" t="s">
        <v>526</v>
      </c>
      <c r="P369" s="81">
        <v>43684.36114583333</v>
      </c>
      <c r="Q369" s="79" t="s">
        <v>663</v>
      </c>
      <c r="R369" s="84" t="s">
        <v>759</v>
      </c>
      <c r="S369" s="79" t="s">
        <v>773</v>
      </c>
      <c r="T369" s="79" t="s">
        <v>853</v>
      </c>
      <c r="U369" s="79"/>
      <c r="V369" s="84" t="s">
        <v>1045</v>
      </c>
      <c r="W369" s="81">
        <v>43684.36114583333</v>
      </c>
      <c r="X369" s="84" t="s">
        <v>1277</v>
      </c>
      <c r="Y369" s="79"/>
      <c r="Z369" s="79"/>
      <c r="AA369" s="82" t="s">
        <v>1521</v>
      </c>
      <c r="AB369" s="79"/>
      <c r="AC369" s="79" t="b">
        <v>0</v>
      </c>
      <c r="AD369" s="79">
        <v>5</v>
      </c>
      <c r="AE369" s="82" t="s">
        <v>1587</v>
      </c>
      <c r="AF369" s="79" t="b">
        <v>0</v>
      </c>
      <c r="AG369" s="79" t="s">
        <v>1621</v>
      </c>
      <c r="AH369" s="79"/>
      <c r="AI369" s="82" t="s">
        <v>1587</v>
      </c>
      <c r="AJ369" s="79" t="b">
        <v>0</v>
      </c>
      <c r="AK369" s="79">
        <v>2</v>
      </c>
      <c r="AL369" s="82" t="s">
        <v>1587</v>
      </c>
      <c r="AM369" s="79" t="s">
        <v>1649</v>
      </c>
      <c r="AN369" s="79" t="b">
        <v>0</v>
      </c>
      <c r="AO369" s="82" t="s">
        <v>1521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6</v>
      </c>
      <c r="BC369" s="78" t="str">
        <f>REPLACE(INDEX(GroupVertices[Group],MATCH(Edges[[#This Row],[Vertex 2]],GroupVertices[Vertex],0)),1,1,"")</f>
        <v>6</v>
      </c>
      <c r="BD369" s="48"/>
      <c r="BE369" s="49"/>
      <c r="BF369" s="48"/>
      <c r="BG369" s="49"/>
      <c r="BH369" s="48"/>
      <c r="BI369" s="49"/>
      <c r="BJ369" s="48"/>
      <c r="BK369" s="49"/>
      <c r="BL369" s="48"/>
    </row>
    <row r="370" spans="1:64" ht="15">
      <c r="A370" s="64" t="s">
        <v>392</v>
      </c>
      <c r="B370" s="64" t="s">
        <v>393</v>
      </c>
      <c r="C370" s="65" t="s">
        <v>4978</v>
      </c>
      <c r="D370" s="66">
        <v>3</v>
      </c>
      <c r="E370" s="67" t="s">
        <v>132</v>
      </c>
      <c r="F370" s="68">
        <v>35</v>
      </c>
      <c r="G370" s="65"/>
      <c r="H370" s="69"/>
      <c r="I370" s="70"/>
      <c r="J370" s="70"/>
      <c r="K370" s="34" t="s">
        <v>66</v>
      </c>
      <c r="L370" s="77">
        <v>370</v>
      </c>
      <c r="M370" s="77"/>
      <c r="N370" s="72"/>
      <c r="O370" s="79" t="s">
        <v>526</v>
      </c>
      <c r="P370" s="81">
        <v>43684.36114583333</v>
      </c>
      <c r="Q370" s="79" t="s">
        <v>663</v>
      </c>
      <c r="R370" s="84" t="s">
        <v>759</v>
      </c>
      <c r="S370" s="79" t="s">
        <v>773</v>
      </c>
      <c r="T370" s="79" t="s">
        <v>853</v>
      </c>
      <c r="U370" s="79"/>
      <c r="V370" s="84" t="s">
        <v>1045</v>
      </c>
      <c r="W370" s="81">
        <v>43684.36114583333</v>
      </c>
      <c r="X370" s="84" t="s">
        <v>1277</v>
      </c>
      <c r="Y370" s="79"/>
      <c r="Z370" s="79"/>
      <c r="AA370" s="82" t="s">
        <v>1521</v>
      </c>
      <c r="AB370" s="79"/>
      <c r="AC370" s="79" t="b">
        <v>0</v>
      </c>
      <c r="AD370" s="79">
        <v>5</v>
      </c>
      <c r="AE370" s="82" t="s">
        <v>1587</v>
      </c>
      <c r="AF370" s="79" t="b">
        <v>0</v>
      </c>
      <c r="AG370" s="79" t="s">
        <v>1621</v>
      </c>
      <c r="AH370" s="79"/>
      <c r="AI370" s="82" t="s">
        <v>1587</v>
      </c>
      <c r="AJ370" s="79" t="b">
        <v>0</v>
      </c>
      <c r="AK370" s="79">
        <v>2</v>
      </c>
      <c r="AL370" s="82" t="s">
        <v>1587</v>
      </c>
      <c r="AM370" s="79" t="s">
        <v>1649</v>
      </c>
      <c r="AN370" s="79" t="b">
        <v>0</v>
      </c>
      <c r="AO370" s="82" t="s">
        <v>1521</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6</v>
      </c>
      <c r="BC370" s="78" t="str">
        <f>REPLACE(INDEX(GroupVertices[Group],MATCH(Edges[[#This Row],[Vertex 2]],GroupVertices[Vertex],0)),1,1,"")</f>
        <v>6</v>
      </c>
      <c r="BD370" s="48">
        <v>0</v>
      </c>
      <c r="BE370" s="49">
        <v>0</v>
      </c>
      <c r="BF370" s="48">
        <v>0</v>
      </c>
      <c r="BG370" s="49">
        <v>0</v>
      </c>
      <c r="BH370" s="48">
        <v>0</v>
      </c>
      <c r="BI370" s="49">
        <v>0</v>
      </c>
      <c r="BJ370" s="48">
        <v>36</v>
      </c>
      <c r="BK370" s="49">
        <v>100</v>
      </c>
      <c r="BL370" s="48">
        <v>36</v>
      </c>
    </row>
    <row r="371" spans="1:64" ht="15">
      <c r="A371" s="64" t="s">
        <v>393</v>
      </c>
      <c r="B371" s="64" t="s">
        <v>392</v>
      </c>
      <c r="C371" s="65" t="s">
        <v>4978</v>
      </c>
      <c r="D371" s="66">
        <v>3</v>
      </c>
      <c r="E371" s="67" t="s">
        <v>132</v>
      </c>
      <c r="F371" s="68">
        <v>35</v>
      </c>
      <c r="G371" s="65"/>
      <c r="H371" s="69"/>
      <c r="I371" s="70"/>
      <c r="J371" s="70"/>
      <c r="K371" s="34" t="s">
        <v>66</v>
      </c>
      <c r="L371" s="77">
        <v>371</v>
      </c>
      <c r="M371" s="77"/>
      <c r="N371" s="72"/>
      <c r="O371" s="79" t="s">
        <v>526</v>
      </c>
      <c r="P371" s="81">
        <v>43684.37247685185</v>
      </c>
      <c r="Q371" s="79" t="s">
        <v>664</v>
      </c>
      <c r="R371" s="79"/>
      <c r="S371" s="79"/>
      <c r="T371" s="79" t="s">
        <v>800</v>
      </c>
      <c r="U371" s="79"/>
      <c r="V371" s="84" t="s">
        <v>1046</v>
      </c>
      <c r="W371" s="81">
        <v>43684.37247685185</v>
      </c>
      <c r="X371" s="84" t="s">
        <v>1278</v>
      </c>
      <c r="Y371" s="79"/>
      <c r="Z371" s="79"/>
      <c r="AA371" s="82" t="s">
        <v>1522</v>
      </c>
      <c r="AB371" s="79"/>
      <c r="AC371" s="79" t="b">
        <v>0</v>
      </c>
      <c r="AD371" s="79">
        <v>0</v>
      </c>
      <c r="AE371" s="82" t="s">
        <v>1587</v>
      </c>
      <c r="AF371" s="79" t="b">
        <v>0</v>
      </c>
      <c r="AG371" s="79" t="s">
        <v>1621</v>
      </c>
      <c r="AH371" s="79"/>
      <c r="AI371" s="82" t="s">
        <v>1587</v>
      </c>
      <c r="AJ371" s="79" t="b">
        <v>0</v>
      </c>
      <c r="AK371" s="79">
        <v>2</v>
      </c>
      <c r="AL371" s="82" t="s">
        <v>1521</v>
      </c>
      <c r="AM371" s="79" t="s">
        <v>1643</v>
      </c>
      <c r="AN371" s="79" t="b">
        <v>0</v>
      </c>
      <c r="AO371" s="82" t="s">
        <v>1521</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6</v>
      </c>
      <c r="BC371" s="78" t="str">
        <f>REPLACE(INDEX(GroupVertices[Group],MATCH(Edges[[#This Row],[Vertex 2]],GroupVertices[Vertex],0)),1,1,"")</f>
        <v>6</v>
      </c>
      <c r="BD371" s="48">
        <v>0</v>
      </c>
      <c r="BE371" s="49">
        <v>0</v>
      </c>
      <c r="BF371" s="48">
        <v>0</v>
      </c>
      <c r="BG371" s="49">
        <v>0</v>
      </c>
      <c r="BH371" s="48">
        <v>0</v>
      </c>
      <c r="BI371" s="49">
        <v>0</v>
      </c>
      <c r="BJ371" s="48">
        <v>19</v>
      </c>
      <c r="BK371" s="49">
        <v>100</v>
      </c>
      <c r="BL371" s="48">
        <v>19</v>
      </c>
    </row>
    <row r="372" spans="1:64" ht="15">
      <c r="A372" s="64" t="s">
        <v>394</v>
      </c>
      <c r="B372" s="64" t="s">
        <v>428</v>
      </c>
      <c r="C372" s="65" t="s">
        <v>4978</v>
      </c>
      <c r="D372" s="66">
        <v>3</v>
      </c>
      <c r="E372" s="67" t="s">
        <v>132</v>
      </c>
      <c r="F372" s="68">
        <v>35</v>
      </c>
      <c r="G372" s="65"/>
      <c r="H372" s="69"/>
      <c r="I372" s="70"/>
      <c r="J372" s="70"/>
      <c r="K372" s="34" t="s">
        <v>65</v>
      </c>
      <c r="L372" s="77">
        <v>372</v>
      </c>
      <c r="M372" s="77"/>
      <c r="N372" s="72"/>
      <c r="O372" s="79" t="s">
        <v>526</v>
      </c>
      <c r="P372" s="81">
        <v>43684.508043981485</v>
      </c>
      <c r="Q372" s="79" t="s">
        <v>665</v>
      </c>
      <c r="R372" s="84" t="s">
        <v>760</v>
      </c>
      <c r="S372" s="79" t="s">
        <v>792</v>
      </c>
      <c r="T372" s="79" t="s">
        <v>854</v>
      </c>
      <c r="U372" s="84" t="s">
        <v>878</v>
      </c>
      <c r="V372" s="84" t="s">
        <v>878</v>
      </c>
      <c r="W372" s="81">
        <v>43684.508043981485</v>
      </c>
      <c r="X372" s="84" t="s">
        <v>1279</v>
      </c>
      <c r="Y372" s="79"/>
      <c r="Z372" s="79"/>
      <c r="AA372" s="82" t="s">
        <v>1523</v>
      </c>
      <c r="AB372" s="79"/>
      <c r="AC372" s="79" t="b">
        <v>0</v>
      </c>
      <c r="AD372" s="79">
        <v>0</v>
      </c>
      <c r="AE372" s="82" t="s">
        <v>1587</v>
      </c>
      <c r="AF372" s="79" t="b">
        <v>0</v>
      </c>
      <c r="AG372" s="79" t="s">
        <v>1621</v>
      </c>
      <c r="AH372" s="79"/>
      <c r="AI372" s="82" t="s">
        <v>1587</v>
      </c>
      <c r="AJ372" s="79" t="b">
        <v>0</v>
      </c>
      <c r="AK372" s="79">
        <v>1</v>
      </c>
      <c r="AL372" s="82" t="s">
        <v>1587</v>
      </c>
      <c r="AM372" s="79" t="s">
        <v>1643</v>
      </c>
      <c r="AN372" s="79" t="b">
        <v>0</v>
      </c>
      <c r="AO372" s="82" t="s">
        <v>1523</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6</v>
      </c>
      <c r="BC372" s="78" t="str">
        <f>REPLACE(INDEX(GroupVertices[Group],MATCH(Edges[[#This Row],[Vertex 2]],GroupVertices[Vertex],0)),1,1,"")</f>
        <v>6</v>
      </c>
      <c r="BD372" s="48"/>
      <c r="BE372" s="49"/>
      <c r="BF372" s="48"/>
      <c r="BG372" s="49"/>
      <c r="BH372" s="48"/>
      <c r="BI372" s="49"/>
      <c r="BJ372" s="48"/>
      <c r="BK372" s="49"/>
      <c r="BL372" s="48"/>
    </row>
    <row r="373" spans="1:64" ht="15">
      <c r="A373" s="64" t="s">
        <v>395</v>
      </c>
      <c r="B373" s="64" t="s">
        <v>428</v>
      </c>
      <c r="C373" s="65" t="s">
        <v>4978</v>
      </c>
      <c r="D373" s="66">
        <v>3</v>
      </c>
      <c r="E373" s="67" t="s">
        <v>132</v>
      </c>
      <c r="F373" s="68">
        <v>35</v>
      </c>
      <c r="G373" s="65"/>
      <c r="H373" s="69"/>
      <c r="I373" s="70"/>
      <c r="J373" s="70"/>
      <c r="K373" s="34" t="s">
        <v>65</v>
      </c>
      <c r="L373" s="77">
        <v>373</v>
      </c>
      <c r="M373" s="77"/>
      <c r="N373" s="72"/>
      <c r="O373" s="79" t="s">
        <v>526</v>
      </c>
      <c r="P373" s="81">
        <v>43684.581608796296</v>
      </c>
      <c r="Q373" s="79" t="s">
        <v>540</v>
      </c>
      <c r="R373" s="79"/>
      <c r="S373" s="79"/>
      <c r="T373" s="79"/>
      <c r="U373" s="79"/>
      <c r="V373" s="84" t="s">
        <v>1047</v>
      </c>
      <c r="W373" s="81">
        <v>43684.581608796296</v>
      </c>
      <c r="X373" s="84" t="s">
        <v>1280</v>
      </c>
      <c r="Y373" s="79"/>
      <c r="Z373" s="79"/>
      <c r="AA373" s="82" t="s">
        <v>1524</v>
      </c>
      <c r="AB373" s="79"/>
      <c r="AC373" s="79" t="b">
        <v>0</v>
      </c>
      <c r="AD373" s="79">
        <v>0</v>
      </c>
      <c r="AE373" s="82" t="s">
        <v>1587</v>
      </c>
      <c r="AF373" s="79" t="b">
        <v>0</v>
      </c>
      <c r="AG373" s="79" t="s">
        <v>1621</v>
      </c>
      <c r="AH373" s="79"/>
      <c r="AI373" s="82" t="s">
        <v>1587</v>
      </c>
      <c r="AJ373" s="79" t="b">
        <v>0</v>
      </c>
      <c r="AK373" s="79">
        <v>4</v>
      </c>
      <c r="AL373" s="82" t="s">
        <v>1523</v>
      </c>
      <c r="AM373" s="79" t="s">
        <v>1645</v>
      </c>
      <c r="AN373" s="79" t="b">
        <v>0</v>
      </c>
      <c r="AO373" s="82" t="s">
        <v>1523</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6</v>
      </c>
      <c r="BC373" s="78" t="str">
        <f>REPLACE(INDEX(GroupVertices[Group],MATCH(Edges[[#This Row],[Vertex 2]],GroupVertices[Vertex],0)),1,1,"")</f>
        <v>6</v>
      </c>
      <c r="BD373" s="48"/>
      <c r="BE373" s="49"/>
      <c r="BF373" s="48"/>
      <c r="BG373" s="49"/>
      <c r="BH373" s="48"/>
      <c r="BI373" s="49"/>
      <c r="BJ373" s="48"/>
      <c r="BK373" s="49"/>
      <c r="BL373" s="48"/>
    </row>
    <row r="374" spans="1:64" ht="15">
      <c r="A374" s="64" t="s">
        <v>393</v>
      </c>
      <c r="B374" s="64" t="s">
        <v>428</v>
      </c>
      <c r="C374" s="65" t="s">
        <v>4978</v>
      </c>
      <c r="D374" s="66">
        <v>3</v>
      </c>
      <c r="E374" s="67" t="s">
        <v>132</v>
      </c>
      <c r="F374" s="68">
        <v>35</v>
      </c>
      <c r="G374" s="65"/>
      <c r="H374" s="69"/>
      <c r="I374" s="70"/>
      <c r="J374" s="70"/>
      <c r="K374" s="34" t="s">
        <v>65</v>
      </c>
      <c r="L374" s="77">
        <v>374</v>
      </c>
      <c r="M374" s="77"/>
      <c r="N374" s="72"/>
      <c r="O374" s="79" t="s">
        <v>526</v>
      </c>
      <c r="P374" s="81">
        <v>43684.555868055555</v>
      </c>
      <c r="Q374" s="79" t="s">
        <v>540</v>
      </c>
      <c r="R374" s="79"/>
      <c r="S374" s="79"/>
      <c r="T374" s="79"/>
      <c r="U374" s="79"/>
      <c r="V374" s="84" t="s">
        <v>1046</v>
      </c>
      <c r="W374" s="81">
        <v>43684.555868055555</v>
      </c>
      <c r="X374" s="84" t="s">
        <v>1281</v>
      </c>
      <c r="Y374" s="79"/>
      <c r="Z374" s="79"/>
      <c r="AA374" s="82" t="s">
        <v>1525</v>
      </c>
      <c r="AB374" s="79"/>
      <c r="AC374" s="79" t="b">
        <v>0</v>
      </c>
      <c r="AD374" s="79">
        <v>0</v>
      </c>
      <c r="AE374" s="82" t="s">
        <v>1587</v>
      </c>
      <c r="AF374" s="79" t="b">
        <v>0</v>
      </c>
      <c r="AG374" s="79" t="s">
        <v>1621</v>
      </c>
      <c r="AH374" s="79"/>
      <c r="AI374" s="82" t="s">
        <v>1587</v>
      </c>
      <c r="AJ374" s="79" t="b">
        <v>0</v>
      </c>
      <c r="AK374" s="79">
        <v>4</v>
      </c>
      <c r="AL374" s="82" t="s">
        <v>1523</v>
      </c>
      <c r="AM374" s="79" t="s">
        <v>1648</v>
      </c>
      <c r="AN374" s="79" t="b">
        <v>0</v>
      </c>
      <c r="AO374" s="82" t="s">
        <v>1523</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6</v>
      </c>
      <c r="BC374" s="78" t="str">
        <f>REPLACE(INDEX(GroupVertices[Group],MATCH(Edges[[#This Row],[Vertex 2]],GroupVertices[Vertex],0)),1,1,"")</f>
        <v>6</v>
      </c>
      <c r="BD374" s="48"/>
      <c r="BE374" s="49"/>
      <c r="BF374" s="48"/>
      <c r="BG374" s="49"/>
      <c r="BH374" s="48"/>
      <c r="BI374" s="49"/>
      <c r="BJ374" s="48"/>
      <c r="BK374" s="49"/>
      <c r="BL374" s="48"/>
    </row>
    <row r="375" spans="1:64" ht="15">
      <c r="A375" s="64" t="s">
        <v>394</v>
      </c>
      <c r="B375" s="64" t="s">
        <v>395</v>
      </c>
      <c r="C375" s="65" t="s">
        <v>4978</v>
      </c>
      <c r="D375" s="66">
        <v>3</v>
      </c>
      <c r="E375" s="67" t="s">
        <v>132</v>
      </c>
      <c r="F375" s="68">
        <v>35</v>
      </c>
      <c r="G375" s="65"/>
      <c r="H375" s="69"/>
      <c r="I375" s="70"/>
      <c r="J375" s="70"/>
      <c r="K375" s="34" t="s">
        <v>66</v>
      </c>
      <c r="L375" s="77">
        <v>375</v>
      </c>
      <c r="M375" s="77"/>
      <c r="N375" s="72"/>
      <c r="O375" s="79" t="s">
        <v>526</v>
      </c>
      <c r="P375" s="81">
        <v>43684.508043981485</v>
      </c>
      <c r="Q375" s="79" t="s">
        <v>665</v>
      </c>
      <c r="R375" s="84" t="s">
        <v>760</v>
      </c>
      <c r="S375" s="79" t="s">
        <v>792</v>
      </c>
      <c r="T375" s="79" t="s">
        <v>854</v>
      </c>
      <c r="U375" s="84" t="s">
        <v>878</v>
      </c>
      <c r="V375" s="84" t="s">
        <v>878</v>
      </c>
      <c r="W375" s="81">
        <v>43684.508043981485</v>
      </c>
      <c r="X375" s="84" t="s">
        <v>1279</v>
      </c>
      <c r="Y375" s="79"/>
      <c r="Z375" s="79"/>
      <c r="AA375" s="82" t="s">
        <v>1523</v>
      </c>
      <c r="AB375" s="79"/>
      <c r="AC375" s="79" t="b">
        <v>0</v>
      </c>
      <c r="AD375" s="79">
        <v>0</v>
      </c>
      <c r="AE375" s="82" t="s">
        <v>1587</v>
      </c>
      <c r="AF375" s="79" t="b">
        <v>0</v>
      </c>
      <c r="AG375" s="79" t="s">
        <v>1621</v>
      </c>
      <c r="AH375" s="79"/>
      <c r="AI375" s="82" t="s">
        <v>1587</v>
      </c>
      <c r="AJ375" s="79" t="b">
        <v>0</v>
      </c>
      <c r="AK375" s="79">
        <v>1</v>
      </c>
      <c r="AL375" s="82" t="s">
        <v>1587</v>
      </c>
      <c r="AM375" s="79" t="s">
        <v>1643</v>
      </c>
      <c r="AN375" s="79" t="b">
        <v>0</v>
      </c>
      <c r="AO375" s="82" t="s">
        <v>1523</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6</v>
      </c>
      <c r="BC375" s="78" t="str">
        <f>REPLACE(INDEX(GroupVertices[Group],MATCH(Edges[[#This Row],[Vertex 2]],GroupVertices[Vertex],0)),1,1,"")</f>
        <v>6</v>
      </c>
      <c r="BD375" s="48">
        <v>0</v>
      </c>
      <c r="BE375" s="49">
        <v>0</v>
      </c>
      <c r="BF375" s="48">
        <v>2</v>
      </c>
      <c r="BG375" s="49">
        <v>11.11111111111111</v>
      </c>
      <c r="BH375" s="48">
        <v>0</v>
      </c>
      <c r="BI375" s="49">
        <v>0</v>
      </c>
      <c r="BJ375" s="48">
        <v>16</v>
      </c>
      <c r="BK375" s="49">
        <v>88.88888888888889</v>
      </c>
      <c r="BL375" s="48">
        <v>18</v>
      </c>
    </row>
    <row r="376" spans="1:64" ht="15">
      <c r="A376" s="64" t="s">
        <v>394</v>
      </c>
      <c r="B376" s="64" t="s">
        <v>393</v>
      </c>
      <c r="C376" s="65" t="s">
        <v>4978</v>
      </c>
      <c r="D376" s="66">
        <v>3</v>
      </c>
      <c r="E376" s="67" t="s">
        <v>132</v>
      </c>
      <c r="F376" s="68">
        <v>35</v>
      </c>
      <c r="G376" s="65"/>
      <c r="H376" s="69"/>
      <c r="I376" s="70"/>
      <c r="J376" s="70"/>
      <c r="K376" s="34" t="s">
        <v>66</v>
      </c>
      <c r="L376" s="77">
        <v>376</v>
      </c>
      <c r="M376" s="77"/>
      <c r="N376" s="72"/>
      <c r="O376" s="79" t="s">
        <v>526</v>
      </c>
      <c r="P376" s="81">
        <v>43684.508043981485</v>
      </c>
      <c r="Q376" s="79" t="s">
        <v>665</v>
      </c>
      <c r="R376" s="84" t="s">
        <v>760</v>
      </c>
      <c r="S376" s="79" t="s">
        <v>792</v>
      </c>
      <c r="T376" s="79" t="s">
        <v>854</v>
      </c>
      <c r="U376" s="84" t="s">
        <v>878</v>
      </c>
      <c r="V376" s="84" t="s">
        <v>878</v>
      </c>
      <c r="W376" s="81">
        <v>43684.508043981485</v>
      </c>
      <c r="X376" s="84" t="s">
        <v>1279</v>
      </c>
      <c r="Y376" s="79"/>
      <c r="Z376" s="79"/>
      <c r="AA376" s="82" t="s">
        <v>1523</v>
      </c>
      <c r="AB376" s="79"/>
      <c r="AC376" s="79" t="b">
        <v>0</v>
      </c>
      <c r="AD376" s="79">
        <v>0</v>
      </c>
      <c r="AE376" s="82" t="s">
        <v>1587</v>
      </c>
      <c r="AF376" s="79" t="b">
        <v>0</v>
      </c>
      <c r="AG376" s="79" t="s">
        <v>1621</v>
      </c>
      <c r="AH376" s="79"/>
      <c r="AI376" s="82" t="s">
        <v>1587</v>
      </c>
      <c r="AJ376" s="79" t="b">
        <v>0</v>
      </c>
      <c r="AK376" s="79">
        <v>1</v>
      </c>
      <c r="AL376" s="82" t="s">
        <v>1587</v>
      </c>
      <c r="AM376" s="79" t="s">
        <v>1643</v>
      </c>
      <c r="AN376" s="79" t="b">
        <v>0</v>
      </c>
      <c r="AO376" s="82" t="s">
        <v>1523</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6</v>
      </c>
      <c r="BC376" s="78" t="str">
        <f>REPLACE(INDEX(GroupVertices[Group],MATCH(Edges[[#This Row],[Vertex 2]],GroupVertices[Vertex],0)),1,1,"")</f>
        <v>6</v>
      </c>
      <c r="BD376" s="48"/>
      <c r="BE376" s="49"/>
      <c r="BF376" s="48"/>
      <c r="BG376" s="49"/>
      <c r="BH376" s="48"/>
      <c r="BI376" s="49"/>
      <c r="BJ376" s="48"/>
      <c r="BK376" s="49"/>
      <c r="BL376" s="48"/>
    </row>
    <row r="377" spans="1:64" ht="15">
      <c r="A377" s="64" t="s">
        <v>395</v>
      </c>
      <c r="B377" s="64" t="s">
        <v>394</v>
      </c>
      <c r="C377" s="65" t="s">
        <v>4978</v>
      </c>
      <c r="D377" s="66">
        <v>3</v>
      </c>
      <c r="E377" s="67" t="s">
        <v>132</v>
      </c>
      <c r="F377" s="68">
        <v>35</v>
      </c>
      <c r="G377" s="65"/>
      <c r="H377" s="69"/>
      <c r="I377" s="70"/>
      <c r="J377" s="70"/>
      <c r="K377" s="34" t="s">
        <v>66</v>
      </c>
      <c r="L377" s="77">
        <v>377</v>
      </c>
      <c r="M377" s="77"/>
      <c r="N377" s="72"/>
      <c r="O377" s="79" t="s">
        <v>526</v>
      </c>
      <c r="P377" s="81">
        <v>43684.581608796296</v>
      </c>
      <c r="Q377" s="79" t="s">
        <v>540</v>
      </c>
      <c r="R377" s="79"/>
      <c r="S377" s="79"/>
      <c r="T377" s="79"/>
      <c r="U377" s="79"/>
      <c r="V377" s="84" t="s">
        <v>1047</v>
      </c>
      <c r="W377" s="81">
        <v>43684.581608796296</v>
      </c>
      <c r="X377" s="84" t="s">
        <v>1280</v>
      </c>
      <c r="Y377" s="79"/>
      <c r="Z377" s="79"/>
      <c r="AA377" s="82" t="s">
        <v>1524</v>
      </c>
      <c r="AB377" s="79"/>
      <c r="AC377" s="79" t="b">
        <v>0</v>
      </c>
      <c r="AD377" s="79">
        <v>0</v>
      </c>
      <c r="AE377" s="82" t="s">
        <v>1587</v>
      </c>
      <c r="AF377" s="79" t="b">
        <v>0</v>
      </c>
      <c r="AG377" s="79" t="s">
        <v>1621</v>
      </c>
      <c r="AH377" s="79"/>
      <c r="AI377" s="82" t="s">
        <v>1587</v>
      </c>
      <c r="AJ377" s="79" t="b">
        <v>0</v>
      </c>
      <c r="AK377" s="79">
        <v>4</v>
      </c>
      <c r="AL377" s="82" t="s">
        <v>1523</v>
      </c>
      <c r="AM377" s="79" t="s">
        <v>1645</v>
      </c>
      <c r="AN377" s="79" t="b">
        <v>0</v>
      </c>
      <c r="AO377" s="82" t="s">
        <v>1523</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6</v>
      </c>
      <c r="BC377" s="78" t="str">
        <f>REPLACE(INDEX(GroupVertices[Group],MATCH(Edges[[#This Row],[Vertex 2]],GroupVertices[Vertex],0)),1,1,"")</f>
        <v>6</v>
      </c>
      <c r="BD377" s="48"/>
      <c r="BE377" s="49"/>
      <c r="BF377" s="48"/>
      <c r="BG377" s="49"/>
      <c r="BH377" s="48"/>
      <c r="BI377" s="49"/>
      <c r="BJ377" s="48"/>
      <c r="BK377" s="49"/>
      <c r="BL377" s="48"/>
    </row>
    <row r="378" spans="1:64" ht="15">
      <c r="A378" s="64" t="s">
        <v>393</v>
      </c>
      <c r="B378" s="64" t="s">
        <v>394</v>
      </c>
      <c r="C378" s="65" t="s">
        <v>4978</v>
      </c>
      <c r="D378" s="66">
        <v>3</v>
      </c>
      <c r="E378" s="67" t="s">
        <v>132</v>
      </c>
      <c r="F378" s="68">
        <v>35</v>
      </c>
      <c r="G378" s="65"/>
      <c r="H378" s="69"/>
      <c r="I378" s="70"/>
      <c r="J378" s="70"/>
      <c r="K378" s="34" t="s">
        <v>66</v>
      </c>
      <c r="L378" s="77">
        <v>378</v>
      </c>
      <c r="M378" s="77"/>
      <c r="N378" s="72"/>
      <c r="O378" s="79" t="s">
        <v>526</v>
      </c>
      <c r="P378" s="81">
        <v>43684.555868055555</v>
      </c>
      <c r="Q378" s="79" t="s">
        <v>540</v>
      </c>
      <c r="R378" s="79"/>
      <c r="S378" s="79"/>
      <c r="T378" s="79"/>
      <c r="U378" s="79"/>
      <c r="V378" s="84" t="s">
        <v>1046</v>
      </c>
      <c r="W378" s="81">
        <v>43684.555868055555</v>
      </c>
      <c r="X378" s="84" t="s">
        <v>1281</v>
      </c>
      <c r="Y378" s="79"/>
      <c r="Z378" s="79"/>
      <c r="AA378" s="82" t="s">
        <v>1525</v>
      </c>
      <c r="AB378" s="79"/>
      <c r="AC378" s="79" t="b">
        <v>0</v>
      </c>
      <c r="AD378" s="79">
        <v>0</v>
      </c>
      <c r="AE378" s="82" t="s">
        <v>1587</v>
      </c>
      <c r="AF378" s="79" t="b">
        <v>0</v>
      </c>
      <c r="AG378" s="79" t="s">
        <v>1621</v>
      </c>
      <c r="AH378" s="79"/>
      <c r="AI378" s="82" t="s">
        <v>1587</v>
      </c>
      <c r="AJ378" s="79" t="b">
        <v>0</v>
      </c>
      <c r="AK378" s="79">
        <v>4</v>
      </c>
      <c r="AL378" s="82" t="s">
        <v>1523</v>
      </c>
      <c r="AM378" s="79" t="s">
        <v>1648</v>
      </c>
      <c r="AN378" s="79" t="b">
        <v>0</v>
      </c>
      <c r="AO378" s="82" t="s">
        <v>1523</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6</v>
      </c>
      <c r="BC378" s="78" t="str">
        <f>REPLACE(INDEX(GroupVertices[Group],MATCH(Edges[[#This Row],[Vertex 2]],GroupVertices[Vertex],0)),1,1,"")</f>
        <v>6</v>
      </c>
      <c r="BD378" s="48">
        <v>0</v>
      </c>
      <c r="BE378" s="49">
        <v>0</v>
      </c>
      <c r="BF378" s="48">
        <v>2</v>
      </c>
      <c r="BG378" s="49">
        <v>11.11111111111111</v>
      </c>
      <c r="BH378" s="48">
        <v>0</v>
      </c>
      <c r="BI378" s="49">
        <v>0</v>
      </c>
      <c r="BJ378" s="48">
        <v>16</v>
      </c>
      <c r="BK378" s="49">
        <v>88.88888888888889</v>
      </c>
      <c r="BL378" s="48">
        <v>18</v>
      </c>
    </row>
    <row r="379" spans="1:64" ht="15">
      <c r="A379" s="64" t="s">
        <v>396</v>
      </c>
      <c r="B379" s="64" t="s">
        <v>395</v>
      </c>
      <c r="C379" s="65" t="s">
        <v>4978</v>
      </c>
      <c r="D379" s="66">
        <v>3</v>
      </c>
      <c r="E379" s="67" t="s">
        <v>132</v>
      </c>
      <c r="F379" s="68">
        <v>35</v>
      </c>
      <c r="G379" s="65"/>
      <c r="H379" s="69"/>
      <c r="I379" s="70"/>
      <c r="J379" s="70"/>
      <c r="K379" s="34" t="s">
        <v>66</v>
      </c>
      <c r="L379" s="77">
        <v>379</v>
      </c>
      <c r="M379" s="77"/>
      <c r="N379" s="72"/>
      <c r="O379" s="79" t="s">
        <v>526</v>
      </c>
      <c r="P379" s="81">
        <v>43685.3353587963</v>
      </c>
      <c r="Q379" s="79" t="s">
        <v>666</v>
      </c>
      <c r="R379" s="84" t="s">
        <v>761</v>
      </c>
      <c r="S379" s="79" t="s">
        <v>793</v>
      </c>
      <c r="T379" s="79" t="s">
        <v>855</v>
      </c>
      <c r="U379" s="79"/>
      <c r="V379" s="84" t="s">
        <v>1048</v>
      </c>
      <c r="W379" s="81">
        <v>43685.3353587963</v>
      </c>
      <c r="X379" s="84" t="s">
        <v>1282</v>
      </c>
      <c r="Y379" s="79"/>
      <c r="Z379" s="79"/>
      <c r="AA379" s="82" t="s">
        <v>1526</v>
      </c>
      <c r="AB379" s="79"/>
      <c r="AC379" s="79" t="b">
        <v>0</v>
      </c>
      <c r="AD379" s="79">
        <v>8</v>
      </c>
      <c r="AE379" s="82" t="s">
        <v>1587</v>
      </c>
      <c r="AF379" s="79" t="b">
        <v>0</v>
      </c>
      <c r="AG379" s="79" t="s">
        <v>1621</v>
      </c>
      <c r="AH379" s="79"/>
      <c r="AI379" s="82" t="s">
        <v>1587</v>
      </c>
      <c r="AJ379" s="79" t="b">
        <v>0</v>
      </c>
      <c r="AK379" s="79">
        <v>4</v>
      </c>
      <c r="AL379" s="82" t="s">
        <v>1587</v>
      </c>
      <c r="AM379" s="79" t="s">
        <v>1643</v>
      </c>
      <c r="AN379" s="79" t="b">
        <v>0</v>
      </c>
      <c r="AO379" s="82" t="s">
        <v>1526</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6</v>
      </c>
      <c r="BC379" s="78" t="str">
        <f>REPLACE(INDEX(GroupVertices[Group],MATCH(Edges[[#This Row],[Vertex 2]],GroupVertices[Vertex],0)),1,1,"")</f>
        <v>6</v>
      </c>
      <c r="BD379" s="48"/>
      <c r="BE379" s="49"/>
      <c r="BF379" s="48"/>
      <c r="BG379" s="49"/>
      <c r="BH379" s="48"/>
      <c r="BI379" s="49"/>
      <c r="BJ379" s="48"/>
      <c r="BK379" s="49"/>
      <c r="BL379" s="48"/>
    </row>
    <row r="380" spans="1:64" ht="15">
      <c r="A380" s="64" t="s">
        <v>395</v>
      </c>
      <c r="B380" s="64" t="s">
        <v>393</v>
      </c>
      <c r="C380" s="65" t="s">
        <v>4979</v>
      </c>
      <c r="D380" s="66">
        <v>3</v>
      </c>
      <c r="E380" s="67" t="s">
        <v>136</v>
      </c>
      <c r="F380" s="68">
        <v>35</v>
      </c>
      <c r="G380" s="65"/>
      <c r="H380" s="69"/>
      <c r="I380" s="70"/>
      <c r="J380" s="70"/>
      <c r="K380" s="34" t="s">
        <v>66</v>
      </c>
      <c r="L380" s="77">
        <v>380</v>
      </c>
      <c r="M380" s="77"/>
      <c r="N380" s="72"/>
      <c r="O380" s="79" t="s">
        <v>526</v>
      </c>
      <c r="P380" s="81">
        <v>43684.581608796296</v>
      </c>
      <c r="Q380" s="79" t="s">
        <v>540</v>
      </c>
      <c r="R380" s="79"/>
      <c r="S380" s="79"/>
      <c r="T380" s="79"/>
      <c r="U380" s="79"/>
      <c r="V380" s="84" t="s">
        <v>1047</v>
      </c>
      <c r="W380" s="81">
        <v>43684.581608796296</v>
      </c>
      <c r="X380" s="84" t="s">
        <v>1280</v>
      </c>
      <c r="Y380" s="79"/>
      <c r="Z380" s="79"/>
      <c r="AA380" s="82" t="s">
        <v>1524</v>
      </c>
      <c r="AB380" s="79"/>
      <c r="AC380" s="79" t="b">
        <v>0</v>
      </c>
      <c r="AD380" s="79">
        <v>0</v>
      </c>
      <c r="AE380" s="82" t="s">
        <v>1587</v>
      </c>
      <c r="AF380" s="79" t="b">
        <v>0</v>
      </c>
      <c r="AG380" s="79" t="s">
        <v>1621</v>
      </c>
      <c r="AH380" s="79"/>
      <c r="AI380" s="82" t="s">
        <v>1587</v>
      </c>
      <c r="AJ380" s="79" t="b">
        <v>0</v>
      </c>
      <c r="AK380" s="79">
        <v>4</v>
      </c>
      <c r="AL380" s="82" t="s">
        <v>1523</v>
      </c>
      <c r="AM380" s="79" t="s">
        <v>1645</v>
      </c>
      <c r="AN380" s="79" t="b">
        <v>0</v>
      </c>
      <c r="AO380" s="82" t="s">
        <v>1523</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6</v>
      </c>
      <c r="BC380" s="78" t="str">
        <f>REPLACE(INDEX(GroupVertices[Group],MATCH(Edges[[#This Row],[Vertex 2]],GroupVertices[Vertex],0)),1,1,"")</f>
        <v>6</v>
      </c>
      <c r="BD380" s="48">
        <v>0</v>
      </c>
      <c r="BE380" s="49">
        <v>0</v>
      </c>
      <c r="BF380" s="48">
        <v>2</v>
      </c>
      <c r="BG380" s="49">
        <v>11.11111111111111</v>
      </c>
      <c r="BH380" s="48">
        <v>0</v>
      </c>
      <c r="BI380" s="49">
        <v>0</v>
      </c>
      <c r="BJ380" s="48">
        <v>16</v>
      </c>
      <c r="BK380" s="49">
        <v>88.88888888888889</v>
      </c>
      <c r="BL380" s="48">
        <v>18</v>
      </c>
    </row>
    <row r="381" spans="1:64" ht="15">
      <c r="A381" s="64" t="s">
        <v>395</v>
      </c>
      <c r="B381" s="64" t="s">
        <v>393</v>
      </c>
      <c r="C381" s="65" t="s">
        <v>4979</v>
      </c>
      <c r="D381" s="66">
        <v>3</v>
      </c>
      <c r="E381" s="67" t="s">
        <v>136</v>
      </c>
      <c r="F381" s="68">
        <v>35</v>
      </c>
      <c r="G381" s="65"/>
      <c r="H381" s="69"/>
      <c r="I381" s="70"/>
      <c r="J381" s="70"/>
      <c r="K381" s="34" t="s">
        <v>66</v>
      </c>
      <c r="L381" s="77">
        <v>381</v>
      </c>
      <c r="M381" s="77"/>
      <c r="N381" s="72"/>
      <c r="O381" s="79" t="s">
        <v>526</v>
      </c>
      <c r="P381" s="81">
        <v>43685.37511574074</v>
      </c>
      <c r="Q381" s="79" t="s">
        <v>667</v>
      </c>
      <c r="R381" s="79"/>
      <c r="S381" s="79"/>
      <c r="T381" s="79"/>
      <c r="U381" s="79"/>
      <c r="V381" s="84" t="s">
        <v>1047</v>
      </c>
      <c r="W381" s="81">
        <v>43685.37511574074</v>
      </c>
      <c r="X381" s="84" t="s">
        <v>1283</v>
      </c>
      <c r="Y381" s="79"/>
      <c r="Z381" s="79"/>
      <c r="AA381" s="82" t="s">
        <v>1527</v>
      </c>
      <c r="AB381" s="79"/>
      <c r="AC381" s="79" t="b">
        <v>0</v>
      </c>
      <c r="AD381" s="79">
        <v>0</v>
      </c>
      <c r="AE381" s="82" t="s">
        <v>1587</v>
      </c>
      <c r="AF381" s="79" t="b">
        <v>0</v>
      </c>
      <c r="AG381" s="79" t="s">
        <v>1621</v>
      </c>
      <c r="AH381" s="79"/>
      <c r="AI381" s="82" t="s">
        <v>1587</v>
      </c>
      <c r="AJ381" s="79" t="b">
        <v>0</v>
      </c>
      <c r="AK381" s="79">
        <v>4</v>
      </c>
      <c r="AL381" s="82" t="s">
        <v>1526</v>
      </c>
      <c r="AM381" s="79" t="s">
        <v>1645</v>
      </c>
      <c r="AN381" s="79" t="b">
        <v>0</v>
      </c>
      <c r="AO381" s="82" t="s">
        <v>1526</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6</v>
      </c>
      <c r="BC381" s="78" t="str">
        <f>REPLACE(INDEX(GroupVertices[Group],MATCH(Edges[[#This Row],[Vertex 2]],GroupVertices[Vertex],0)),1,1,"")</f>
        <v>6</v>
      </c>
      <c r="BD381" s="48"/>
      <c r="BE381" s="49"/>
      <c r="BF381" s="48"/>
      <c r="BG381" s="49"/>
      <c r="BH381" s="48"/>
      <c r="BI381" s="49"/>
      <c r="BJ381" s="48"/>
      <c r="BK381" s="49"/>
      <c r="BL381" s="48"/>
    </row>
    <row r="382" spans="1:64" ht="15">
      <c r="A382" s="64" t="s">
        <v>395</v>
      </c>
      <c r="B382" s="64" t="s">
        <v>397</v>
      </c>
      <c r="C382" s="65" t="s">
        <v>4978</v>
      </c>
      <c r="D382" s="66">
        <v>3</v>
      </c>
      <c r="E382" s="67" t="s">
        <v>132</v>
      </c>
      <c r="F382" s="68">
        <v>35</v>
      </c>
      <c r="G382" s="65"/>
      <c r="H382" s="69"/>
      <c r="I382" s="70"/>
      <c r="J382" s="70"/>
      <c r="K382" s="34" t="s">
        <v>66</v>
      </c>
      <c r="L382" s="77">
        <v>382</v>
      </c>
      <c r="M382" s="77"/>
      <c r="N382" s="72"/>
      <c r="O382" s="79" t="s">
        <v>526</v>
      </c>
      <c r="P382" s="81">
        <v>43685.37511574074</v>
      </c>
      <c r="Q382" s="79" t="s">
        <v>667</v>
      </c>
      <c r="R382" s="79"/>
      <c r="S382" s="79"/>
      <c r="T382" s="79"/>
      <c r="U382" s="79"/>
      <c r="V382" s="84" t="s">
        <v>1047</v>
      </c>
      <c r="W382" s="81">
        <v>43685.37511574074</v>
      </c>
      <c r="X382" s="84" t="s">
        <v>1283</v>
      </c>
      <c r="Y382" s="79"/>
      <c r="Z382" s="79"/>
      <c r="AA382" s="82" t="s">
        <v>1527</v>
      </c>
      <c r="AB382" s="79"/>
      <c r="AC382" s="79" t="b">
        <v>0</v>
      </c>
      <c r="AD382" s="79">
        <v>0</v>
      </c>
      <c r="AE382" s="82" t="s">
        <v>1587</v>
      </c>
      <c r="AF382" s="79" t="b">
        <v>0</v>
      </c>
      <c r="AG382" s="79" t="s">
        <v>1621</v>
      </c>
      <c r="AH382" s="79"/>
      <c r="AI382" s="82" t="s">
        <v>1587</v>
      </c>
      <c r="AJ382" s="79" t="b">
        <v>0</v>
      </c>
      <c r="AK382" s="79">
        <v>4</v>
      </c>
      <c r="AL382" s="82" t="s">
        <v>1526</v>
      </c>
      <c r="AM382" s="79" t="s">
        <v>1645</v>
      </c>
      <c r="AN382" s="79" t="b">
        <v>0</v>
      </c>
      <c r="AO382" s="82" t="s">
        <v>1526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6</v>
      </c>
      <c r="BC382" s="78" t="str">
        <f>REPLACE(INDEX(GroupVertices[Group],MATCH(Edges[[#This Row],[Vertex 2]],GroupVertices[Vertex],0)),1,1,"")</f>
        <v>6</v>
      </c>
      <c r="BD382" s="48">
        <v>0</v>
      </c>
      <c r="BE382" s="49">
        <v>0</v>
      </c>
      <c r="BF382" s="48">
        <v>0</v>
      </c>
      <c r="BG382" s="49">
        <v>0</v>
      </c>
      <c r="BH382" s="48">
        <v>0</v>
      </c>
      <c r="BI382" s="49">
        <v>0</v>
      </c>
      <c r="BJ382" s="48">
        <v>18</v>
      </c>
      <c r="BK382" s="49">
        <v>100</v>
      </c>
      <c r="BL382" s="48">
        <v>18</v>
      </c>
    </row>
    <row r="383" spans="1:64" ht="15">
      <c r="A383" s="64" t="s">
        <v>395</v>
      </c>
      <c r="B383" s="64" t="s">
        <v>396</v>
      </c>
      <c r="C383" s="65" t="s">
        <v>4978</v>
      </c>
      <c r="D383" s="66">
        <v>3</v>
      </c>
      <c r="E383" s="67" t="s">
        <v>132</v>
      </c>
      <c r="F383" s="68">
        <v>35</v>
      </c>
      <c r="G383" s="65"/>
      <c r="H383" s="69"/>
      <c r="I383" s="70"/>
      <c r="J383" s="70"/>
      <c r="K383" s="34" t="s">
        <v>66</v>
      </c>
      <c r="L383" s="77">
        <v>383</v>
      </c>
      <c r="M383" s="77"/>
      <c r="N383" s="72"/>
      <c r="O383" s="79" t="s">
        <v>526</v>
      </c>
      <c r="P383" s="81">
        <v>43685.37511574074</v>
      </c>
      <c r="Q383" s="79" t="s">
        <v>667</v>
      </c>
      <c r="R383" s="79"/>
      <c r="S383" s="79"/>
      <c r="T383" s="79"/>
      <c r="U383" s="79"/>
      <c r="V383" s="84" t="s">
        <v>1047</v>
      </c>
      <c r="W383" s="81">
        <v>43685.37511574074</v>
      </c>
      <c r="X383" s="84" t="s">
        <v>1283</v>
      </c>
      <c r="Y383" s="79"/>
      <c r="Z383" s="79"/>
      <c r="AA383" s="82" t="s">
        <v>1527</v>
      </c>
      <c r="AB383" s="79"/>
      <c r="AC383" s="79" t="b">
        <v>0</v>
      </c>
      <c r="AD383" s="79">
        <v>0</v>
      </c>
      <c r="AE383" s="82" t="s">
        <v>1587</v>
      </c>
      <c r="AF383" s="79" t="b">
        <v>0</v>
      </c>
      <c r="AG383" s="79" t="s">
        <v>1621</v>
      </c>
      <c r="AH383" s="79"/>
      <c r="AI383" s="82" t="s">
        <v>1587</v>
      </c>
      <c r="AJ383" s="79" t="b">
        <v>0</v>
      </c>
      <c r="AK383" s="79">
        <v>4</v>
      </c>
      <c r="AL383" s="82" t="s">
        <v>1526</v>
      </c>
      <c r="AM383" s="79" t="s">
        <v>1645</v>
      </c>
      <c r="AN383" s="79" t="b">
        <v>0</v>
      </c>
      <c r="AO383" s="82" t="s">
        <v>1526</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6</v>
      </c>
      <c r="BC383" s="78" t="str">
        <f>REPLACE(INDEX(GroupVertices[Group],MATCH(Edges[[#This Row],[Vertex 2]],GroupVertices[Vertex],0)),1,1,"")</f>
        <v>6</v>
      </c>
      <c r="BD383" s="48"/>
      <c r="BE383" s="49"/>
      <c r="BF383" s="48"/>
      <c r="BG383" s="49"/>
      <c r="BH383" s="48"/>
      <c r="BI383" s="49"/>
      <c r="BJ383" s="48"/>
      <c r="BK383" s="49"/>
      <c r="BL383" s="48"/>
    </row>
    <row r="384" spans="1:64" ht="15">
      <c r="A384" s="64" t="s">
        <v>397</v>
      </c>
      <c r="B384" s="64" t="s">
        <v>395</v>
      </c>
      <c r="C384" s="65" t="s">
        <v>4978</v>
      </c>
      <c r="D384" s="66">
        <v>3</v>
      </c>
      <c r="E384" s="67" t="s">
        <v>132</v>
      </c>
      <c r="F384" s="68">
        <v>35</v>
      </c>
      <c r="G384" s="65"/>
      <c r="H384" s="69"/>
      <c r="I384" s="70"/>
      <c r="J384" s="70"/>
      <c r="K384" s="34" t="s">
        <v>66</v>
      </c>
      <c r="L384" s="77">
        <v>384</v>
      </c>
      <c r="M384" s="77"/>
      <c r="N384" s="72"/>
      <c r="O384" s="79" t="s">
        <v>526</v>
      </c>
      <c r="P384" s="81">
        <v>43685.40300925926</v>
      </c>
      <c r="Q384" s="79" t="s">
        <v>667</v>
      </c>
      <c r="R384" s="79"/>
      <c r="S384" s="79"/>
      <c r="T384" s="79"/>
      <c r="U384" s="79"/>
      <c r="V384" s="84" t="s">
        <v>1049</v>
      </c>
      <c r="W384" s="81">
        <v>43685.40300925926</v>
      </c>
      <c r="X384" s="84" t="s">
        <v>1284</v>
      </c>
      <c r="Y384" s="79"/>
      <c r="Z384" s="79"/>
      <c r="AA384" s="82" t="s">
        <v>1528</v>
      </c>
      <c r="AB384" s="79"/>
      <c r="AC384" s="79" t="b">
        <v>0</v>
      </c>
      <c r="AD384" s="79">
        <v>0</v>
      </c>
      <c r="AE384" s="82" t="s">
        <v>1587</v>
      </c>
      <c r="AF384" s="79" t="b">
        <v>0</v>
      </c>
      <c r="AG384" s="79" t="s">
        <v>1621</v>
      </c>
      <c r="AH384" s="79"/>
      <c r="AI384" s="82" t="s">
        <v>1587</v>
      </c>
      <c r="AJ384" s="79" t="b">
        <v>0</v>
      </c>
      <c r="AK384" s="79">
        <v>4</v>
      </c>
      <c r="AL384" s="82" t="s">
        <v>1526</v>
      </c>
      <c r="AM384" s="79" t="s">
        <v>1643</v>
      </c>
      <c r="AN384" s="79" t="b">
        <v>0</v>
      </c>
      <c r="AO384" s="82" t="s">
        <v>1526</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6</v>
      </c>
      <c r="BC384" s="78" t="str">
        <f>REPLACE(INDEX(GroupVertices[Group],MATCH(Edges[[#This Row],[Vertex 2]],GroupVertices[Vertex],0)),1,1,"")</f>
        <v>6</v>
      </c>
      <c r="BD384" s="48"/>
      <c r="BE384" s="49"/>
      <c r="BF384" s="48"/>
      <c r="BG384" s="49"/>
      <c r="BH384" s="48"/>
      <c r="BI384" s="49"/>
      <c r="BJ384" s="48"/>
      <c r="BK384" s="49"/>
      <c r="BL384" s="48"/>
    </row>
    <row r="385" spans="1:64" ht="15">
      <c r="A385" s="64" t="s">
        <v>393</v>
      </c>
      <c r="B385" s="64" t="s">
        <v>395</v>
      </c>
      <c r="C385" s="65" t="s">
        <v>4979</v>
      </c>
      <c r="D385" s="66">
        <v>3</v>
      </c>
      <c r="E385" s="67" t="s">
        <v>136</v>
      </c>
      <c r="F385" s="68">
        <v>35</v>
      </c>
      <c r="G385" s="65"/>
      <c r="H385" s="69"/>
      <c r="I385" s="70"/>
      <c r="J385" s="70"/>
      <c r="K385" s="34" t="s">
        <v>66</v>
      </c>
      <c r="L385" s="77">
        <v>385</v>
      </c>
      <c r="M385" s="77"/>
      <c r="N385" s="72"/>
      <c r="O385" s="79" t="s">
        <v>526</v>
      </c>
      <c r="P385" s="81">
        <v>43684.37247685185</v>
      </c>
      <c r="Q385" s="79" t="s">
        <v>664</v>
      </c>
      <c r="R385" s="79"/>
      <c r="S385" s="79"/>
      <c r="T385" s="79" t="s">
        <v>800</v>
      </c>
      <c r="U385" s="79"/>
      <c r="V385" s="84" t="s">
        <v>1046</v>
      </c>
      <c r="W385" s="81">
        <v>43684.37247685185</v>
      </c>
      <c r="X385" s="84" t="s">
        <v>1278</v>
      </c>
      <c r="Y385" s="79"/>
      <c r="Z385" s="79"/>
      <c r="AA385" s="82" t="s">
        <v>1522</v>
      </c>
      <c r="AB385" s="79"/>
      <c r="AC385" s="79" t="b">
        <v>0</v>
      </c>
      <c r="AD385" s="79">
        <v>0</v>
      </c>
      <c r="AE385" s="82" t="s">
        <v>1587</v>
      </c>
      <c r="AF385" s="79" t="b">
        <v>0</v>
      </c>
      <c r="AG385" s="79" t="s">
        <v>1621</v>
      </c>
      <c r="AH385" s="79"/>
      <c r="AI385" s="82" t="s">
        <v>1587</v>
      </c>
      <c r="AJ385" s="79" t="b">
        <v>0</v>
      </c>
      <c r="AK385" s="79">
        <v>2</v>
      </c>
      <c r="AL385" s="82" t="s">
        <v>1521</v>
      </c>
      <c r="AM385" s="79" t="s">
        <v>1643</v>
      </c>
      <c r="AN385" s="79" t="b">
        <v>0</v>
      </c>
      <c r="AO385" s="82" t="s">
        <v>1521</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6</v>
      </c>
      <c r="BC385" s="78" t="str">
        <f>REPLACE(INDEX(GroupVertices[Group],MATCH(Edges[[#This Row],[Vertex 2]],GroupVertices[Vertex],0)),1,1,"")</f>
        <v>6</v>
      </c>
      <c r="BD385" s="48"/>
      <c r="BE385" s="49"/>
      <c r="BF385" s="48"/>
      <c r="BG385" s="49"/>
      <c r="BH385" s="48"/>
      <c r="BI385" s="49"/>
      <c r="BJ385" s="48"/>
      <c r="BK385" s="49"/>
      <c r="BL385" s="48"/>
    </row>
    <row r="386" spans="1:64" ht="15">
      <c r="A386" s="64" t="s">
        <v>393</v>
      </c>
      <c r="B386" s="64" t="s">
        <v>395</v>
      </c>
      <c r="C386" s="65" t="s">
        <v>4979</v>
      </c>
      <c r="D386" s="66">
        <v>3</v>
      </c>
      <c r="E386" s="67" t="s">
        <v>136</v>
      </c>
      <c r="F386" s="68">
        <v>35</v>
      </c>
      <c r="G386" s="65"/>
      <c r="H386" s="69"/>
      <c r="I386" s="70"/>
      <c r="J386" s="70"/>
      <c r="K386" s="34" t="s">
        <v>66</v>
      </c>
      <c r="L386" s="77">
        <v>386</v>
      </c>
      <c r="M386" s="77"/>
      <c r="N386" s="72"/>
      <c r="O386" s="79" t="s">
        <v>526</v>
      </c>
      <c r="P386" s="81">
        <v>43685.336851851855</v>
      </c>
      <c r="Q386" s="79" t="s">
        <v>667</v>
      </c>
      <c r="R386" s="79"/>
      <c r="S386" s="79"/>
      <c r="T386" s="79"/>
      <c r="U386" s="79"/>
      <c r="V386" s="84" t="s">
        <v>1046</v>
      </c>
      <c r="W386" s="81">
        <v>43685.336851851855</v>
      </c>
      <c r="X386" s="84" t="s">
        <v>1285</v>
      </c>
      <c r="Y386" s="79"/>
      <c r="Z386" s="79"/>
      <c r="AA386" s="82" t="s">
        <v>1529</v>
      </c>
      <c r="AB386" s="79"/>
      <c r="AC386" s="79" t="b">
        <v>0</v>
      </c>
      <c r="AD386" s="79">
        <v>0</v>
      </c>
      <c r="AE386" s="82" t="s">
        <v>1587</v>
      </c>
      <c r="AF386" s="79" t="b">
        <v>0</v>
      </c>
      <c r="AG386" s="79" t="s">
        <v>1621</v>
      </c>
      <c r="AH386" s="79"/>
      <c r="AI386" s="82" t="s">
        <v>1587</v>
      </c>
      <c r="AJ386" s="79" t="b">
        <v>0</v>
      </c>
      <c r="AK386" s="79">
        <v>4</v>
      </c>
      <c r="AL386" s="82" t="s">
        <v>1526</v>
      </c>
      <c r="AM386" s="79" t="s">
        <v>1643</v>
      </c>
      <c r="AN386" s="79" t="b">
        <v>0</v>
      </c>
      <c r="AO386" s="82" t="s">
        <v>1526</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6</v>
      </c>
      <c r="BC386" s="78" t="str">
        <f>REPLACE(INDEX(GroupVertices[Group],MATCH(Edges[[#This Row],[Vertex 2]],GroupVertices[Vertex],0)),1,1,"")</f>
        <v>6</v>
      </c>
      <c r="BD386" s="48"/>
      <c r="BE386" s="49"/>
      <c r="BF386" s="48"/>
      <c r="BG386" s="49"/>
      <c r="BH386" s="48"/>
      <c r="BI386" s="49"/>
      <c r="BJ386" s="48"/>
      <c r="BK386" s="49"/>
      <c r="BL386" s="48"/>
    </row>
    <row r="387" spans="1:64" ht="15">
      <c r="A387" s="64" t="s">
        <v>396</v>
      </c>
      <c r="B387" s="64" t="s">
        <v>397</v>
      </c>
      <c r="C387" s="65" t="s">
        <v>4978</v>
      </c>
      <c r="D387" s="66">
        <v>3</v>
      </c>
      <c r="E387" s="67" t="s">
        <v>132</v>
      </c>
      <c r="F387" s="68">
        <v>35</v>
      </c>
      <c r="G387" s="65"/>
      <c r="H387" s="69"/>
      <c r="I387" s="70"/>
      <c r="J387" s="70"/>
      <c r="K387" s="34" t="s">
        <v>66</v>
      </c>
      <c r="L387" s="77">
        <v>387</v>
      </c>
      <c r="M387" s="77"/>
      <c r="N387" s="72"/>
      <c r="O387" s="79" t="s">
        <v>526</v>
      </c>
      <c r="P387" s="81">
        <v>43685.3353587963</v>
      </c>
      <c r="Q387" s="79" t="s">
        <v>666</v>
      </c>
      <c r="R387" s="84" t="s">
        <v>761</v>
      </c>
      <c r="S387" s="79" t="s">
        <v>793</v>
      </c>
      <c r="T387" s="79" t="s">
        <v>855</v>
      </c>
      <c r="U387" s="79"/>
      <c r="V387" s="84" t="s">
        <v>1048</v>
      </c>
      <c r="W387" s="81">
        <v>43685.3353587963</v>
      </c>
      <c r="X387" s="84" t="s">
        <v>1282</v>
      </c>
      <c r="Y387" s="79"/>
      <c r="Z387" s="79"/>
      <c r="AA387" s="82" t="s">
        <v>1526</v>
      </c>
      <c r="AB387" s="79"/>
      <c r="AC387" s="79" t="b">
        <v>0</v>
      </c>
      <c r="AD387" s="79">
        <v>8</v>
      </c>
      <c r="AE387" s="82" t="s">
        <v>1587</v>
      </c>
      <c r="AF387" s="79" t="b">
        <v>0</v>
      </c>
      <c r="AG387" s="79" t="s">
        <v>1621</v>
      </c>
      <c r="AH387" s="79"/>
      <c r="AI387" s="82" t="s">
        <v>1587</v>
      </c>
      <c r="AJ387" s="79" t="b">
        <v>0</v>
      </c>
      <c r="AK387" s="79">
        <v>4</v>
      </c>
      <c r="AL387" s="82" t="s">
        <v>1587</v>
      </c>
      <c r="AM387" s="79" t="s">
        <v>1643</v>
      </c>
      <c r="AN387" s="79" t="b">
        <v>0</v>
      </c>
      <c r="AO387" s="82" t="s">
        <v>1526</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6</v>
      </c>
      <c r="BC387" s="78" t="str">
        <f>REPLACE(INDEX(GroupVertices[Group],MATCH(Edges[[#This Row],[Vertex 2]],GroupVertices[Vertex],0)),1,1,"")</f>
        <v>6</v>
      </c>
      <c r="BD387" s="48">
        <v>0</v>
      </c>
      <c r="BE387" s="49">
        <v>0</v>
      </c>
      <c r="BF387" s="48">
        <v>0</v>
      </c>
      <c r="BG387" s="49">
        <v>0</v>
      </c>
      <c r="BH387" s="48">
        <v>0</v>
      </c>
      <c r="BI387" s="49">
        <v>0</v>
      </c>
      <c r="BJ387" s="48">
        <v>21</v>
      </c>
      <c r="BK387" s="49">
        <v>100</v>
      </c>
      <c r="BL387" s="48">
        <v>21</v>
      </c>
    </row>
    <row r="388" spans="1:64" ht="15">
      <c r="A388" s="64" t="s">
        <v>397</v>
      </c>
      <c r="B388" s="64" t="s">
        <v>393</v>
      </c>
      <c r="C388" s="65" t="s">
        <v>4978</v>
      </c>
      <c r="D388" s="66">
        <v>3</v>
      </c>
      <c r="E388" s="67" t="s">
        <v>132</v>
      </c>
      <c r="F388" s="68">
        <v>35</v>
      </c>
      <c r="G388" s="65"/>
      <c r="H388" s="69"/>
      <c r="I388" s="70"/>
      <c r="J388" s="70"/>
      <c r="K388" s="34" t="s">
        <v>66</v>
      </c>
      <c r="L388" s="77">
        <v>388</v>
      </c>
      <c r="M388" s="77"/>
      <c r="N388" s="72"/>
      <c r="O388" s="79" t="s">
        <v>526</v>
      </c>
      <c r="P388" s="81">
        <v>43685.40300925926</v>
      </c>
      <c r="Q388" s="79" t="s">
        <v>667</v>
      </c>
      <c r="R388" s="79"/>
      <c r="S388" s="79"/>
      <c r="T388" s="79"/>
      <c r="U388" s="79"/>
      <c r="V388" s="84" t="s">
        <v>1049</v>
      </c>
      <c r="W388" s="81">
        <v>43685.40300925926</v>
      </c>
      <c r="X388" s="84" t="s">
        <v>1284</v>
      </c>
      <c r="Y388" s="79"/>
      <c r="Z388" s="79"/>
      <c r="AA388" s="82" t="s">
        <v>1528</v>
      </c>
      <c r="AB388" s="79"/>
      <c r="AC388" s="79" t="b">
        <v>0</v>
      </c>
      <c r="AD388" s="79">
        <v>0</v>
      </c>
      <c r="AE388" s="82" t="s">
        <v>1587</v>
      </c>
      <c r="AF388" s="79" t="b">
        <v>0</v>
      </c>
      <c r="AG388" s="79" t="s">
        <v>1621</v>
      </c>
      <c r="AH388" s="79"/>
      <c r="AI388" s="82" t="s">
        <v>1587</v>
      </c>
      <c r="AJ388" s="79" t="b">
        <v>0</v>
      </c>
      <c r="AK388" s="79">
        <v>4</v>
      </c>
      <c r="AL388" s="82" t="s">
        <v>1526</v>
      </c>
      <c r="AM388" s="79" t="s">
        <v>1643</v>
      </c>
      <c r="AN388" s="79" t="b">
        <v>0</v>
      </c>
      <c r="AO388" s="82" t="s">
        <v>1526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6</v>
      </c>
      <c r="BC388" s="78" t="str">
        <f>REPLACE(INDEX(GroupVertices[Group],MATCH(Edges[[#This Row],[Vertex 2]],GroupVertices[Vertex],0)),1,1,"")</f>
        <v>6</v>
      </c>
      <c r="BD388" s="48"/>
      <c r="BE388" s="49"/>
      <c r="BF388" s="48"/>
      <c r="BG388" s="49"/>
      <c r="BH388" s="48"/>
      <c r="BI388" s="49"/>
      <c r="BJ388" s="48"/>
      <c r="BK388" s="49"/>
      <c r="BL388" s="48"/>
    </row>
    <row r="389" spans="1:64" ht="15">
      <c r="A389" s="64" t="s">
        <v>397</v>
      </c>
      <c r="B389" s="64" t="s">
        <v>396</v>
      </c>
      <c r="C389" s="65" t="s">
        <v>4978</v>
      </c>
      <c r="D389" s="66">
        <v>3</v>
      </c>
      <c r="E389" s="67" t="s">
        <v>132</v>
      </c>
      <c r="F389" s="68">
        <v>35</v>
      </c>
      <c r="G389" s="65"/>
      <c r="H389" s="69"/>
      <c r="I389" s="70"/>
      <c r="J389" s="70"/>
      <c r="K389" s="34" t="s">
        <v>66</v>
      </c>
      <c r="L389" s="77">
        <v>389</v>
      </c>
      <c r="M389" s="77"/>
      <c r="N389" s="72"/>
      <c r="O389" s="79" t="s">
        <v>526</v>
      </c>
      <c r="P389" s="81">
        <v>43685.40300925926</v>
      </c>
      <c r="Q389" s="79" t="s">
        <v>667</v>
      </c>
      <c r="R389" s="79"/>
      <c r="S389" s="79"/>
      <c r="T389" s="79"/>
      <c r="U389" s="79"/>
      <c r="V389" s="84" t="s">
        <v>1049</v>
      </c>
      <c r="W389" s="81">
        <v>43685.40300925926</v>
      </c>
      <c r="X389" s="84" t="s">
        <v>1284</v>
      </c>
      <c r="Y389" s="79"/>
      <c r="Z389" s="79"/>
      <c r="AA389" s="82" t="s">
        <v>1528</v>
      </c>
      <c r="AB389" s="79"/>
      <c r="AC389" s="79" t="b">
        <v>0</v>
      </c>
      <c r="AD389" s="79">
        <v>0</v>
      </c>
      <c r="AE389" s="82" t="s">
        <v>1587</v>
      </c>
      <c r="AF389" s="79" t="b">
        <v>0</v>
      </c>
      <c r="AG389" s="79" t="s">
        <v>1621</v>
      </c>
      <c r="AH389" s="79"/>
      <c r="AI389" s="82" t="s">
        <v>1587</v>
      </c>
      <c r="AJ389" s="79" t="b">
        <v>0</v>
      </c>
      <c r="AK389" s="79">
        <v>4</v>
      </c>
      <c r="AL389" s="82" t="s">
        <v>1526</v>
      </c>
      <c r="AM389" s="79" t="s">
        <v>1643</v>
      </c>
      <c r="AN389" s="79" t="b">
        <v>0</v>
      </c>
      <c r="AO389" s="82" t="s">
        <v>1526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6</v>
      </c>
      <c r="BC389" s="78" t="str">
        <f>REPLACE(INDEX(GroupVertices[Group],MATCH(Edges[[#This Row],[Vertex 2]],GroupVertices[Vertex],0)),1,1,"")</f>
        <v>6</v>
      </c>
      <c r="BD389" s="48">
        <v>0</v>
      </c>
      <c r="BE389" s="49">
        <v>0</v>
      </c>
      <c r="BF389" s="48">
        <v>0</v>
      </c>
      <c r="BG389" s="49">
        <v>0</v>
      </c>
      <c r="BH389" s="48">
        <v>0</v>
      </c>
      <c r="BI389" s="49">
        <v>0</v>
      </c>
      <c r="BJ389" s="48">
        <v>18</v>
      </c>
      <c r="BK389" s="49">
        <v>100</v>
      </c>
      <c r="BL389" s="48">
        <v>18</v>
      </c>
    </row>
    <row r="390" spans="1:64" ht="15">
      <c r="A390" s="64" t="s">
        <v>393</v>
      </c>
      <c r="B390" s="64" t="s">
        <v>397</v>
      </c>
      <c r="C390" s="65" t="s">
        <v>4978</v>
      </c>
      <c r="D390" s="66">
        <v>3</v>
      </c>
      <c r="E390" s="67" t="s">
        <v>132</v>
      </c>
      <c r="F390" s="68">
        <v>35</v>
      </c>
      <c r="G390" s="65"/>
      <c r="H390" s="69"/>
      <c r="I390" s="70"/>
      <c r="J390" s="70"/>
      <c r="K390" s="34" t="s">
        <v>66</v>
      </c>
      <c r="L390" s="77">
        <v>390</v>
      </c>
      <c r="M390" s="77"/>
      <c r="N390" s="72"/>
      <c r="O390" s="79" t="s">
        <v>526</v>
      </c>
      <c r="P390" s="81">
        <v>43685.336851851855</v>
      </c>
      <c r="Q390" s="79" t="s">
        <v>667</v>
      </c>
      <c r="R390" s="79"/>
      <c r="S390" s="79"/>
      <c r="T390" s="79"/>
      <c r="U390" s="79"/>
      <c r="V390" s="84" t="s">
        <v>1046</v>
      </c>
      <c r="W390" s="81">
        <v>43685.336851851855</v>
      </c>
      <c r="X390" s="84" t="s">
        <v>1285</v>
      </c>
      <c r="Y390" s="79"/>
      <c r="Z390" s="79"/>
      <c r="AA390" s="82" t="s">
        <v>1529</v>
      </c>
      <c r="AB390" s="79"/>
      <c r="AC390" s="79" t="b">
        <v>0</v>
      </c>
      <c r="AD390" s="79">
        <v>0</v>
      </c>
      <c r="AE390" s="82" t="s">
        <v>1587</v>
      </c>
      <c r="AF390" s="79" t="b">
        <v>0</v>
      </c>
      <c r="AG390" s="79" t="s">
        <v>1621</v>
      </c>
      <c r="AH390" s="79"/>
      <c r="AI390" s="82" t="s">
        <v>1587</v>
      </c>
      <c r="AJ390" s="79" t="b">
        <v>0</v>
      </c>
      <c r="AK390" s="79">
        <v>4</v>
      </c>
      <c r="AL390" s="82" t="s">
        <v>1526</v>
      </c>
      <c r="AM390" s="79" t="s">
        <v>1643</v>
      </c>
      <c r="AN390" s="79" t="b">
        <v>0</v>
      </c>
      <c r="AO390" s="82" t="s">
        <v>1526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6</v>
      </c>
      <c r="BC390" s="78" t="str">
        <f>REPLACE(INDEX(GroupVertices[Group],MATCH(Edges[[#This Row],[Vertex 2]],GroupVertices[Vertex],0)),1,1,"")</f>
        <v>6</v>
      </c>
      <c r="BD390" s="48">
        <v>0</v>
      </c>
      <c r="BE390" s="49">
        <v>0</v>
      </c>
      <c r="BF390" s="48">
        <v>0</v>
      </c>
      <c r="BG390" s="49">
        <v>0</v>
      </c>
      <c r="BH390" s="48">
        <v>0</v>
      </c>
      <c r="BI390" s="49">
        <v>0</v>
      </c>
      <c r="BJ390" s="48">
        <v>18</v>
      </c>
      <c r="BK390" s="49">
        <v>100</v>
      </c>
      <c r="BL390" s="48">
        <v>18</v>
      </c>
    </row>
    <row r="391" spans="1:64" ht="15">
      <c r="A391" s="64" t="s">
        <v>396</v>
      </c>
      <c r="B391" s="64" t="s">
        <v>393</v>
      </c>
      <c r="C391" s="65" t="s">
        <v>4978</v>
      </c>
      <c r="D391" s="66">
        <v>3</v>
      </c>
      <c r="E391" s="67" t="s">
        <v>132</v>
      </c>
      <c r="F391" s="68">
        <v>35</v>
      </c>
      <c r="G391" s="65"/>
      <c r="H391" s="69"/>
      <c r="I391" s="70"/>
      <c r="J391" s="70"/>
      <c r="K391" s="34" t="s">
        <v>66</v>
      </c>
      <c r="L391" s="77">
        <v>391</v>
      </c>
      <c r="M391" s="77"/>
      <c r="N391" s="72"/>
      <c r="O391" s="79" t="s">
        <v>526</v>
      </c>
      <c r="P391" s="81">
        <v>43685.3353587963</v>
      </c>
      <c r="Q391" s="79" t="s">
        <v>666</v>
      </c>
      <c r="R391" s="84" t="s">
        <v>761</v>
      </c>
      <c r="S391" s="79" t="s">
        <v>793</v>
      </c>
      <c r="T391" s="79" t="s">
        <v>855</v>
      </c>
      <c r="U391" s="79"/>
      <c r="V391" s="84" t="s">
        <v>1048</v>
      </c>
      <c r="W391" s="81">
        <v>43685.3353587963</v>
      </c>
      <c r="X391" s="84" t="s">
        <v>1282</v>
      </c>
      <c r="Y391" s="79"/>
      <c r="Z391" s="79"/>
      <c r="AA391" s="82" t="s">
        <v>1526</v>
      </c>
      <c r="AB391" s="79"/>
      <c r="AC391" s="79" t="b">
        <v>0</v>
      </c>
      <c r="AD391" s="79">
        <v>8</v>
      </c>
      <c r="AE391" s="82" t="s">
        <v>1587</v>
      </c>
      <c r="AF391" s="79" t="b">
        <v>0</v>
      </c>
      <c r="AG391" s="79" t="s">
        <v>1621</v>
      </c>
      <c r="AH391" s="79"/>
      <c r="AI391" s="82" t="s">
        <v>1587</v>
      </c>
      <c r="AJ391" s="79" t="b">
        <v>0</v>
      </c>
      <c r="AK391" s="79">
        <v>4</v>
      </c>
      <c r="AL391" s="82" t="s">
        <v>1587</v>
      </c>
      <c r="AM391" s="79" t="s">
        <v>1643</v>
      </c>
      <c r="AN391" s="79" t="b">
        <v>0</v>
      </c>
      <c r="AO391" s="82" t="s">
        <v>1526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6</v>
      </c>
      <c r="BC391" s="78" t="str">
        <f>REPLACE(INDEX(GroupVertices[Group],MATCH(Edges[[#This Row],[Vertex 2]],GroupVertices[Vertex],0)),1,1,"")</f>
        <v>6</v>
      </c>
      <c r="BD391" s="48"/>
      <c r="BE391" s="49"/>
      <c r="BF391" s="48"/>
      <c r="BG391" s="49"/>
      <c r="BH391" s="48"/>
      <c r="BI391" s="49"/>
      <c r="BJ391" s="48"/>
      <c r="BK391" s="49"/>
      <c r="BL391" s="48"/>
    </row>
    <row r="392" spans="1:64" ht="15">
      <c r="A392" s="64" t="s">
        <v>393</v>
      </c>
      <c r="B392" s="64" t="s">
        <v>396</v>
      </c>
      <c r="C392" s="65" t="s">
        <v>4978</v>
      </c>
      <c r="D392" s="66">
        <v>3</v>
      </c>
      <c r="E392" s="67" t="s">
        <v>132</v>
      </c>
      <c r="F392" s="68">
        <v>35</v>
      </c>
      <c r="G392" s="65"/>
      <c r="H392" s="69"/>
      <c r="I392" s="70"/>
      <c r="J392" s="70"/>
      <c r="K392" s="34" t="s">
        <v>66</v>
      </c>
      <c r="L392" s="77">
        <v>392</v>
      </c>
      <c r="M392" s="77"/>
      <c r="N392" s="72"/>
      <c r="O392" s="79" t="s">
        <v>526</v>
      </c>
      <c r="P392" s="81">
        <v>43685.336851851855</v>
      </c>
      <c r="Q392" s="79" t="s">
        <v>667</v>
      </c>
      <c r="R392" s="79"/>
      <c r="S392" s="79"/>
      <c r="T392" s="79"/>
      <c r="U392" s="79"/>
      <c r="V392" s="84" t="s">
        <v>1046</v>
      </c>
      <c r="W392" s="81">
        <v>43685.336851851855</v>
      </c>
      <c r="X392" s="84" t="s">
        <v>1285</v>
      </c>
      <c r="Y392" s="79"/>
      <c r="Z392" s="79"/>
      <c r="AA392" s="82" t="s">
        <v>1529</v>
      </c>
      <c r="AB392" s="79"/>
      <c r="AC392" s="79" t="b">
        <v>0</v>
      </c>
      <c r="AD392" s="79">
        <v>0</v>
      </c>
      <c r="AE392" s="82" t="s">
        <v>1587</v>
      </c>
      <c r="AF392" s="79" t="b">
        <v>0</v>
      </c>
      <c r="AG392" s="79" t="s">
        <v>1621</v>
      </c>
      <c r="AH392" s="79"/>
      <c r="AI392" s="82" t="s">
        <v>1587</v>
      </c>
      <c r="AJ392" s="79" t="b">
        <v>0</v>
      </c>
      <c r="AK392" s="79">
        <v>4</v>
      </c>
      <c r="AL392" s="82" t="s">
        <v>1526</v>
      </c>
      <c r="AM392" s="79" t="s">
        <v>1643</v>
      </c>
      <c r="AN392" s="79" t="b">
        <v>0</v>
      </c>
      <c r="AO392" s="82" t="s">
        <v>1526</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6</v>
      </c>
      <c r="BC392" s="78" t="str">
        <f>REPLACE(INDEX(GroupVertices[Group],MATCH(Edges[[#This Row],[Vertex 2]],GroupVertices[Vertex],0)),1,1,"")</f>
        <v>6</v>
      </c>
      <c r="BD392" s="48"/>
      <c r="BE392" s="49"/>
      <c r="BF392" s="48"/>
      <c r="BG392" s="49"/>
      <c r="BH392" s="48"/>
      <c r="BI392" s="49"/>
      <c r="BJ392" s="48"/>
      <c r="BK392" s="49"/>
      <c r="BL392" s="48"/>
    </row>
    <row r="393" spans="1:64" ht="15">
      <c r="A393" s="64" t="s">
        <v>393</v>
      </c>
      <c r="B393" s="64" t="s">
        <v>399</v>
      </c>
      <c r="C393" s="65" t="s">
        <v>4978</v>
      </c>
      <c r="D393" s="66">
        <v>3</v>
      </c>
      <c r="E393" s="67" t="s">
        <v>132</v>
      </c>
      <c r="F393" s="68">
        <v>35</v>
      </c>
      <c r="G393" s="65"/>
      <c r="H393" s="69"/>
      <c r="I393" s="70"/>
      <c r="J393" s="70"/>
      <c r="K393" s="34" t="s">
        <v>65</v>
      </c>
      <c r="L393" s="77">
        <v>393</v>
      </c>
      <c r="M393" s="77"/>
      <c r="N393" s="72"/>
      <c r="O393" s="79" t="s">
        <v>526</v>
      </c>
      <c r="P393" s="81">
        <v>43696.304710648146</v>
      </c>
      <c r="Q393" s="79" t="s">
        <v>626</v>
      </c>
      <c r="R393" s="79"/>
      <c r="S393" s="79"/>
      <c r="T393" s="79"/>
      <c r="U393" s="79"/>
      <c r="V393" s="84" t="s">
        <v>1046</v>
      </c>
      <c r="W393" s="81">
        <v>43696.304710648146</v>
      </c>
      <c r="X393" s="84" t="s">
        <v>1286</v>
      </c>
      <c r="Y393" s="79"/>
      <c r="Z393" s="79"/>
      <c r="AA393" s="82" t="s">
        <v>1530</v>
      </c>
      <c r="AB393" s="79"/>
      <c r="AC393" s="79" t="b">
        <v>0</v>
      </c>
      <c r="AD393" s="79">
        <v>0</v>
      </c>
      <c r="AE393" s="82" t="s">
        <v>1587</v>
      </c>
      <c r="AF393" s="79" t="b">
        <v>0</v>
      </c>
      <c r="AG393" s="79" t="s">
        <v>1621</v>
      </c>
      <c r="AH393" s="79"/>
      <c r="AI393" s="82" t="s">
        <v>1587</v>
      </c>
      <c r="AJ393" s="79" t="b">
        <v>0</v>
      </c>
      <c r="AK393" s="79">
        <v>7</v>
      </c>
      <c r="AL393" s="82" t="s">
        <v>1532</v>
      </c>
      <c r="AM393" s="79" t="s">
        <v>1643</v>
      </c>
      <c r="AN393" s="79" t="b">
        <v>0</v>
      </c>
      <c r="AO393" s="82" t="s">
        <v>1532</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6</v>
      </c>
      <c r="BC393" s="78" t="str">
        <f>REPLACE(INDEX(GroupVertices[Group],MATCH(Edges[[#This Row],[Vertex 2]],GroupVertices[Vertex],0)),1,1,"")</f>
        <v>12</v>
      </c>
      <c r="BD393" s="48">
        <v>1</v>
      </c>
      <c r="BE393" s="49">
        <v>4</v>
      </c>
      <c r="BF393" s="48">
        <v>1</v>
      </c>
      <c r="BG393" s="49">
        <v>4</v>
      </c>
      <c r="BH393" s="48">
        <v>0</v>
      </c>
      <c r="BI393" s="49">
        <v>0</v>
      </c>
      <c r="BJ393" s="48">
        <v>23</v>
      </c>
      <c r="BK393" s="49">
        <v>92</v>
      </c>
      <c r="BL393" s="48">
        <v>25</v>
      </c>
    </row>
    <row r="394" spans="1:64" ht="15">
      <c r="A394" s="64" t="s">
        <v>398</v>
      </c>
      <c r="B394" s="64" t="s">
        <v>399</v>
      </c>
      <c r="C394" s="65" t="s">
        <v>4978</v>
      </c>
      <c r="D394" s="66">
        <v>3</v>
      </c>
      <c r="E394" s="67" t="s">
        <v>132</v>
      </c>
      <c r="F394" s="68">
        <v>35</v>
      </c>
      <c r="G394" s="65"/>
      <c r="H394" s="69"/>
      <c r="I394" s="70"/>
      <c r="J394" s="70"/>
      <c r="K394" s="34" t="s">
        <v>65</v>
      </c>
      <c r="L394" s="77">
        <v>394</v>
      </c>
      <c r="M394" s="77"/>
      <c r="N394" s="72"/>
      <c r="O394" s="79" t="s">
        <v>526</v>
      </c>
      <c r="P394" s="81">
        <v>43696.31041666667</v>
      </c>
      <c r="Q394" s="79" t="s">
        <v>626</v>
      </c>
      <c r="R394" s="79"/>
      <c r="S394" s="79"/>
      <c r="T394" s="79"/>
      <c r="U394" s="79"/>
      <c r="V394" s="84" t="s">
        <v>1050</v>
      </c>
      <c r="W394" s="81">
        <v>43696.31041666667</v>
      </c>
      <c r="X394" s="84" t="s">
        <v>1287</v>
      </c>
      <c r="Y394" s="79"/>
      <c r="Z394" s="79"/>
      <c r="AA394" s="82" t="s">
        <v>1531</v>
      </c>
      <c r="AB394" s="79"/>
      <c r="AC394" s="79" t="b">
        <v>0</v>
      </c>
      <c r="AD394" s="79">
        <v>0</v>
      </c>
      <c r="AE394" s="82" t="s">
        <v>1587</v>
      </c>
      <c r="AF394" s="79" t="b">
        <v>0</v>
      </c>
      <c r="AG394" s="79" t="s">
        <v>1621</v>
      </c>
      <c r="AH394" s="79"/>
      <c r="AI394" s="82" t="s">
        <v>1587</v>
      </c>
      <c r="AJ394" s="79" t="b">
        <v>0</v>
      </c>
      <c r="AK394" s="79">
        <v>7</v>
      </c>
      <c r="AL394" s="82" t="s">
        <v>1532</v>
      </c>
      <c r="AM394" s="79" t="s">
        <v>1648</v>
      </c>
      <c r="AN394" s="79" t="b">
        <v>0</v>
      </c>
      <c r="AO394" s="82" t="s">
        <v>1532</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12</v>
      </c>
      <c r="BC394" s="78" t="str">
        <f>REPLACE(INDEX(GroupVertices[Group],MATCH(Edges[[#This Row],[Vertex 2]],GroupVertices[Vertex],0)),1,1,"")</f>
        <v>12</v>
      </c>
      <c r="BD394" s="48">
        <v>1</v>
      </c>
      <c r="BE394" s="49">
        <v>4</v>
      </c>
      <c r="BF394" s="48">
        <v>1</v>
      </c>
      <c r="BG394" s="49">
        <v>4</v>
      </c>
      <c r="BH394" s="48">
        <v>0</v>
      </c>
      <c r="BI394" s="49">
        <v>0</v>
      </c>
      <c r="BJ394" s="48">
        <v>23</v>
      </c>
      <c r="BK394" s="49">
        <v>92</v>
      </c>
      <c r="BL394" s="48">
        <v>25</v>
      </c>
    </row>
    <row r="395" spans="1:64" ht="15">
      <c r="A395" s="64" t="s">
        <v>399</v>
      </c>
      <c r="B395" s="64" t="s">
        <v>399</v>
      </c>
      <c r="C395" s="65" t="s">
        <v>4978</v>
      </c>
      <c r="D395" s="66">
        <v>3</v>
      </c>
      <c r="E395" s="67" t="s">
        <v>132</v>
      </c>
      <c r="F395" s="68">
        <v>35</v>
      </c>
      <c r="G395" s="65"/>
      <c r="H395" s="69"/>
      <c r="I395" s="70"/>
      <c r="J395" s="70"/>
      <c r="K395" s="34" t="s">
        <v>65</v>
      </c>
      <c r="L395" s="77">
        <v>395</v>
      </c>
      <c r="M395" s="77"/>
      <c r="N395" s="72"/>
      <c r="O395" s="79" t="s">
        <v>176</v>
      </c>
      <c r="P395" s="81">
        <v>43693.63875</v>
      </c>
      <c r="Q395" s="79" t="s">
        <v>668</v>
      </c>
      <c r="R395" s="84" t="s">
        <v>762</v>
      </c>
      <c r="S395" s="79" t="s">
        <v>794</v>
      </c>
      <c r="T395" s="79" t="s">
        <v>856</v>
      </c>
      <c r="U395" s="84" t="s">
        <v>879</v>
      </c>
      <c r="V395" s="84" t="s">
        <v>879</v>
      </c>
      <c r="W395" s="81">
        <v>43693.63875</v>
      </c>
      <c r="X395" s="84" t="s">
        <v>1288</v>
      </c>
      <c r="Y395" s="79"/>
      <c r="Z395" s="79"/>
      <c r="AA395" s="82" t="s">
        <v>1532</v>
      </c>
      <c r="AB395" s="79"/>
      <c r="AC395" s="79" t="b">
        <v>0</v>
      </c>
      <c r="AD395" s="79">
        <v>6</v>
      </c>
      <c r="AE395" s="82" t="s">
        <v>1587</v>
      </c>
      <c r="AF395" s="79" t="b">
        <v>0</v>
      </c>
      <c r="AG395" s="79" t="s">
        <v>1621</v>
      </c>
      <c r="AH395" s="79"/>
      <c r="AI395" s="82" t="s">
        <v>1587</v>
      </c>
      <c r="AJ395" s="79" t="b">
        <v>0</v>
      </c>
      <c r="AK395" s="79">
        <v>4</v>
      </c>
      <c r="AL395" s="82" t="s">
        <v>1587</v>
      </c>
      <c r="AM395" s="79" t="s">
        <v>1643</v>
      </c>
      <c r="AN395" s="79" t="b">
        <v>0</v>
      </c>
      <c r="AO395" s="82" t="s">
        <v>1532</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12</v>
      </c>
      <c r="BC395" s="78" t="str">
        <f>REPLACE(INDEX(GroupVertices[Group],MATCH(Edges[[#This Row],[Vertex 2]],GroupVertices[Vertex],0)),1,1,"")</f>
        <v>12</v>
      </c>
      <c r="BD395" s="48">
        <v>2</v>
      </c>
      <c r="BE395" s="49">
        <v>6.0606060606060606</v>
      </c>
      <c r="BF395" s="48">
        <v>1</v>
      </c>
      <c r="BG395" s="49">
        <v>3.0303030303030303</v>
      </c>
      <c r="BH395" s="48">
        <v>0</v>
      </c>
      <c r="BI395" s="49">
        <v>0</v>
      </c>
      <c r="BJ395" s="48">
        <v>30</v>
      </c>
      <c r="BK395" s="49">
        <v>90.9090909090909</v>
      </c>
      <c r="BL395" s="48">
        <v>33</v>
      </c>
    </row>
    <row r="396" spans="1:64" ht="15">
      <c r="A396" s="64" t="s">
        <v>400</v>
      </c>
      <c r="B396" s="64" t="s">
        <v>399</v>
      </c>
      <c r="C396" s="65" t="s">
        <v>4978</v>
      </c>
      <c r="D396" s="66">
        <v>3</v>
      </c>
      <c r="E396" s="67" t="s">
        <v>132</v>
      </c>
      <c r="F396" s="68">
        <v>35</v>
      </c>
      <c r="G396" s="65"/>
      <c r="H396" s="69"/>
      <c r="I396" s="70"/>
      <c r="J396" s="70"/>
      <c r="K396" s="34" t="s">
        <v>65</v>
      </c>
      <c r="L396" s="77">
        <v>396</v>
      </c>
      <c r="M396" s="77"/>
      <c r="N396" s="72"/>
      <c r="O396" s="79" t="s">
        <v>526</v>
      </c>
      <c r="P396" s="81">
        <v>43696.310636574075</v>
      </c>
      <c r="Q396" s="79" t="s">
        <v>626</v>
      </c>
      <c r="R396" s="79"/>
      <c r="S396" s="79"/>
      <c r="T396" s="79"/>
      <c r="U396" s="79"/>
      <c r="V396" s="84" t="s">
        <v>1051</v>
      </c>
      <c r="W396" s="81">
        <v>43696.310636574075</v>
      </c>
      <c r="X396" s="84" t="s">
        <v>1289</v>
      </c>
      <c r="Y396" s="79"/>
      <c r="Z396" s="79"/>
      <c r="AA396" s="82" t="s">
        <v>1533</v>
      </c>
      <c r="AB396" s="79"/>
      <c r="AC396" s="79" t="b">
        <v>0</v>
      </c>
      <c r="AD396" s="79">
        <v>0</v>
      </c>
      <c r="AE396" s="82" t="s">
        <v>1587</v>
      </c>
      <c r="AF396" s="79" t="b">
        <v>0</v>
      </c>
      <c r="AG396" s="79" t="s">
        <v>1621</v>
      </c>
      <c r="AH396" s="79"/>
      <c r="AI396" s="82" t="s">
        <v>1587</v>
      </c>
      <c r="AJ396" s="79" t="b">
        <v>0</v>
      </c>
      <c r="AK396" s="79">
        <v>7</v>
      </c>
      <c r="AL396" s="82" t="s">
        <v>1532</v>
      </c>
      <c r="AM396" s="79" t="s">
        <v>1643</v>
      </c>
      <c r="AN396" s="79" t="b">
        <v>0</v>
      </c>
      <c r="AO396" s="82" t="s">
        <v>1532</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12</v>
      </c>
      <c r="BC396" s="78" t="str">
        <f>REPLACE(INDEX(GroupVertices[Group],MATCH(Edges[[#This Row],[Vertex 2]],GroupVertices[Vertex],0)),1,1,"")</f>
        <v>12</v>
      </c>
      <c r="BD396" s="48">
        <v>1</v>
      </c>
      <c r="BE396" s="49">
        <v>4</v>
      </c>
      <c r="BF396" s="48">
        <v>1</v>
      </c>
      <c r="BG396" s="49">
        <v>4</v>
      </c>
      <c r="BH396" s="48">
        <v>0</v>
      </c>
      <c r="BI396" s="49">
        <v>0</v>
      </c>
      <c r="BJ396" s="48">
        <v>23</v>
      </c>
      <c r="BK396" s="49">
        <v>92</v>
      </c>
      <c r="BL396" s="48">
        <v>25</v>
      </c>
    </row>
    <row r="397" spans="1:64" ht="15">
      <c r="A397" s="64" t="s">
        <v>401</v>
      </c>
      <c r="B397" s="64" t="s">
        <v>518</v>
      </c>
      <c r="C397" s="65" t="s">
        <v>4978</v>
      </c>
      <c r="D397" s="66">
        <v>3</v>
      </c>
      <c r="E397" s="67" t="s">
        <v>132</v>
      </c>
      <c r="F397" s="68">
        <v>35</v>
      </c>
      <c r="G397" s="65"/>
      <c r="H397" s="69"/>
      <c r="I397" s="70"/>
      <c r="J397" s="70"/>
      <c r="K397" s="34" t="s">
        <v>65</v>
      </c>
      <c r="L397" s="77">
        <v>397</v>
      </c>
      <c r="M397" s="77"/>
      <c r="N397" s="72"/>
      <c r="O397" s="79" t="s">
        <v>526</v>
      </c>
      <c r="P397" s="81">
        <v>43696.33195601852</v>
      </c>
      <c r="Q397" s="79" t="s">
        <v>669</v>
      </c>
      <c r="R397" s="84" t="s">
        <v>763</v>
      </c>
      <c r="S397" s="79" t="s">
        <v>795</v>
      </c>
      <c r="T397" s="79" t="s">
        <v>854</v>
      </c>
      <c r="U397" s="84" t="s">
        <v>880</v>
      </c>
      <c r="V397" s="84" t="s">
        <v>880</v>
      </c>
      <c r="W397" s="81">
        <v>43696.33195601852</v>
      </c>
      <c r="X397" s="84" t="s">
        <v>1290</v>
      </c>
      <c r="Y397" s="79"/>
      <c r="Z397" s="79"/>
      <c r="AA397" s="82" t="s">
        <v>1534</v>
      </c>
      <c r="AB397" s="79"/>
      <c r="AC397" s="79" t="b">
        <v>0</v>
      </c>
      <c r="AD397" s="79">
        <v>1</v>
      </c>
      <c r="AE397" s="82" t="s">
        <v>1587</v>
      </c>
      <c r="AF397" s="79" t="b">
        <v>0</v>
      </c>
      <c r="AG397" s="79" t="s">
        <v>1621</v>
      </c>
      <c r="AH397" s="79"/>
      <c r="AI397" s="82" t="s">
        <v>1587</v>
      </c>
      <c r="AJ397" s="79" t="b">
        <v>0</v>
      </c>
      <c r="AK397" s="79">
        <v>0</v>
      </c>
      <c r="AL397" s="82" t="s">
        <v>1587</v>
      </c>
      <c r="AM397" s="79" t="s">
        <v>1646</v>
      </c>
      <c r="AN397" s="79" t="b">
        <v>0</v>
      </c>
      <c r="AO397" s="82" t="s">
        <v>1534</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37</v>
      </c>
      <c r="BC397" s="78" t="str">
        <f>REPLACE(INDEX(GroupVertices[Group],MATCH(Edges[[#This Row],[Vertex 2]],GroupVertices[Vertex],0)),1,1,"")</f>
        <v>37</v>
      </c>
      <c r="BD397" s="48">
        <v>0</v>
      </c>
      <c r="BE397" s="49">
        <v>0</v>
      </c>
      <c r="BF397" s="48">
        <v>1</v>
      </c>
      <c r="BG397" s="49">
        <v>4.3478260869565215</v>
      </c>
      <c r="BH397" s="48">
        <v>0</v>
      </c>
      <c r="BI397" s="49">
        <v>0</v>
      </c>
      <c r="BJ397" s="48">
        <v>22</v>
      </c>
      <c r="BK397" s="49">
        <v>95.65217391304348</v>
      </c>
      <c r="BL397" s="48">
        <v>23</v>
      </c>
    </row>
    <row r="398" spans="1:64" ht="15">
      <c r="A398" s="64" t="s">
        <v>402</v>
      </c>
      <c r="B398" s="64" t="s">
        <v>402</v>
      </c>
      <c r="C398" s="65" t="s">
        <v>4978</v>
      </c>
      <c r="D398" s="66">
        <v>3</v>
      </c>
      <c r="E398" s="67" t="s">
        <v>132</v>
      </c>
      <c r="F398" s="68">
        <v>35</v>
      </c>
      <c r="G398" s="65"/>
      <c r="H398" s="69"/>
      <c r="I398" s="70"/>
      <c r="J398" s="70"/>
      <c r="K398" s="34" t="s">
        <v>65</v>
      </c>
      <c r="L398" s="77">
        <v>398</v>
      </c>
      <c r="M398" s="77"/>
      <c r="N398" s="72"/>
      <c r="O398" s="79" t="s">
        <v>176</v>
      </c>
      <c r="P398" s="81">
        <v>43690.445925925924</v>
      </c>
      <c r="Q398" s="79" t="s">
        <v>670</v>
      </c>
      <c r="R398" s="84" t="s">
        <v>764</v>
      </c>
      <c r="S398" s="79" t="s">
        <v>778</v>
      </c>
      <c r="T398" s="79" t="s">
        <v>800</v>
      </c>
      <c r="U398" s="79"/>
      <c r="V398" s="84" t="s">
        <v>1052</v>
      </c>
      <c r="W398" s="81">
        <v>43690.445925925924</v>
      </c>
      <c r="X398" s="84" t="s">
        <v>1291</v>
      </c>
      <c r="Y398" s="79"/>
      <c r="Z398" s="79"/>
      <c r="AA398" s="82" t="s">
        <v>1535</v>
      </c>
      <c r="AB398" s="79"/>
      <c r="AC398" s="79" t="b">
        <v>0</v>
      </c>
      <c r="AD398" s="79">
        <v>0</v>
      </c>
      <c r="AE398" s="82" t="s">
        <v>1587</v>
      </c>
      <c r="AF398" s="79" t="b">
        <v>0</v>
      </c>
      <c r="AG398" s="79" t="s">
        <v>1621</v>
      </c>
      <c r="AH398" s="79"/>
      <c r="AI398" s="82" t="s">
        <v>1587</v>
      </c>
      <c r="AJ398" s="79" t="b">
        <v>0</v>
      </c>
      <c r="AK398" s="79">
        <v>0</v>
      </c>
      <c r="AL398" s="82" t="s">
        <v>1587</v>
      </c>
      <c r="AM398" s="79" t="s">
        <v>1648</v>
      </c>
      <c r="AN398" s="79" t="b">
        <v>1</v>
      </c>
      <c r="AO398" s="82" t="s">
        <v>1535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11</v>
      </c>
      <c r="BC398" s="78" t="str">
        <f>REPLACE(INDEX(GroupVertices[Group],MATCH(Edges[[#This Row],[Vertex 2]],GroupVertices[Vertex],0)),1,1,"")</f>
        <v>11</v>
      </c>
      <c r="BD398" s="48">
        <v>0</v>
      </c>
      <c r="BE398" s="49">
        <v>0</v>
      </c>
      <c r="BF398" s="48">
        <v>0</v>
      </c>
      <c r="BG398" s="49">
        <v>0</v>
      </c>
      <c r="BH398" s="48">
        <v>0</v>
      </c>
      <c r="BI398" s="49">
        <v>0</v>
      </c>
      <c r="BJ398" s="48">
        <v>22</v>
      </c>
      <c r="BK398" s="49">
        <v>100</v>
      </c>
      <c r="BL398" s="48">
        <v>22</v>
      </c>
    </row>
    <row r="399" spans="1:64" ht="15">
      <c r="A399" s="64" t="s">
        <v>403</v>
      </c>
      <c r="B399" s="64" t="s">
        <v>402</v>
      </c>
      <c r="C399" s="65" t="s">
        <v>4978</v>
      </c>
      <c r="D399" s="66">
        <v>3</v>
      </c>
      <c r="E399" s="67" t="s">
        <v>132</v>
      </c>
      <c r="F399" s="68">
        <v>35</v>
      </c>
      <c r="G399" s="65"/>
      <c r="H399" s="69"/>
      <c r="I399" s="70"/>
      <c r="J399" s="70"/>
      <c r="K399" s="34" t="s">
        <v>65</v>
      </c>
      <c r="L399" s="77">
        <v>399</v>
      </c>
      <c r="M399" s="77"/>
      <c r="N399" s="72"/>
      <c r="O399" s="79" t="s">
        <v>526</v>
      </c>
      <c r="P399" s="81">
        <v>43691.337488425925</v>
      </c>
      <c r="Q399" s="79" t="s">
        <v>573</v>
      </c>
      <c r="R399" s="79"/>
      <c r="S399" s="79"/>
      <c r="T399" s="79" t="s">
        <v>800</v>
      </c>
      <c r="U399" s="79"/>
      <c r="V399" s="84" t="s">
        <v>1053</v>
      </c>
      <c r="W399" s="81">
        <v>43691.337488425925</v>
      </c>
      <c r="X399" s="84" t="s">
        <v>1292</v>
      </c>
      <c r="Y399" s="79"/>
      <c r="Z399" s="79"/>
      <c r="AA399" s="82" t="s">
        <v>1536</v>
      </c>
      <c r="AB399" s="79"/>
      <c r="AC399" s="79" t="b">
        <v>0</v>
      </c>
      <c r="AD399" s="79">
        <v>0</v>
      </c>
      <c r="AE399" s="82" t="s">
        <v>1587</v>
      </c>
      <c r="AF399" s="79" t="b">
        <v>0</v>
      </c>
      <c r="AG399" s="79" t="s">
        <v>1621</v>
      </c>
      <c r="AH399" s="79"/>
      <c r="AI399" s="82" t="s">
        <v>1587</v>
      </c>
      <c r="AJ399" s="79" t="b">
        <v>0</v>
      </c>
      <c r="AK399" s="79">
        <v>0</v>
      </c>
      <c r="AL399" s="82" t="s">
        <v>1535</v>
      </c>
      <c r="AM399" s="79" t="s">
        <v>1644</v>
      </c>
      <c r="AN399" s="79" t="b">
        <v>0</v>
      </c>
      <c r="AO399" s="82" t="s">
        <v>1535</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11</v>
      </c>
      <c r="BC399" s="78" t="str">
        <f>REPLACE(INDEX(GroupVertices[Group],MATCH(Edges[[#This Row],[Vertex 2]],GroupVertices[Vertex],0)),1,1,"")</f>
        <v>11</v>
      </c>
      <c r="BD399" s="48">
        <v>0</v>
      </c>
      <c r="BE399" s="49">
        <v>0</v>
      </c>
      <c r="BF399" s="48">
        <v>0</v>
      </c>
      <c r="BG399" s="49">
        <v>0</v>
      </c>
      <c r="BH399" s="48">
        <v>0</v>
      </c>
      <c r="BI399" s="49">
        <v>0</v>
      </c>
      <c r="BJ399" s="48">
        <v>25</v>
      </c>
      <c r="BK399" s="49">
        <v>100</v>
      </c>
      <c r="BL399" s="48">
        <v>25</v>
      </c>
    </row>
    <row r="400" spans="1:64" ht="15">
      <c r="A400" s="64" t="s">
        <v>403</v>
      </c>
      <c r="B400" s="64" t="s">
        <v>519</v>
      </c>
      <c r="C400" s="65" t="s">
        <v>4978</v>
      </c>
      <c r="D400" s="66">
        <v>3</v>
      </c>
      <c r="E400" s="67" t="s">
        <v>132</v>
      </c>
      <c r="F400" s="68">
        <v>35</v>
      </c>
      <c r="G400" s="65"/>
      <c r="H400" s="69"/>
      <c r="I400" s="70"/>
      <c r="J400" s="70"/>
      <c r="K400" s="34" t="s">
        <v>65</v>
      </c>
      <c r="L400" s="77">
        <v>400</v>
      </c>
      <c r="M400" s="77"/>
      <c r="N400" s="72"/>
      <c r="O400" s="79" t="s">
        <v>526</v>
      </c>
      <c r="P400" s="81">
        <v>43692.88114583334</v>
      </c>
      <c r="Q400" s="79" t="s">
        <v>671</v>
      </c>
      <c r="R400" s="79"/>
      <c r="S400" s="79"/>
      <c r="T400" s="79" t="s">
        <v>800</v>
      </c>
      <c r="U400" s="79"/>
      <c r="V400" s="84" t="s">
        <v>1053</v>
      </c>
      <c r="W400" s="81">
        <v>43692.88114583334</v>
      </c>
      <c r="X400" s="84" t="s">
        <v>1293</v>
      </c>
      <c r="Y400" s="79"/>
      <c r="Z400" s="79"/>
      <c r="AA400" s="82" t="s">
        <v>1537</v>
      </c>
      <c r="AB400" s="82" t="s">
        <v>1583</v>
      </c>
      <c r="AC400" s="79" t="b">
        <v>0</v>
      </c>
      <c r="AD400" s="79">
        <v>0</v>
      </c>
      <c r="AE400" s="82" t="s">
        <v>1617</v>
      </c>
      <c r="AF400" s="79" t="b">
        <v>0</v>
      </c>
      <c r="AG400" s="79" t="s">
        <v>1621</v>
      </c>
      <c r="AH400" s="79"/>
      <c r="AI400" s="82" t="s">
        <v>1587</v>
      </c>
      <c r="AJ400" s="79" t="b">
        <v>0</v>
      </c>
      <c r="AK400" s="79">
        <v>0</v>
      </c>
      <c r="AL400" s="82" t="s">
        <v>1587</v>
      </c>
      <c r="AM400" s="79" t="s">
        <v>1644</v>
      </c>
      <c r="AN400" s="79" t="b">
        <v>0</v>
      </c>
      <c r="AO400" s="82" t="s">
        <v>1583</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11</v>
      </c>
      <c r="BC400" s="78" t="str">
        <f>REPLACE(INDEX(GroupVertices[Group],MATCH(Edges[[#This Row],[Vertex 2]],GroupVertices[Vertex],0)),1,1,"")</f>
        <v>11</v>
      </c>
      <c r="BD400" s="48"/>
      <c r="BE400" s="49"/>
      <c r="BF400" s="48"/>
      <c r="BG400" s="49"/>
      <c r="BH400" s="48"/>
      <c r="BI400" s="49"/>
      <c r="BJ400" s="48"/>
      <c r="BK400" s="49"/>
      <c r="BL400" s="48"/>
    </row>
    <row r="401" spans="1:64" ht="15">
      <c r="A401" s="64" t="s">
        <v>403</v>
      </c>
      <c r="B401" s="64" t="s">
        <v>520</v>
      </c>
      <c r="C401" s="65" t="s">
        <v>4978</v>
      </c>
      <c r="D401" s="66">
        <v>3</v>
      </c>
      <c r="E401" s="67" t="s">
        <v>132</v>
      </c>
      <c r="F401" s="68">
        <v>35</v>
      </c>
      <c r="G401" s="65"/>
      <c r="H401" s="69"/>
      <c r="I401" s="70"/>
      <c r="J401" s="70"/>
      <c r="K401" s="34" t="s">
        <v>65</v>
      </c>
      <c r="L401" s="77">
        <v>401</v>
      </c>
      <c r="M401" s="77"/>
      <c r="N401" s="72"/>
      <c r="O401" s="79" t="s">
        <v>527</v>
      </c>
      <c r="P401" s="81">
        <v>43692.88114583334</v>
      </c>
      <c r="Q401" s="79" t="s">
        <v>671</v>
      </c>
      <c r="R401" s="79"/>
      <c r="S401" s="79"/>
      <c r="T401" s="79" t="s">
        <v>800</v>
      </c>
      <c r="U401" s="79"/>
      <c r="V401" s="84" t="s">
        <v>1053</v>
      </c>
      <c r="W401" s="81">
        <v>43692.88114583334</v>
      </c>
      <c r="X401" s="84" t="s">
        <v>1293</v>
      </c>
      <c r="Y401" s="79"/>
      <c r="Z401" s="79"/>
      <c r="AA401" s="82" t="s">
        <v>1537</v>
      </c>
      <c r="AB401" s="82" t="s">
        <v>1583</v>
      </c>
      <c r="AC401" s="79" t="b">
        <v>0</v>
      </c>
      <c r="AD401" s="79">
        <v>0</v>
      </c>
      <c r="AE401" s="82" t="s">
        <v>1617</v>
      </c>
      <c r="AF401" s="79" t="b">
        <v>0</v>
      </c>
      <c r="AG401" s="79" t="s">
        <v>1621</v>
      </c>
      <c r="AH401" s="79"/>
      <c r="AI401" s="82" t="s">
        <v>1587</v>
      </c>
      <c r="AJ401" s="79" t="b">
        <v>0</v>
      </c>
      <c r="AK401" s="79">
        <v>0</v>
      </c>
      <c r="AL401" s="82" t="s">
        <v>1587</v>
      </c>
      <c r="AM401" s="79" t="s">
        <v>1644</v>
      </c>
      <c r="AN401" s="79" t="b">
        <v>0</v>
      </c>
      <c r="AO401" s="82" t="s">
        <v>1583</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11</v>
      </c>
      <c r="BC401" s="78" t="str">
        <f>REPLACE(INDEX(GroupVertices[Group],MATCH(Edges[[#This Row],[Vertex 2]],GroupVertices[Vertex],0)),1,1,"")</f>
        <v>11</v>
      </c>
      <c r="BD401" s="48">
        <v>0</v>
      </c>
      <c r="BE401" s="49">
        <v>0</v>
      </c>
      <c r="BF401" s="48">
        <v>0</v>
      </c>
      <c r="BG401" s="49">
        <v>0</v>
      </c>
      <c r="BH401" s="48">
        <v>0</v>
      </c>
      <c r="BI401" s="49">
        <v>0</v>
      </c>
      <c r="BJ401" s="48">
        <v>21</v>
      </c>
      <c r="BK401" s="49">
        <v>100</v>
      </c>
      <c r="BL401" s="48">
        <v>21</v>
      </c>
    </row>
    <row r="402" spans="1:64" ht="15">
      <c r="A402" s="64" t="s">
        <v>403</v>
      </c>
      <c r="B402" s="64" t="s">
        <v>521</v>
      </c>
      <c r="C402" s="65" t="s">
        <v>4978</v>
      </c>
      <c r="D402" s="66">
        <v>3</v>
      </c>
      <c r="E402" s="67" t="s">
        <v>132</v>
      </c>
      <c r="F402" s="68">
        <v>35</v>
      </c>
      <c r="G402" s="65"/>
      <c r="H402" s="69"/>
      <c r="I402" s="70"/>
      <c r="J402" s="70"/>
      <c r="K402" s="34" t="s">
        <v>65</v>
      </c>
      <c r="L402" s="77">
        <v>402</v>
      </c>
      <c r="M402" s="77"/>
      <c r="N402" s="72"/>
      <c r="O402" s="79" t="s">
        <v>527</v>
      </c>
      <c r="P402" s="81">
        <v>43696.47130787037</v>
      </c>
      <c r="Q402" s="79" t="s">
        <v>672</v>
      </c>
      <c r="R402" s="79"/>
      <c r="S402" s="79"/>
      <c r="T402" s="79" t="s">
        <v>800</v>
      </c>
      <c r="U402" s="79"/>
      <c r="V402" s="84" t="s">
        <v>1053</v>
      </c>
      <c r="W402" s="81">
        <v>43696.47130787037</v>
      </c>
      <c r="X402" s="84" t="s">
        <v>1294</v>
      </c>
      <c r="Y402" s="79"/>
      <c r="Z402" s="79"/>
      <c r="AA402" s="82" t="s">
        <v>1538</v>
      </c>
      <c r="AB402" s="82" t="s">
        <v>1584</v>
      </c>
      <c r="AC402" s="79" t="b">
        <v>0</v>
      </c>
      <c r="AD402" s="79">
        <v>0</v>
      </c>
      <c r="AE402" s="82" t="s">
        <v>1618</v>
      </c>
      <c r="AF402" s="79" t="b">
        <v>0</v>
      </c>
      <c r="AG402" s="79" t="s">
        <v>1621</v>
      </c>
      <c r="AH402" s="79"/>
      <c r="AI402" s="82" t="s">
        <v>1587</v>
      </c>
      <c r="AJ402" s="79" t="b">
        <v>0</v>
      </c>
      <c r="AK402" s="79">
        <v>0</v>
      </c>
      <c r="AL402" s="82" t="s">
        <v>1587</v>
      </c>
      <c r="AM402" s="79" t="s">
        <v>1644</v>
      </c>
      <c r="AN402" s="79" t="b">
        <v>0</v>
      </c>
      <c r="AO402" s="82" t="s">
        <v>1584</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11</v>
      </c>
      <c r="BC402" s="78" t="str">
        <f>REPLACE(INDEX(GroupVertices[Group],MATCH(Edges[[#This Row],[Vertex 2]],GroupVertices[Vertex],0)),1,1,"")</f>
        <v>11</v>
      </c>
      <c r="BD402" s="48">
        <v>0</v>
      </c>
      <c r="BE402" s="49">
        <v>0</v>
      </c>
      <c r="BF402" s="48">
        <v>1</v>
      </c>
      <c r="BG402" s="49">
        <v>2.3255813953488373</v>
      </c>
      <c r="BH402" s="48">
        <v>0</v>
      </c>
      <c r="BI402" s="49">
        <v>0</v>
      </c>
      <c r="BJ402" s="48">
        <v>42</v>
      </c>
      <c r="BK402" s="49">
        <v>97.67441860465117</v>
      </c>
      <c r="BL402" s="48">
        <v>43</v>
      </c>
    </row>
    <row r="403" spans="1:64" ht="15">
      <c r="A403" s="64" t="s">
        <v>404</v>
      </c>
      <c r="B403" s="64" t="s">
        <v>406</v>
      </c>
      <c r="C403" s="65" t="s">
        <v>4978</v>
      </c>
      <c r="D403" s="66">
        <v>3</v>
      </c>
      <c r="E403" s="67" t="s">
        <v>132</v>
      </c>
      <c r="F403" s="68">
        <v>35</v>
      </c>
      <c r="G403" s="65"/>
      <c r="H403" s="69"/>
      <c r="I403" s="70"/>
      <c r="J403" s="70"/>
      <c r="K403" s="34" t="s">
        <v>65</v>
      </c>
      <c r="L403" s="77">
        <v>403</v>
      </c>
      <c r="M403" s="77"/>
      <c r="N403" s="72"/>
      <c r="O403" s="79" t="s">
        <v>526</v>
      </c>
      <c r="P403" s="81">
        <v>43696.49228009259</v>
      </c>
      <c r="Q403" s="79" t="s">
        <v>673</v>
      </c>
      <c r="R403" s="79"/>
      <c r="S403" s="79"/>
      <c r="T403" s="79" t="s">
        <v>857</v>
      </c>
      <c r="U403" s="79"/>
      <c r="V403" s="84" t="s">
        <v>1054</v>
      </c>
      <c r="W403" s="81">
        <v>43696.49228009259</v>
      </c>
      <c r="X403" s="84" t="s">
        <v>1295</v>
      </c>
      <c r="Y403" s="79"/>
      <c r="Z403" s="79"/>
      <c r="AA403" s="82" t="s">
        <v>1539</v>
      </c>
      <c r="AB403" s="79"/>
      <c r="AC403" s="79" t="b">
        <v>0</v>
      </c>
      <c r="AD403" s="79">
        <v>0</v>
      </c>
      <c r="AE403" s="82" t="s">
        <v>1587</v>
      </c>
      <c r="AF403" s="79" t="b">
        <v>0</v>
      </c>
      <c r="AG403" s="79" t="s">
        <v>1621</v>
      </c>
      <c r="AH403" s="79"/>
      <c r="AI403" s="82" t="s">
        <v>1587</v>
      </c>
      <c r="AJ403" s="79" t="b">
        <v>0</v>
      </c>
      <c r="AK403" s="79">
        <v>20</v>
      </c>
      <c r="AL403" s="82" t="s">
        <v>1541</v>
      </c>
      <c r="AM403" s="79" t="s">
        <v>1644</v>
      </c>
      <c r="AN403" s="79" t="b">
        <v>0</v>
      </c>
      <c r="AO403" s="82" t="s">
        <v>1541</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14</v>
      </c>
      <c r="BC403" s="78" t="str">
        <f>REPLACE(INDEX(GroupVertices[Group],MATCH(Edges[[#This Row],[Vertex 2]],GroupVertices[Vertex],0)),1,1,"")</f>
        <v>14</v>
      </c>
      <c r="BD403" s="48">
        <v>0</v>
      </c>
      <c r="BE403" s="49">
        <v>0</v>
      </c>
      <c r="BF403" s="48">
        <v>1</v>
      </c>
      <c r="BG403" s="49">
        <v>3.8461538461538463</v>
      </c>
      <c r="BH403" s="48">
        <v>0</v>
      </c>
      <c r="BI403" s="49">
        <v>0</v>
      </c>
      <c r="BJ403" s="48">
        <v>25</v>
      </c>
      <c r="BK403" s="49">
        <v>96.15384615384616</v>
      </c>
      <c r="BL403" s="48">
        <v>26</v>
      </c>
    </row>
    <row r="404" spans="1:64" ht="15">
      <c r="A404" s="64" t="s">
        <v>405</v>
      </c>
      <c r="B404" s="64" t="s">
        <v>406</v>
      </c>
      <c r="C404" s="65" t="s">
        <v>4978</v>
      </c>
      <c r="D404" s="66">
        <v>3</v>
      </c>
      <c r="E404" s="67" t="s">
        <v>132</v>
      </c>
      <c r="F404" s="68">
        <v>35</v>
      </c>
      <c r="G404" s="65"/>
      <c r="H404" s="69"/>
      <c r="I404" s="70"/>
      <c r="J404" s="70"/>
      <c r="K404" s="34" t="s">
        <v>65</v>
      </c>
      <c r="L404" s="77">
        <v>404</v>
      </c>
      <c r="M404" s="77"/>
      <c r="N404" s="72"/>
      <c r="O404" s="79" t="s">
        <v>526</v>
      </c>
      <c r="P404" s="81">
        <v>43696.492743055554</v>
      </c>
      <c r="Q404" s="79" t="s">
        <v>673</v>
      </c>
      <c r="R404" s="79"/>
      <c r="S404" s="79"/>
      <c r="T404" s="79" t="s">
        <v>857</v>
      </c>
      <c r="U404" s="79"/>
      <c r="V404" s="84" t="s">
        <v>1055</v>
      </c>
      <c r="W404" s="81">
        <v>43696.492743055554</v>
      </c>
      <c r="X404" s="84" t="s">
        <v>1296</v>
      </c>
      <c r="Y404" s="79"/>
      <c r="Z404" s="79"/>
      <c r="AA404" s="82" t="s">
        <v>1540</v>
      </c>
      <c r="AB404" s="79"/>
      <c r="AC404" s="79" t="b">
        <v>0</v>
      </c>
      <c r="AD404" s="79">
        <v>0</v>
      </c>
      <c r="AE404" s="82" t="s">
        <v>1587</v>
      </c>
      <c r="AF404" s="79" t="b">
        <v>0</v>
      </c>
      <c r="AG404" s="79" t="s">
        <v>1621</v>
      </c>
      <c r="AH404" s="79"/>
      <c r="AI404" s="82" t="s">
        <v>1587</v>
      </c>
      <c r="AJ404" s="79" t="b">
        <v>0</v>
      </c>
      <c r="AK404" s="79">
        <v>20</v>
      </c>
      <c r="AL404" s="82" t="s">
        <v>1541</v>
      </c>
      <c r="AM404" s="79" t="s">
        <v>1644</v>
      </c>
      <c r="AN404" s="79" t="b">
        <v>0</v>
      </c>
      <c r="AO404" s="82" t="s">
        <v>1541</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14</v>
      </c>
      <c r="BC404" s="78" t="str">
        <f>REPLACE(INDEX(GroupVertices[Group],MATCH(Edges[[#This Row],[Vertex 2]],GroupVertices[Vertex],0)),1,1,"")</f>
        <v>14</v>
      </c>
      <c r="BD404" s="48">
        <v>0</v>
      </c>
      <c r="BE404" s="49">
        <v>0</v>
      </c>
      <c r="BF404" s="48">
        <v>1</v>
      </c>
      <c r="BG404" s="49">
        <v>3.8461538461538463</v>
      </c>
      <c r="BH404" s="48">
        <v>0</v>
      </c>
      <c r="BI404" s="49">
        <v>0</v>
      </c>
      <c r="BJ404" s="48">
        <v>25</v>
      </c>
      <c r="BK404" s="49">
        <v>96.15384615384616</v>
      </c>
      <c r="BL404" s="48">
        <v>26</v>
      </c>
    </row>
    <row r="405" spans="1:64" ht="15">
      <c r="A405" s="64" t="s">
        <v>406</v>
      </c>
      <c r="B405" s="64" t="s">
        <v>406</v>
      </c>
      <c r="C405" s="65" t="s">
        <v>4978</v>
      </c>
      <c r="D405" s="66">
        <v>3</v>
      </c>
      <c r="E405" s="67" t="s">
        <v>132</v>
      </c>
      <c r="F405" s="68">
        <v>35</v>
      </c>
      <c r="G405" s="65"/>
      <c r="H405" s="69"/>
      <c r="I405" s="70"/>
      <c r="J405" s="70"/>
      <c r="K405" s="34" t="s">
        <v>65</v>
      </c>
      <c r="L405" s="77">
        <v>405</v>
      </c>
      <c r="M405" s="77"/>
      <c r="N405" s="72"/>
      <c r="O405" s="79" t="s">
        <v>176</v>
      </c>
      <c r="P405" s="81">
        <v>43679.157013888886</v>
      </c>
      <c r="Q405" s="79" t="s">
        <v>674</v>
      </c>
      <c r="R405" s="84" t="s">
        <v>765</v>
      </c>
      <c r="S405" s="79" t="s">
        <v>796</v>
      </c>
      <c r="T405" s="79" t="s">
        <v>858</v>
      </c>
      <c r="U405" s="79"/>
      <c r="V405" s="84" t="s">
        <v>1056</v>
      </c>
      <c r="W405" s="81">
        <v>43679.157013888886</v>
      </c>
      <c r="X405" s="84" t="s">
        <v>1297</v>
      </c>
      <c r="Y405" s="79"/>
      <c r="Z405" s="79"/>
      <c r="AA405" s="82" t="s">
        <v>1541</v>
      </c>
      <c r="AB405" s="79"/>
      <c r="AC405" s="79" t="b">
        <v>0</v>
      </c>
      <c r="AD405" s="79">
        <v>56</v>
      </c>
      <c r="AE405" s="82" t="s">
        <v>1587</v>
      </c>
      <c r="AF405" s="79" t="b">
        <v>0</v>
      </c>
      <c r="AG405" s="79" t="s">
        <v>1621</v>
      </c>
      <c r="AH405" s="79"/>
      <c r="AI405" s="82" t="s">
        <v>1587</v>
      </c>
      <c r="AJ405" s="79" t="b">
        <v>0</v>
      </c>
      <c r="AK405" s="79">
        <v>21</v>
      </c>
      <c r="AL405" s="82" t="s">
        <v>1587</v>
      </c>
      <c r="AM405" s="79" t="s">
        <v>1648</v>
      </c>
      <c r="AN405" s="79" t="b">
        <v>0</v>
      </c>
      <c r="AO405" s="82" t="s">
        <v>1541</v>
      </c>
      <c r="AP405" s="79" t="s">
        <v>1655</v>
      </c>
      <c r="AQ405" s="79">
        <v>0</v>
      </c>
      <c r="AR405" s="79">
        <v>0</v>
      </c>
      <c r="AS405" s="79"/>
      <c r="AT405" s="79"/>
      <c r="AU405" s="79"/>
      <c r="AV405" s="79"/>
      <c r="AW405" s="79"/>
      <c r="AX405" s="79"/>
      <c r="AY405" s="79"/>
      <c r="AZ405" s="79"/>
      <c r="BA405">
        <v>1</v>
      </c>
      <c r="BB405" s="78" t="str">
        <f>REPLACE(INDEX(GroupVertices[Group],MATCH(Edges[[#This Row],[Vertex 1]],GroupVertices[Vertex],0)),1,1,"")</f>
        <v>14</v>
      </c>
      <c r="BC405" s="78" t="str">
        <f>REPLACE(INDEX(GroupVertices[Group],MATCH(Edges[[#This Row],[Vertex 2]],GroupVertices[Vertex],0)),1,1,"")</f>
        <v>14</v>
      </c>
      <c r="BD405" s="48">
        <v>0</v>
      </c>
      <c r="BE405" s="49">
        <v>0</v>
      </c>
      <c r="BF405" s="48">
        <v>1</v>
      </c>
      <c r="BG405" s="49">
        <v>2.380952380952381</v>
      </c>
      <c r="BH405" s="48">
        <v>0</v>
      </c>
      <c r="BI405" s="49">
        <v>0</v>
      </c>
      <c r="BJ405" s="48">
        <v>41</v>
      </c>
      <c r="BK405" s="49">
        <v>97.61904761904762</v>
      </c>
      <c r="BL405" s="48">
        <v>42</v>
      </c>
    </row>
    <row r="406" spans="1:64" ht="15">
      <c r="A406" s="64" t="s">
        <v>407</v>
      </c>
      <c r="B406" s="64" t="s">
        <v>406</v>
      </c>
      <c r="C406" s="65" t="s">
        <v>4978</v>
      </c>
      <c r="D406" s="66">
        <v>3</v>
      </c>
      <c r="E406" s="67" t="s">
        <v>132</v>
      </c>
      <c r="F406" s="68">
        <v>35</v>
      </c>
      <c r="G406" s="65"/>
      <c r="H406" s="69"/>
      <c r="I406" s="70"/>
      <c r="J406" s="70"/>
      <c r="K406" s="34" t="s">
        <v>65</v>
      </c>
      <c r="L406" s="77">
        <v>406</v>
      </c>
      <c r="M406" s="77"/>
      <c r="N406" s="72"/>
      <c r="O406" s="79" t="s">
        <v>526</v>
      </c>
      <c r="P406" s="81">
        <v>43696.52490740741</v>
      </c>
      <c r="Q406" s="79" t="s">
        <v>673</v>
      </c>
      <c r="R406" s="79"/>
      <c r="S406" s="79"/>
      <c r="T406" s="79" t="s">
        <v>857</v>
      </c>
      <c r="U406" s="79"/>
      <c r="V406" s="84" t="s">
        <v>1057</v>
      </c>
      <c r="W406" s="81">
        <v>43696.52490740741</v>
      </c>
      <c r="X406" s="84" t="s">
        <v>1298</v>
      </c>
      <c r="Y406" s="79"/>
      <c r="Z406" s="79"/>
      <c r="AA406" s="82" t="s">
        <v>1542</v>
      </c>
      <c r="AB406" s="79"/>
      <c r="AC406" s="79" t="b">
        <v>0</v>
      </c>
      <c r="AD406" s="79">
        <v>0</v>
      </c>
      <c r="AE406" s="82" t="s">
        <v>1587</v>
      </c>
      <c r="AF406" s="79" t="b">
        <v>0</v>
      </c>
      <c r="AG406" s="79" t="s">
        <v>1621</v>
      </c>
      <c r="AH406" s="79"/>
      <c r="AI406" s="82" t="s">
        <v>1587</v>
      </c>
      <c r="AJ406" s="79" t="b">
        <v>0</v>
      </c>
      <c r="AK406" s="79">
        <v>21</v>
      </c>
      <c r="AL406" s="82" t="s">
        <v>1541</v>
      </c>
      <c r="AM406" s="79" t="s">
        <v>1648</v>
      </c>
      <c r="AN406" s="79" t="b">
        <v>0</v>
      </c>
      <c r="AO406" s="82" t="s">
        <v>1541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14</v>
      </c>
      <c r="BC406" s="78" t="str">
        <f>REPLACE(INDEX(GroupVertices[Group],MATCH(Edges[[#This Row],[Vertex 2]],GroupVertices[Vertex],0)),1,1,"")</f>
        <v>14</v>
      </c>
      <c r="BD406" s="48">
        <v>0</v>
      </c>
      <c r="BE406" s="49">
        <v>0</v>
      </c>
      <c r="BF406" s="48">
        <v>1</v>
      </c>
      <c r="BG406" s="49">
        <v>3.8461538461538463</v>
      </c>
      <c r="BH406" s="48">
        <v>0</v>
      </c>
      <c r="BI406" s="49">
        <v>0</v>
      </c>
      <c r="BJ406" s="48">
        <v>25</v>
      </c>
      <c r="BK406" s="49">
        <v>96.15384615384616</v>
      </c>
      <c r="BL406" s="48">
        <v>26</v>
      </c>
    </row>
    <row r="407" spans="1:64" ht="15">
      <c r="A407" s="64" t="s">
        <v>408</v>
      </c>
      <c r="B407" s="64" t="s">
        <v>522</v>
      </c>
      <c r="C407" s="65" t="s">
        <v>4978</v>
      </c>
      <c r="D407" s="66">
        <v>3</v>
      </c>
      <c r="E407" s="67" t="s">
        <v>132</v>
      </c>
      <c r="F407" s="68">
        <v>35</v>
      </c>
      <c r="G407" s="65"/>
      <c r="H407" s="69"/>
      <c r="I407" s="70"/>
      <c r="J407" s="70"/>
      <c r="K407" s="34" t="s">
        <v>65</v>
      </c>
      <c r="L407" s="77">
        <v>407</v>
      </c>
      <c r="M407" s="77"/>
      <c r="N407" s="72"/>
      <c r="O407" s="79" t="s">
        <v>526</v>
      </c>
      <c r="P407" s="81">
        <v>43696.694606481484</v>
      </c>
      <c r="Q407" s="79" t="s">
        <v>675</v>
      </c>
      <c r="R407" s="84" t="s">
        <v>766</v>
      </c>
      <c r="S407" s="79" t="s">
        <v>797</v>
      </c>
      <c r="T407" s="79" t="s">
        <v>859</v>
      </c>
      <c r="U407" s="84" t="s">
        <v>881</v>
      </c>
      <c r="V407" s="84" t="s">
        <v>881</v>
      </c>
      <c r="W407" s="81">
        <v>43696.694606481484</v>
      </c>
      <c r="X407" s="84" t="s">
        <v>1299</v>
      </c>
      <c r="Y407" s="79"/>
      <c r="Z407" s="79"/>
      <c r="AA407" s="82" t="s">
        <v>1543</v>
      </c>
      <c r="AB407" s="79"/>
      <c r="AC407" s="79" t="b">
        <v>0</v>
      </c>
      <c r="AD407" s="79">
        <v>0</v>
      </c>
      <c r="AE407" s="82" t="s">
        <v>1587</v>
      </c>
      <c r="AF407" s="79" t="b">
        <v>0</v>
      </c>
      <c r="AG407" s="79" t="s">
        <v>1621</v>
      </c>
      <c r="AH407" s="79"/>
      <c r="AI407" s="82" t="s">
        <v>1587</v>
      </c>
      <c r="AJ407" s="79" t="b">
        <v>0</v>
      </c>
      <c r="AK407" s="79">
        <v>0</v>
      </c>
      <c r="AL407" s="82" t="s">
        <v>1587</v>
      </c>
      <c r="AM407" s="79" t="s">
        <v>1649</v>
      </c>
      <c r="AN407" s="79" t="b">
        <v>0</v>
      </c>
      <c r="AO407" s="82" t="s">
        <v>1543</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36</v>
      </c>
      <c r="BC407" s="78" t="str">
        <f>REPLACE(INDEX(GroupVertices[Group],MATCH(Edges[[#This Row],[Vertex 2]],GroupVertices[Vertex],0)),1,1,"")</f>
        <v>36</v>
      </c>
      <c r="BD407" s="48">
        <v>0</v>
      </c>
      <c r="BE407" s="49">
        <v>0</v>
      </c>
      <c r="BF407" s="48">
        <v>0</v>
      </c>
      <c r="BG407" s="49">
        <v>0</v>
      </c>
      <c r="BH407" s="48">
        <v>0</v>
      </c>
      <c r="BI407" s="49">
        <v>0</v>
      </c>
      <c r="BJ407" s="48">
        <v>12</v>
      </c>
      <c r="BK407" s="49">
        <v>100</v>
      </c>
      <c r="BL407" s="48">
        <v>12</v>
      </c>
    </row>
    <row r="408" spans="1:64" ht="15">
      <c r="A408" s="64" t="s">
        <v>409</v>
      </c>
      <c r="B408" s="64" t="s">
        <v>523</v>
      </c>
      <c r="C408" s="65" t="s">
        <v>4978</v>
      </c>
      <c r="D408" s="66">
        <v>3</v>
      </c>
      <c r="E408" s="67" t="s">
        <v>132</v>
      </c>
      <c r="F408" s="68">
        <v>35</v>
      </c>
      <c r="G408" s="65"/>
      <c r="H408" s="69"/>
      <c r="I408" s="70"/>
      <c r="J408" s="70"/>
      <c r="K408" s="34" t="s">
        <v>65</v>
      </c>
      <c r="L408" s="77">
        <v>408</v>
      </c>
      <c r="M408" s="77"/>
      <c r="N408" s="72"/>
      <c r="O408" s="79" t="s">
        <v>527</v>
      </c>
      <c r="P408" s="81">
        <v>43696.78821759259</v>
      </c>
      <c r="Q408" s="79" t="s">
        <v>676</v>
      </c>
      <c r="R408" s="79"/>
      <c r="S408" s="79"/>
      <c r="T408" s="79" t="s">
        <v>800</v>
      </c>
      <c r="U408" s="79"/>
      <c r="V408" s="84" t="s">
        <v>1058</v>
      </c>
      <c r="W408" s="81">
        <v>43696.78821759259</v>
      </c>
      <c r="X408" s="84" t="s">
        <v>1300</v>
      </c>
      <c r="Y408" s="79"/>
      <c r="Z408" s="79"/>
      <c r="AA408" s="82" t="s">
        <v>1544</v>
      </c>
      <c r="AB408" s="79"/>
      <c r="AC408" s="79" t="b">
        <v>0</v>
      </c>
      <c r="AD408" s="79">
        <v>0</v>
      </c>
      <c r="AE408" s="82" t="s">
        <v>1619</v>
      </c>
      <c r="AF408" s="79" t="b">
        <v>0</v>
      </c>
      <c r="AG408" s="79" t="s">
        <v>1621</v>
      </c>
      <c r="AH408" s="79"/>
      <c r="AI408" s="82" t="s">
        <v>1587</v>
      </c>
      <c r="AJ408" s="79" t="b">
        <v>0</v>
      </c>
      <c r="AK408" s="79">
        <v>0</v>
      </c>
      <c r="AL408" s="82" t="s">
        <v>1587</v>
      </c>
      <c r="AM408" s="79" t="s">
        <v>1644</v>
      </c>
      <c r="AN408" s="79" t="b">
        <v>0</v>
      </c>
      <c r="AO408" s="82" t="s">
        <v>1544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35</v>
      </c>
      <c r="BC408" s="78" t="str">
        <f>REPLACE(INDEX(GroupVertices[Group],MATCH(Edges[[#This Row],[Vertex 2]],GroupVertices[Vertex],0)),1,1,"")</f>
        <v>35</v>
      </c>
      <c r="BD408" s="48">
        <v>0</v>
      </c>
      <c r="BE408" s="49">
        <v>0</v>
      </c>
      <c r="BF408" s="48">
        <v>1</v>
      </c>
      <c r="BG408" s="49">
        <v>5</v>
      </c>
      <c r="BH408" s="48">
        <v>0</v>
      </c>
      <c r="BI408" s="49">
        <v>0</v>
      </c>
      <c r="BJ408" s="48">
        <v>19</v>
      </c>
      <c r="BK408" s="49">
        <v>95</v>
      </c>
      <c r="BL408" s="48">
        <v>20</v>
      </c>
    </row>
    <row r="409" spans="1:64" ht="15">
      <c r="A409" s="64" t="s">
        <v>410</v>
      </c>
      <c r="B409" s="64" t="s">
        <v>410</v>
      </c>
      <c r="C409" s="65" t="s">
        <v>4978</v>
      </c>
      <c r="D409" s="66">
        <v>3</v>
      </c>
      <c r="E409" s="67" t="s">
        <v>132</v>
      </c>
      <c r="F409" s="68">
        <v>35</v>
      </c>
      <c r="G409" s="65"/>
      <c r="H409" s="69"/>
      <c r="I409" s="70"/>
      <c r="J409" s="70"/>
      <c r="K409" s="34" t="s">
        <v>65</v>
      </c>
      <c r="L409" s="77">
        <v>409</v>
      </c>
      <c r="M409" s="77"/>
      <c r="N409" s="72"/>
      <c r="O409" s="79" t="s">
        <v>176</v>
      </c>
      <c r="P409" s="81">
        <v>43691.38216435185</v>
      </c>
      <c r="Q409" s="79" t="s">
        <v>677</v>
      </c>
      <c r="R409" s="84" t="s">
        <v>715</v>
      </c>
      <c r="S409" s="79" t="s">
        <v>787</v>
      </c>
      <c r="T409" s="79" t="s">
        <v>800</v>
      </c>
      <c r="U409" s="84" t="s">
        <v>873</v>
      </c>
      <c r="V409" s="84" t="s">
        <v>873</v>
      </c>
      <c r="W409" s="81">
        <v>43691.38216435185</v>
      </c>
      <c r="X409" s="84" t="s">
        <v>1301</v>
      </c>
      <c r="Y409" s="79"/>
      <c r="Z409" s="79"/>
      <c r="AA409" s="82" t="s">
        <v>1545</v>
      </c>
      <c r="AB409" s="79"/>
      <c r="AC409" s="79" t="b">
        <v>0</v>
      </c>
      <c r="AD409" s="79">
        <v>0</v>
      </c>
      <c r="AE409" s="82" t="s">
        <v>1587</v>
      </c>
      <c r="AF409" s="79" t="b">
        <v>0</v>
      </c>
      <c r="AG409" s="79" t="s">
        <v>1621</v>
      </c>
      <c r="AH409" s="79"/>
      <c r="AI409" s="82" t="s">
        <v>1587</v>
      </c>
      <c r="AJ409" s="79" t="b">
        <v>0</v>
      </c>
      <c r="AK409" s="79">
        <v>0</v>
      </c>
      <c r="AL409" s="82" t="s">
        <v>1587</v>
      </c>
      <c r="AM409" s="79" t="s">
        <v>1648</v>
      </c>
      <c r="AN409" s="79" t="b">
        <v>0</v>
      </c>
      <c r="AO409" s="82" t="s">
        <v>1545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9</v>
      </c>
      <c r="BC409" s="78" t="str">
        <f>REPLACE(INDEX(GroupVertices[Group],MATCH(Edges[[#This Row],[Vertex 2]],GroupVertices[Vertex],0)),1,1,"")</f>
        <v>9</v>
      </c>
      <c r="BD409" s="48">
        <v>0</v>
      </c>
      <c r="BE409" s="49">
        <v>0</v>
      </c>
      <c r="BF409" s="48">
        <v>0</v>
      </c>
      <c r="BG409" s="49">
        <v>0</v>
      </c>
      <c r="BH409" s="48">
        <v>0</v>
      </c>
      <c r="BI409" s="49">
        <v>0</v>
      </c>
      <c r="BJ409" s="48">
        <v>6</v>
      </c>
      <c r="BK409" s="49">
        <v>100</v>
      </c>
      <c r="BL409" s="48">
        <v>6</v>
      </c>
    </row>
    <row r="410" spans="1:64" ht="15">
      <c r="A410" s="64" t="s">
        <v>411</v>
      </c>
      <c r="B410" s="64" t="s">
        <v>410</v>
      </c>
      <c r="C410" s="65" t="s">
        <v>4978</v>
      </c>
      <c r="D410" s="66">
        <v>3</v>
      </c>
      <c r="E410" s="67" t="s">
        <v>132</v>
      </c>
      <c r="F410" s="68">
        <v>35</v>
      </c>
      <c r="G410" s="65"/>
      <c r="H410" s="69"/>
      <c r="I410" s="70"/>
      <c r="J410" s="70"/>
      <c r="K410" s="34" t="s">
        <v>65</v>
      </c>
      <c r="L410" s="77">
        <v>410</v>
      </c>
      <c r="M410" s="77"/>
      <c r="N410" s="72"/>
      <c r="O410" s="79" t="s">
        <v>526</v>
      </c>
      <c r="P410" s="81">
        <v>43697.13900462963</v>
      </c>
      <c r="Q410" s="79" t="s">
        <v>587</v>
      </c>
      <c r="R410" s="84" t="s">
        <v>715</v>
      </c>
      <c r="S410" s="79" t="s">
        <v>787</v>
      </c>
      <c r="T410" s="79" t="s">
        <v>800</v>
      </c>
      <c r="U410" s="84" t="s">
        <v>873</v>
      </c>
      <c r="V410" s="84" t="s">
        <v>873</v>
      </c>
      <c r="W410" s="81">
        <v>43697.13900462963</v>
      </c>
      <c r="X410" s="84" t="s">
        <v>1302</v>
      </c>
      <c r="Y410" s="79"/>
      <c r="Z410" s="79"/>
      <c r="AA410" s="82" t="s">
        <v>1546</v>
      </c>
      <c r="AB410" s="79"/>
      <c r="AC410" s="79" t="b">
        <v>0</v>
      </c>
      <c r="AD410" s="79">
        <v>0</v>
      </c>
      <c r="AE410" s="82" t="s">
        <v>1587</v>
      </c>
      <c r="AF410" s="79" t="b">
        <v>0</v>
      </c>
      <c r="AG410" s="79" t="s">
        <v>1621</v>
      </c>
      <c r="AH410" s="79"/>
      <c r="AI410" s="82" t="s">
        <v>1587</v>
      </c>
      <c r="AJ410" s="79" t="b">
        <v>0</v>
      </c>
      <c r="AK410" s="79">
        <v>7</v>
      </c>
      <c r="AL410" s="82" t="s">
        <v>1545</v>
      </c>
      <c r="AM410" s="79" t="s">
        <v>1648</v>
      </c>
      <c r="AN410" s="79" t="b">
        <v>0</v>
      </c>
      <c r="AO410" s="82" t="s">
        <v>1545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9</v>
      </c>
      <c r="BC410" s="78" t="str">
        <f>REPLACE(INDEX(GroupVertices[Group],MATCH(Edges[[#This Row],[Vertex 2]],GroupVertices[Vertex],0)),1,1,"")</f>
        <v>9</v>
      </c>
      <c r="BD410" s="48">
        <v>0</v>
      </c>
      <c r="BE410" s="49">
        <v>0</v>
      </c>
      <c r="BF410" s="48">
        <v>0</v>
      </c>
      <c r="BG410" s="49">
        <v>0</v>
      </c>
      <c r="BH410" s="48">
        <v>0</v>
      </c>
      <c r="BI410" s="49">
        <v>0</v>
      </c>
      <c r="BJ410" s="48">
        <v>8</v>
      </c>
      <c r="BK410" s="49">
        <v>100</v>
      </c>
      <c r="BL410" s="48">
        <v>8</v>
      </c>
    </row>
    <row r="411" spans="1:64" ht="15">
      <c r="A411" s="64" t="s">
        <v>412</v>
      </c>
      <c r="B411" s="64" t="s">
        <v>524</v>
      </c>
      <c r="C411" s="65" t="s">
        <v>4978</v>
      </c>
      <c r="D411" s="66">
        <v>3</v>
      </c>
      <c r="E411" s="67" t="s">
        <v>132</v>
      </c>
      <c r="F411" s="68">
        <v>35</v>
      </c>
      <c r="G411" s="65"/>
      <c r="H411" s="69"/>
      <c r="I411" s="70"/>
      <c r="J411" s="70"/>
      <c r="K411" s="34" t="s">
        <v>65</v>
      </c>
      <c r="L411" s="77">
        <v>411</v>
      </c>
      <c r="M411" s="77"/>
      <c r="N411" s="72"/>
      <c r="O411" s="79" t="s">
        <v>526</v>
      </c>
      <c r="P411" s="81">
        <v>43697.15553240741</v>
      </c>
      <c r="Q411" s="79" t="s">
        <v>678</v>
      </c>
      <c r="R411" s="84" t="s">
        <v>767</v>
      </c>
      <c r="S411" s="79" t="s">
        <v>798</v>
      </c>
      <c r="T411" s="79" t="s">
        <v>860</v>
      </c>
      <c r="U411" s="79"/>
      <c r="V411" s="84" t="s">
        <v>1059</v>
      </c>
      <c r="W411" s="81">
        <v>43697.15553240741</v>
      </c>
      <c r="X411" s="84" t="s">
        <v>1303</v>
      </c>
      <c r="Y411" s="79"/>
      <c r="Z411" s="79"/>
      <c r="AA411" s="82" t="s">
        <v>1547</v>
      </c>
      <c r="AB411" s="79"/>
      <c r="AC411" s="79" t="b">
        <v>0</v>
      </c>
      <c r="AD411" s="79">
        <v>0</v>
      </c>
      <c r="AE411" s="82" t="s">
        <v>1587</v>
      </c>
      <c r="AF411" s="79" t="b">
        <v>0</v>
      </c>
      <c r="AG411" s="79" t="s">
        <v>1621</v>
      </c>
      <c r="AH411" s="79"/>
      <c r="AI411" s="82" t="s">
        <v>1587</v>
      </c>
      <c r="AJ411" s="79" t="b">
        <v>0</v>
      </c>
      <c r="AK411" s="79">
        <v>0</v>
      </c>
      <c r="AL411" s="82" t="s">
        <v>1587</v>
      </c>
      <c r="AM411" s="79" t="s">
        <v>1643</v>
      </c>
      <c r="AN411" s="79" t="b">
        <v>0</v>
      </c>
      <c r="AO411" s="82" t="s">
        <v>1547</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34</v>
      </c>
      <c r="BC411" s="78" t="str">
        <f>REPLACE(INDEX(GroupVertices[Group],MATCH(Edges[[#This Row],[Vertex 2]],GroupVertices[Vertex],0)),1,1,"")</f>
        <v>34</v>
      </c>
      <c r="BD411" s="48">
        <v>0</v>
      </c>
      <c r="BE411" s="49">
        <v>0</v>
      </c>
      <c r="BF411" s="48">
        <v>0</v>
      </c>
      <c r="BG411" s="49">
        <v>0</v>
      </c>
      <c r="BH411" s="48">
        <v>0</v>
      </c>
      <c r="BI411" s="49">
        <v>0</v>
      </c>
      <c r="BJ411" s="48">
        <v>28</v>
      </c>
      <c r="BK411" s="49">
        <v>100</v>
      </c>
      <c r="BL411" s="48">
        <v>28</v>
      </c>
    </row>
    <row r="412" spans="1:64" ht="15">
      <c r="A412" s="64" t="s">
        <v>413</v>
      </c>
      <c r="B412" s="64" t="s">
        <v>525</v>
      </c>
      <c r="C412" s="65" t="s">
        <v>4978</v>
      </c>
      <c r="D412" s="66">
        <v>3</v>
      </c>
      <c r="E412" s="67" t="s">
        <v>132</v>
      </c>
      <c r="F412" s="68">
        <v>35</v>
      </c>
      <c r="G412" s="65"/>
      <c r="H412" s="69"/>
      <c r="I412" s="70"/>
      <c r="J412" s="70"/>
      <c r="K412" s="34" t="s">
        <v>65</v>
      </c>
      <c r="L412" s="77">
        <v>412</v>
      </c>
      <c r="M412" s="77"/>
      <c r="N412" s="72"/>
      <c r="O412" s="79" t="s">
        <v>526</v>
      </c>
      <c r="P412" s="81">
        <v>43697.22788194445</v>
      </c>
      <c r="Q412" s="79" t="s">
        <v>679</v>
      </c>
      <c r="R412" s="84" t="s">
        <v>768</v>
      </c>
      <c r="S412" s="79" t="s">
        <v>799</v>
      </c>
      <c r="T412" s="79" t="s">
        <v>861</v>
      </c>
      <c r="U412" s="79"/>
      <c r="V412" s="84" t="s">
        <v>1060</v>
      </c>
      <c r="W412" s="81">
        <v>43697.22788194445</v>
      </c>
      <c r="X412" s="84" t="s">
        <v>1304</v>
      </c>
      <c r="Y412" s="79"/>
      <c r="Z412" s="79"/>
      <c r="AA412" s="82" t="s">
        <v>1548</v>
      </c>
      <c r="AB412" s="79"/>
      <c r="AC412" s="79" t="b">
        <v>0</v>
      </c>
      <c r="AD412" s="79">
        <v>2</v>
      </c>
      <c r="AE412" s="82" t="s">
        <v>1587</v>
      </c>
      <c r="AF412" s="79" t="b">
        <v>0</v>
      </c>
      <c r="AG412" s="79" t="s">
        <v>1621</v>
      </c>
      <c r="AH412" s="79"/>
      <c r="AI412" s="82" t="s">
        <v>1587</v>
      </c>
      <c r="AJ412" s="79" t="b">
        <v>0</v>
      </c>
      <c r="AK412" s="79">
        <v>2</v>
      </c>
      <c r="AL412" s="82" t="s">
        <v>1587</v>
      </c>
      <c r="AM412" s="79" t="s">
        <v>1648</v>
      </c>
      <c r="AN412" s="79" t="b">
        <v>0</v>
      </c>
      <c r="AO412" s="82" t="s">
        <v>1548</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13</v>
      </c>
      <c r="BC412" s="78" t="str">
        <f>REPLACE(INDEX(GroupVertices[Group],MATCH(Edges[[#This Row],[Vertex 2]],GroupVertices[Vertex],0)),1,1,"")</f>
        <v>13</v>
      </c>
      <c r="BD412" s="48"/>
      <c r="BE412" s="49"/>
      <c r="BF412" s="48"/>
      <c r="BG412" s="49"/>
      <c r="BH412" s="48"/>
      <c r="BI412" s="49"/>
      <c r="BJ412" s="48"/>
      <c r="BK412" s="49"/>
      <c r="BL412" s="48"/>
    </row>
    <row r="413" spans="1:64" ht="15">
      <c r="A413" s="64" t="s">
        <v>414</v>
      </c>
      <c r="B413" s="64" t="s">
        <v>413</v>
      </c>
      <c r="C413" s="65" t="s">
        <v>4978</v>
      </c>
      <c r="D413" s="66">
        <v>3</v>
      </c>
      <c r="E413" s="67" t="s">
        <v>132</v>
      </c>
      <c r="F413" s="68">
        <v>35</v>
      </c>
      <c r="G413" s="65"/>
      <c r="H413" s="69"/>
      <c r="I413" s="70"/>
      <c r="J413" s="70"/>
      <c r="K413" s="34" t="s">
        <v>65</v>
      </c>
      <c r="L413" s="77">
        <v>413</v>
      </c>
      <c r="M413" s="77"/>
      <c r="N413" s="72"/>
      <c r="O413" s="79" t="s">
        <v>526</v>
      </c>
      <c r="P413" s="81">
        <v>43697.258356481485</v>
      </c>
      <c r="Q413" s="79" t="s">
        <v>680</v>
      </c>
      <c r="R413" s="79"/>
      <c r="S413" s="79"/>
      <c r="T413" s="79"/>
      <c r="U413" s="79"/>
      <c r="V413" s="84" t="s">
        <v>1061</v>
      </c>
      <c r="W413" s="81">
        <v>43697.258356481485</v>
      </c>
      <c r="X413" s="84" t="s">
        <v>1305</v>
      </c>
      <c r="Y413" s="79"/>
      <c r="Z413" s="79"/>
      <c r="AA413" s="82" t="s">
        <v>1549</v>
      </c>
      <c r="AB413" s="79"/>
      <c r="AC413" s="79" t="b">
        <v>0</v>
      </c>
      <c r="AD413" s="79">
        <v>0</v>
      </c>
      <c r="AE413" s="82" t="s">
        <v>1587</v>
      </c>
      <c r="AF413" s="79" t="b">
        <v>0</v>
      </c>
      <c r="AG413" s="79" t="s">
        <v>1621</v>
      </c>
      <c r="AH413" s="79"/>
      <c r="AI413" s="82" t="s">
        <v>1587</v>
      </c>
      <c r="AJ413" s="79" t="b">
        <v>0</v>
      </c>
      <c r="AK413" s="79">
        <v>2</v>
      </c>
      <c r="AL413" s="82" t="s">
        <v>1548</v>
      </c>
      <c r="AM413" s="79" t="s">
        <v>1648</v>
      </c>
      <c r="AN413" s="79" t="b">
        <v>0</v>
      </c>
      <c r="AO413" s="82" t="s">
        <v>1548</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13</v>
      </c>
      <c r="BC413" s="78" t="str">
        <f>REPLACE(INDEX(GroupVertices[Group],MATCH(Edges[[#This Row],[Vertex 2]],GroupVertices[Vertex],0)),1,1,"")</f>
        <v>13</v>
      </c>
      <c r="BD413" s="48">
        <v>2</v>
      </c>
      <c r="BE413" s="49">
        <v>8.333333333333334</v>
      </c>
      <c r="BF413" s="48">
        <v>0</v>
      </c>
      <c r="BG413" s="49">
        <v>0</v>
      </c>
      <c r="BH413" s="48">
        <v>0</v>
      </c>
      <c r="BI413" s="49">
        <v>0</v>
      </c>
      <c r="BJ413" s="48">
        <v>22</v>
      </c>
      <c r="BK413" s="49">
        <v>91.66666666666667</v>
      </c>
      <c r="BL413" s="48">
        <v>24</v>
      </c>
    </row>
    <row r="414" spans="1:64" ht="15">
      <c r="A414" s="64" t="s">
        <v>415</v>
      </c>
      <c r="B414" s="64" t="s">
        <v>415</v>
      </c>
      <c r="C414" s="65" t="s">
        <v>4978</v>
      </c>
      <c r="D414" s="66">
        <v>3</v>
      </c>
      <c r="E414" s="67" t="s">
        <v>132</v>
      </c>
      <c r="F414" s="68">
        <v>35</v>
      </c>
      <c r="G414" s="65"/>
      <c r="H414" s="69"/>
      <c r="I414" s="70"/>
      <c r="J414" s="70"/>
      <c r="K414" s="34" t="s">
        <v>65</v>
      </c>
      <c r="L414" s="77">
        <v>414</v>
      </c>
      <c r="M414" s="77"/>
      <c r="N414" s="72"/>
      <c r="O414" s="79" t="s">
        <v>176</v>
      </c>
      <c r="P414" s="81">
        <v>43697.26900462963</v>
      </c>
      <c r="Q414" s="79" t="s">
        <v>681</v>
      </c>
      <c r="R414" s="84" t="s">
        <v>769</v>
      </c>
      <c r="S414" s="79" t="s">
        <v>778</v>
      </c>
      <c r="T414" s="79" t="s">
        <v>862</v>
      </c>
      <c r="U414" s="79"/>
      <c r="V414" s="84" t="s">
        <v>1062</v>
      </c>
      <c r="W414" s="81">
        <v>43697.26900462963</v>
      </c>
      <c r="X414" s="84" t="s">
        <v>1306</v>
      </c>
      <c r="Y414" s="79"/>
      <c r="Z414" s="79"/>
      <c r="AA414" s="82" t="s">
        <v>1550</v>
      </c>
      <c r="AB414" s="79"/>
      <c r="AC414" s="79" t="b">
        <v>0</v>
      </c>
      <c r="AD414" s="79">
        <v>1</v>
      </c>
      <c r="AE414" s="82" t="s">
        <v>1587</v>
      </c>
      <c r="AF414" s="79" t="b">
        <v>1</v>
      </c>
      <c r="AG414" s="79" t="s">
        <v>1621</v>
      </c>
      <c r="AH414" s="79"/>
      <c r="AI414" s="82" t="s">
        <v>1642</v>
      </c>
      <c r="AJ414" s="79" t="b">
        <v>0</v>
      </c>
      <c r="AK414" s="79">
        <v>0</v>
      </c>
      <c r="AL414" s="82" t="s">
        <v>1587</v>
      </c>
      <c r="AM414" s="79" t="s">
        <v>1643</v>
      </c>
      <c r="AN414" s="79" t="b">
        <v>0</v>
      </c>
      <c r="AO414" s="82" t="s">
        <v>1550</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v>1</v>
      </c>
      <c r="BE414" s="49">
        <v>14.285714285714286</v>
      </c>
      <c r="BF414" s="48">
        <v>0</v>
      </c>
      <c r="BG414" s="49">
        <v>0</v>
      </c>
      <c r="BH414" s="48">
        <v>0</v>
      </c>
      <c r="BI414" s="49">
        <v>0</v>
      </c>
      <c r="BJ414" s="48">
        <v>6</v>
      </c>
      <c r="BK414" s="49">
        <v>85.71428571428571</v>
      </c>
      <c r="BL414" s="48">
        <v>7</v>
      </c>
    </row>
    <row r="415" spans="1:64" ht="15">
      <c r="A415" s="64" t="s">
        <v>416</v>
      </c>
      <c r="B415" s="64" t="s">
        <v>463</v>
      </c>
      <c r="C415" s="65" t="s">
        <v>4978</v>
      </c>
      <c r="D415" s="66">
        <v>3</v>
      </c>
      <c r="E415" s="67" t="s">
        <v>132</v>
      </c>
      <c r="F415" s="68">
        <v>35</v>
      </c>
      <c r="G415" s="65"/>
      <c r="H415" s="69"/>
      <c r="I415" s="70"/>
      <c r="J415" s="70"/>
      <c r="K415" s="34" t="s">
        <v>65</v>
      </c>
      <c r="L415" s="77">
        <v>415</v>
      </c>
      <c r="M415" s="77"/>
      <c r="N415" s="72"/>
      <c r="O415" s="79" t="s">
        <v>526</v>
      </c>
      <c r="P415" s="81">
        <v>43692.312627314815</v>
      </c>
      <c r="Q415" s="79" t="s">
        <v>682</v>
      </c>
      <c r="R415" s="84" t="s">
        <v>770</v>
      </c>
      <c r="S415" s="79" t="s">
        <v>778</v>
      </c>
      <c r="T415" s="79"/>
      <c r="U415" s="79"/>
      <c r="V415" s="84" t="s">
        <v>1063</v>
      </c>
      <c r="W415" s="81">
        <v>43692.312627314815</v>
      </c>
      <c r="X415" s="84" t="s">
        <v>1307</v>
      </c>
      <c r="Y415" s="79"/>
      <c r="Z415" s="79"/>
      <c r="AA415" s="82" t="s">
        <v>1551</v>
      </c>
      <c r="AB415" s="79"/>
      <c r="AC415" s="79" t="b">
        <v>0</v>
      </c>
      <c r="AD415" s="79">
        <v>0</v>
      </c>
      <c r="AE415" s="82" t="s">
        <v>1587</v>
      </c>
      <c r="AF415" s="79" t="b">
        <v>0</v>
      </c>
      <c r="AG415" s="79" t="s">
        <v>1621</v>
      </c>
      <c r="AH415" s="79"/>
      <c r="AI415" s="82" t="s">
        <v>1587</v>
      </c>
      <c r="AJ415" s="79" t="b">
        <v>0</v>
      </c>
      <c r="AK415" s="79">
        <v>0</v>
      </c>
      <c r="AL415" s="82" t="s">
        <v>1587</v>
      </c>
      <c r="AM415" s="79" t="s">
        <v>1649</v>
      </c>
      <c r="AN415" s="79" t="b">
        <v>1</v>
      </c>
      <c r="AO415" s="82" t="s">
        <v>1551</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10</v>
      </c>
      <c r="BC415" s="78" t="str">
        <f>REPLACE(INDEX(GroupVertices[Group],MATCH(Edges[[#This Row],[Vertex 2]],GroupVertices[Vertex],0)),1,1,"")</f>
        <v>10</v>
      </c>
      <c r="BD415" s="48">
        <v>0</v>
      </c>
      <c r="BE415" s="49">
        <v>0</v>
      </c>
      <c r="BF415" s="48">
        <v>0</v>
      </c>
      <c r="BG415" s="49">
        <v>0</v>
      </c>
      <c r="BH415" s="48">
        <v>0</v>
      </c>
      <c r="BI415" s="49">
        <v>0</v>
      </c>
      <c r="BJ415" s="48">
        <v>20</v>
      </c>
      <c r="BK415" s="49">
        <v>100</v>
      </c>
      <c r="BL415" s="48">
        <v>20</v>
      </c>
    </row>
    <row r="416" spans="1:64" ht="15">
      <c r="A416" s="64" t="s">
        <v>417</v>
      </c>
      <c r="B416" s="64" t="s">
        <v>463</v>
      </c>
      <c r="C416" s="65" t="s">
        <v>4978</v>
      </c>
      <c r="D416" s="66">
        <v>3</v>
      </c>
      <c r="E416" s="67" t="s">
        <v>132</v>
      </c>
      <c r="F416" s="68">
        <v>35</v>
      </c>
      <c r="G416" s="65"/>
      <c r="H416" s="69"/>
      <c r="I416" s="70"/>
      <c r="J416" s="70"/>
      <c r="K416" s="34" t="s">
        <v>65</v>
      </c>
      <c r="L416" s="77">
        <v>416</v>
      </c>
      <c r="M416" s="77"/>
      <c r="N416" s="72"/>
      <c r="O416" s="79" t="s">
        <v>526</v>
      </c>
      <c r="P416" s="81">
        <v>43697.28465277778</v>
      </c>
      <c r="Q416" s="79" t="s">
        <v>609</v>
      </c>
      <c r="R416" s="79"/>
      <c r="S416" s="79"/>
      <c r="T416" s="79"/>
      <c r="U416" s="79"/>
      <c r="V416" s="84" t="s">
        <v>1064</v>
      </c>
      <c r="W416" s="81">
        <v>43697.28465277778</v>
      </c>
      <c r="X416" s="84" t="s">
        <v>1308</v>
      </c>
      <c r="Y416" s="79"/>
      <c r="Z416" s="79"/>
      <c r="AA416" s="82" t="s">
        <v>1552</v>
      </c>
      <c r="AB416" s="79"/>
      <c r="AC416" s="79" t="b">
        <v>0</v>
      </c>
      <c r="AD416" s="79">
        <v>0</v>
      </c>
      <c r="AE416" s="82" t="s">
        <v>1587</v>
      </c>
      <c r="AF416" s="79" t="b">
        <v>0</v>
      </c>
      <c r="AG416" s="79" t="s">
        <v>1621</v>
      </c>
      <c r="AH416" s="79"/>
      <c r="AI416" s="82" t="s">
        <v>1587</v>
      </c>
      <c r="AJ416" s="79" t="b">
        <v>0</v>
      </c>
      <c r="AK416" s="79">
        <v>5</v>
      </c>
      <c r="AL416" s="82" t="s">
        <v>1551</v>
      </c>
      <c r="AM416" s="79" t="s">
        <v>1643</v>
      </c>
      <c r="AN416" s="79" t="b">
        <v>0</v>
      </c>
      <c r="AO416" s="82" t="s">
        <v>1551</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10</v>
      </c>
      <c r="BC416" s="78" t="str">
        <f>REPLACE(INDEX(GroupVertices[Group],MATCH(Edges[[#This Row],[Vertex 2]],GroupVertices[Vertex],0)),1,1,"")</f>
        <v>10</v>
      </c>
      <c r="BD416" s="48"/>
      <c r="BE416" s="49"/>
      <c r="BF416" s="48"/>
      <c r="BG416" s="49"/>
      <c r="BH416" s="48"/>
      <c r="BI416" s="49"/>
      <c r="BJ416" s="48"/>
      <c r="BK416" s="49"/>
      <c r="BL416" s="48"/>
    </row>
    <row r="417" spans="1:64" ht="15">
      <c r="A417" s="64" t="s">
        <v>417</v>
      </c>
      <c r="B417" s="64" t="s">
        <v>416</v>
      </c>
      <c r="C417" s="65" t="s">
        <v>4978</v>
      </c>
      <c r="D417" s="66">
        <v>3</v>
      </c>
      <c r="E417" s="67" t="s">
        <v>132</v>
      </c>
      <c r="F417" s="68">
        <v>35</v>
      </c>
      <c r="G417" s="65"/>
      <c r="H417" s="69"/>
      <c r="I417" s="70"/>
      <c r="J417" s="70"/>
      <c r="K417" s="34" t="s">
        <v>65</v>
      </c>
      <c r="L417" s="77">
        <v>417</v>
      </c>
      <c r="M417" s="77"/>
      <c r="N417" s="72"/>
      <c r="O417" s="79" t="s">
        <v>526</v>
      </c>
      <c r="P417" s="81">
        <v>43697.28465277778</v>
      </c>
      <c r="Q417" s="79" t="s">
        <v>609</v>
      </c>
      <c r="R417" s="79"/>
      <c r="S417" s="79"/>
      <c r="T417" s="79"/>
      <c r="U417" s="79"/>
      <c r="V417" s="84" t="s">
        <v>1064</v>
      </c>
      <c r="W417" s="81">
        <v>43697.28465277778</v>
      </c>
      <c r="X417" s="84" t="s">
        <v>1308</v>
      </c>
      <c r="Y417" s="79"/>
      <c r="Z417" s="79"/>
      <c r="AA417" s="82" t="s">
        <v>1552</v>
      </c>
      <c r="AB417" s="79"/>
      <c r="AC417" s="79" t="b">
        <v>0</v>
      </c>
      <c r="AD417" s="79">
        <v>0</v>
      </c>
      <c r="AE417" s="82" t="s">
        <v>1587</v>
      </c>
      <c r="AF417" s="79" t="b">
        <v>0</v>
      </c>
      <c r="AG417" s="79" t="s">
        <v>1621</v>
      </c>
      <c r="AH417" s="79"/>
      <c r="AI417" s="82" t="s">
        <v>1587</v>
      </c>
      <c r="AJ417" s="79" t="b">
        <v>0</v>
      </c>
      <c r="AK417" s="79">
        <v>5</v>
      </c>
      <c r="AL417" s="82" t="s">
        <v>1551</v>
      </c>
      <c r="AM417" s="79" t="s">
        <v>1643</v>
      </c>
      <c r="AN417" s="79" t="b">
        <v>0</v>
      </c>
      <c r="AO417" s="82" t="s">
        <v>1551</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10</v>
      </c>
      <c r="BC417" s="78" t="str">
        <f>REPLACE(INDEX(GroupVertices[Group],MATCH(Edges[[#This Row],[Vertex 2]],GroupVertices[Vertex],0)),1,1,"")</f>
        <v>10</v>
      </c>
      <c r="BD417" s="48">
        <v>0</v>
      </c>
      <c r="BE417" s="49">
        <v>0</v>
      </c>
      <c r="BF417" s="48">
        <v>0</v>
      </c>
      <c r="BG417" s="49">
        <v>0</v>
      </c>
      <c r="BH417" s="48">
        <v>0</v>
      </c>
      <c r="BI417" s="49">
        <v>0</v>
      </c>
      <c r="BJ417" s="48">
        <v>23</v>
      </c>
      <c r="BK417" s="49">
        <v>100</v>
      </c>
      <c r="BL417" s="48">
        <v>23</v>
      </c>
    </row>
    <row r="418" spans="1:64" ht="15">
      <c r="A418" s="64" t="s">
        <v>413</v>
      </c>
      <c r="B418" s="64" t="s">
        <v>418</v>
      </c>
      <c r="C418" s="65" t="s">
        <v>4978</v>
      </c>
      <c r="D418" s="66">
        <v>3</v>
      </c>
      <c r="E418" s="67" t="s">
        <v>132</v>
      </c>
      <c r="F418" s="68">
        <v>35</v>
      </c>
      <c r="G418" s="65"/>
      <c r="H418" s="69"/>
      <c r="I418" s="70"/>
      <c r="J418" s="70"/>
      <c r="K418" s="34" t="s">
        <v>66</v>
      </c>
      <c r="L418" s="77">
        <v>418</v>
      </c>
      <c r="M418" s="77"/>
      <c r="N418" s="72"/>
      <c r="O418" s="79" t="s">
        <v>526</v>
      </c>
      <c r="P418" s="81">
        <v>43697.22788194445</v>
      </c>
      <c r="Q418" s="79" t="s">
        <v>679</v>
      </c>
      <c r="R418" s="84" t="s">
        <v>768</v>
      </c>
      <c r="S418" s="79" t="s">
        <v>799</v>
      </c>
      <c r="T418" s="79" t="s">
        <v>861</v>
      </c>
      <c r="U418" s="79"/>
      <c r="V418" s="84" t="s">
        <v>1060</v>
      </c>
      <c r="W418" s="81">
        <v>43697.22788194445</v>
      </c>
      <c r="X418" s="84" t="s">
        <v>1304</v>
      </c>
      <c r="Y418" s="79"/>
      <c r="Z418" s="79"/>
      <c r="AA418" s="82" t="s">
        <v>1548</v>
      </c>
      <c r="AB418" s="79"/>
      <c r="AC418" s="79" t="b">
        <v>0</v>
      </c>
      <c r="AD418" s="79">
        <v>2</v>
      </c>
      <c r="AE418" s="82" t="s">
        <v>1587</v>
      </c>
      <c r="AF418" s="79" t="b">
        <v>0</v>
      </c>
      <c r="AG418" s="79" t="s">
        <v>1621</v>
      </c>
      <c r="AH418" s="79"/>
      <c r="AI418" s="82" t="s">
        <v>1587</v>
      </c>
      <c r="AJ418" s="79" t="b">
        <v>0</v>
      </c>
      <c r="AK418" s="79">
        <v>2</v>
      </c>
      <c r="AL418" s="82" t="s">
        <v>1587</v>
      </c>
      <c r="AM418" s="79" t="s">
        <v>1648</v>
      </c>
      <c r="AN418" s="79" t="b">
        <v>0</v>
      </c>
      <c r="AO418" s="82" t="s">
        <v>1548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13</v>
      </c>
      <c r="BC418" s="78" t="str">
        <f>REPLACE(INDEX(GroupVertices[Group],MATCH(Edges[[#This Row],[Vertex 2]],GroupVertices[Vertex],0)),1,1,"")</f>
        <v>13</v>
      </c>
      <c r="BD418" s="48">
        <v>3</v>
      </c>
      <c r="BE418" s="49">
        <v>8.333333333333334</v>
      </c>
      <c r="BF418" s="48">
        <v>0</v>
      </c>
      <c r="BG418" s="49">
        <v>0</v>
      </c>
      <c r="BH418" s="48">
        <v>0</v>
      </c>
      <c r="BI418" s="49">
        <v>0</v>
      </c>
      <c r="BJ418" s="48">
        <v>33</v>
      </c>
      <c r="BK418" s="49">
        <v>91.66666666666667</v>
      </c>
      <c r="BL418" s="48">
        <v>36</v>
      </c>
    </row>
    <row r="419" spans="1:64" ht="15">
      <c r="A419" s="64" t="s">
        <v>418</v>
      </c>
      <c r="B419" s="64" t="s">
        <v>413</v>
      </c>
      <c r="C419" s="65" t="s">
        <v>4978</v>
      </c>
      <c r="D419" s="66">
        <v>3</v>
      </c>
      <c r="E419" s="67" t="s">
        <v>132</v>
      </c>
      <c r="F419" s="68">
        <v>35</v>
      </c>
      <c r="G419" s="65"/>
      <c r="H419" s="69"/>
      <c r="I419" s="70"/>
      <c r="J419" s="70"/>
      <c r="K419" s="34" t="s">
        <v>66</v>
      </c>
      <c r="L419" s="77">
        <v>419</v>
      </c>
      <c r="M419" s="77"/>
      <c r="N419" s="72"/>
      <c r="O419" s="79" t="s">
        <v>526</v>
      </c>
      <c r="P419" s="81">
        <v>43697.37265046296</v>
      </c>
      <c r="Q419" s="79" t="s">
        <v>680</v>
      </c>
      <c r="R419" s="79"/>
      <c r="S419" s="79"/>
      <c r="T419" s="79"/>
      <c r="U419" s="79"/>
      <c r="V419" s="84" t="s">
        <v>1065</v>
      </c>
      <c r="W419" s="81">
        <v>43697.37265046296</v>
      </c>
      <c r="X419" s="84" t="s">
        <v>1309</v>
      </c>
      <c r="Y419" s="79"/>
      <c r="Z419" s="79"/>
      <c r="AA419" s="82" t="s">
        <v>1553</v>
      </c>
      <c r="AB419" s="79"/>
      <c r="AC419" s="79" t="b">
        <v>0</v>
      </c>
      <c r="AD419" s="79">
        <v>0</v>
      </c>
      <c r="AE419" s="82" t="s">
        <v>1587</v>
      </c>
      <c r="AF419" s="79" t="b">
        <v>0</v>
      </c>
      <c r="AG419" s="79" t="s">
        <v>1621</v>
      </c>
      <c r="AH419" s="79"/>
      <c r="AI419" s="82" t="s">
        <v>1587</v>
      </c>
      <c r="AJ419" s="79" t="b">
        <v>0</v>
      </c>
      <c r="AK419" s="79">
        <v>2</v>
      </c>
      <c r="AL419" s="82" t="s">
        <v>1548</v>
      </c>
      <c r="AM419" s="79" t="s">
        <v>1643</v>
      </c>
      <c r="AN419" s="79" t="b">
        <v>0</v>
      </c>
      <c r="AO419" s="82" t="s">
        <v>1548</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13</v>
      </c>
      <c r="BC419" s="78" t="str">
        <f>REPLACE(INDEX(GroupVertices[Group],MATCH(Edges[[#This Row],[Vertex 2]],GroupVertices[Vertex],0)),1,1,"")</f>
        <v>13</v>
      </c>
      <c r="BD419" s="48">
        <v>2</v>
      </c>
      <c r="BE419" s="49">
        <v>8.333333333333334</v>
      </c>
      <c r="BF419" s="48">
        <v>0</v>
      </c>
      <c r="BG419" s="49">
        <v>0</v>
      </c>
      <c r="BH419" s="48">
        <v>0</v>
      </c>
      <c r="BI419" s="49">
        <v>0</v>
      </c>
      <c r="BJ419" s="48">
        <v>22</v>
      </c>
      <c r="BK419" s="49">
        <v>91.66666666666667</v>
      </c>
      <c r="BL419" s="48">
        <v>24</v>
      </c>
    </row>
    <row r="420" spans="1:64" ht="15">
      <c r="A420" s="64" t="s">
        <v>419</v>
      </c>
      <c r="B420" s="64" t="s">
        <v>419</v>
      </c>
      <c r="C420" s="65" t="s">
        <v>4978</v>
      </c>
      <c r="D420" s="66">
        <v>3</v>
      </c>
      <c r="E420" s="67" t="s">
        <v>132</v>
      </c>
      <c r="F420" s="68">
        <v>35</v>
      </c>
      <c r="G420" s="65"/>
      <c r="H420" s="69"/>
      <c r="I420" s="70"/>
      <c r="J420" s="70"/>
      <c r="K420" s="34" t="s">
        <v>65</v>
      </c>
      <c r="L420" s="77">
        <v>420</v>
      </c>
      <c r="M420" s="77"/>
      <c r="N420" s="72"/>
      <c r="O420" s="79" t="s">
        <v>176</v>
      </c>
      <c r="P420" s="81">
        <v>43697.994942129626</v>
      </c>
      <c r="Q420" s="79" t="s">
        <v>683</v>
      </c>
      <c r="R420" s="84" t="s">
        <v>771</v>
      </c>
      <c r="S420" s="79" t="s">
        <v>778</v>
      </c>
      <c r="T420" s="79" t="s">
        <v>863</v>
      </c>
      <c r="U420" s="79"/>
      <c r="V420" s="84" t="s">
        <v>1066</v>
      </c>
      <c r="W420" s="81">
        <v>43697.994942129626</v>
      </c>
      <c r="X420" s="84" t="s">
        <v>1310</v>
      </c>
      <c r="Y420" s="79"/>
      <c r="Z420" s="79"/>
      <c r="AA420" s="82" t="s">
        <v>1554</v>
      </c>
      <c r="AB420" s="82" t="s">
        <v>1585</v>
      </c>
      <c r="AC420" s="79" t="b">
        <v>0</v>
      </c>
      <c r="AD420" s="79">
        <v>0</v>
      </c>
      <c r="AE420" s="82" t="s">
        <v>1620</v>
      </c>
      <c r="AF420" s="79" t="b">
        <v>0</v>
      </c>
      <c r="AG420" s="79" t="s">
        <v>1621</v>
      </c>
      <c r="AH420" s="79"/>
      <c r="AI420" s="82" t="s">
        <v>1587</v>
      </c>
      <c r="AJ420" s="79" t="b">
        <v>0</v>
      </c>
      <c r="AK420" s="79">
        <v>0</v>
      </c>
      <c r="AL420" s="82" t="s">
        <v>1587</v>
      </c>
      <c r="AM420" s="79" t="s">
        <v>1643</v>
      </c>
      <c r="AN420" s="79" t="b">
        <v>1</v>
      </c>
      <c r="AO420" s="82" t="s">
        <v>1585</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v>0</v>
      </c>
      <c r="BE420" s="49">
        <v>0</v>
      </c>
      <c r="BF420" s="48">
        <v>0</v>
      </c>
      <c r="BG420" s="49">
        <v>0</v>
      </c>
      <c r="BH420" s="48">
        <v>0</v>
      </c>
      <c r="BI420" s="49">
        <v>0</v>
      </c>
      <c r="BJ420" s="48">
        <v>19</v>
      </c>
      <c r="BK420" s="49">
        <v>100</v>
      </c>
      <c r="BL420"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0"/>
    <dataValidation allowBlank="1" showErrorMessage="1" sqref="N2:N4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0"/>
    <dataValidation allowBlank="1" showInputMessage="1" promptTitle="Edge Color" prompt="To select an optional edge color, right-click and select Select Color on the right-click menu." sqref="C3:C420"/>
    <dataValidation allowBlank="1" showInputMessage="1" promptTitle="Edge Width" prompt="Enter an optional edge width between 1 and 10." errorTitle="Invalid Edge Width" error="The optional edge width must be a whole number between 1 and 10." sqref="D3:D420"/>
    <dataValidation allowBlank="1" showInputMessage="1" promptTitle="Edge Opacity" prompt="Enter an optional edge opacity between 0 (transparent) and 100 (opaque)." errorTitle="Invalid Edge Opacity" error="The optional edge opacity must be a whole number between 0 and 10." sqref="F3:F4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0">
      <formula1>ValidEdgeVisibilities</formula1>
    </dataValidation>
    <dataValidation allowBlank="1" showInputMessage="1" showErrorMessage="1" promptTitle="Vertex 1 Name" prompt="Enter the name of the edge's first vertex." sqref="A3:A420"/>
    <dataValidation allowBlank="1" showInputMessage="1" showErrorMessage="1" promptTitle="Vertex 2 Name" prompt="Enter the name of the edge's second vertex." sqref="B3:B420"/>
    <dataValidation allowBlank="1" showInputMessage="1" showErrorMessage="1" promptTitle="Edge Label" prompt="Enter an optional edge label." errorTitle="Invalid Edge Visibility" error="You have entered an unrecognized edge visibility.  Try selecting from the drop-down list instead." sqref="H3:H4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0"/>
  </dataValidations>
  <hyperlinks>
    <hyperlink ref="R3" r:id="rId1" display="https://www.sciencedirect.com/science/article/pii/S0167527316331515"/>
    <hyperlink ref="R4" r:id="rId2" display="https://www.sciencedirect.com/science/article/pii/S0167527316331515"/>
    <hyperlink ref="R5" r:id="rId3" display="https://www.sciencedirect.com/science/article/pii/S0167527316331515"/>
    <hyperlink ref="R6" r:id="rId4" display="https://www.sciencedirect.com/science/article/pii/S0167527316331515"/>
    <hyperlink ref="R7" r:id="rId5" display="https://www.huffingtonpost.co.uk/entry/calorie-levy-campaigners_uk_5d4993bee4b0244052e1a560"/>
    <hyperlink ref="R11" r:id="rId6" display="https://www.foodingredientsfirst.com/news/uk-health-campaigners-call-for-sweeping-calorie-tax-on-processed-foods.html"/>
    <hyperlink ref="R18" r:id="rId7" display="https://www.foodanddrinktechnology.com/news/29006/campaigners-call-for-calorie-levy-on-unhealthy-foods/"/>
    <hyperlink ref="R19" r:id="rId8" display="https://www.eveningexpress.co.uk/news/uk/call-for-calorie-tax-on-food-firms-after-success-of-sugar-levy/amp/?utm_source=twitter&amp;__twitter_impression=true"/>
    <hyperlink ref="R20" r:id="rId9" display="https://news.sky.com/story/call-for-calorie-tax-on-processed-food-after-success-of-sugar-levy-11779137"/>
    <hyperlink ref="R22" r:id="rId10" display="https://twitter.com/TheEconomist/status/1159139054857965568"/>
    <hyperlink ref="R30" r:id="rId11" display="https://news.sky.com/story/call-for-calorie-tax-on-processed-food-after-success-of-sugar-levy-11779137"/>
    <hyperlink ref="R31" r:id="rId12" display="https://www.youtube.com/watch?v=cfl26x1XCwY"/>
    <hyperlink ref="R33" r:id="rId13" display="https://twitter.com/theeconomist/status/1159291624528207873"/>
    <hyperlink ref="R41" r:id="rId14" display="https://news.sky.com/story/call-for-calorie-tax-on-processed-food-after-success-of-sugar-levy-11779137?utm_source=Greenhouse+Morning+News&amp;utm_campaign=925a7e4c19-Greenhouse_Morning_News_GMN__8th_August_2019&amp;utm_medium=email&amp;utm_term=0_e40c447c1a-925a7e4c19-123998953"/>
    <hyperlink ref="R45" r:id="rId15" display="https://www.foodmatterslive.com/visit/2019-schedule/2019-sessions-details-reformulation-and-portion-size-approaches-to-meeting-calorie-and-sugar-reduction-targets"/>
    <hyperlink ref="R46" r:id="rId16" display="https://twitter.com/burnout_pt/status/1159443259736952833"/>
    <hyperlink ref="R50" r:id="rId17" display="https://twitter.com/i/web/status/1159770741853884419"/>
    <hyperlink ref="R54" r:id="rId18" display="http://childofourtimeblog.org.uk/2017/12/off-the-scales-time-to-act-on-childhood-obesity/"/>
    <hyperlink ref="R58" r:id="rId19" display="https://twitter.com/i/web/status/1159868212193964032"/>
    <hyperlink ref="R59" r:id="rId20" display="https://www.icelandreview.com/politics/in-focus-proposed-sugar-tax/"/>
    <hyperlink ref="R60" r:id="rId21" display="https://twitter.com/i/web/status/1159926126522904576"/>
    <hyperlink ref="R80" r:id="rId22" display="https://twitter.com/i/web/status/1160727733208584195"/>
    <hyperlink ref="R83" r:id="rId23" display="https://www.linkedin.com/pulse/sugar-tax-year-simon-elson"/>
    <hyperlink ref="R84" r:id="rId24" display="https://passerbybloggingfun.blogspot.com/2019/08/poem-sugar-and-hypocrites.html"/>
    <hyperlink ref="R86" r:id="rId25" display="https://www.bbc.co.uk/news/uk-politics-48847952"/>
    <hyperlink ref="R95" r:id="rId26" display="https://www.politico.com/agenda/story/2019/08/13/soda-tax-california-public-health-000940"/>
    <hyperlink ref="R98" r:id="rId27" display="https://twitter.com/i/web/status/1161321609019502592"/>
    <hyperlink ref="R99" r:id="rId28" display="https://twitter.com/i/web/status/1147097793204490241"/>
    <hyperlink ref="R107" r:id="rId29" display="https://twitter.com/i/web/status/1161459075411873793"/>
    <hyperlink ref="R116" r:id="rId30" display="https://twitter.com/i/web/status/1161245860488892422"/>
    <hyperlink ref="R127" r:id="rId31" display="https://twitter.com/i/web/status/1161340790251184128"/>
    <hyperlink ref="R131" r:id="rId32" display="https://twitter.com/i/web/status/1161524040630251520"/>
    <hyperlink ref="R132" r:id="rId33" display="https://twitter.com/i/web/status/1161524040630251520"/>
    <hyperlink ref="R135" r:id="rId34" display="https://www.igd.com/research/brexit-and-economics/article/t/how-the-sugar-tax-is-changing-behaviour/i/22186"/>
    <hyperlink ref="R136" r:id="rId35" display="https://www.igd.com/research/brexit-and-economics/article/t/how-the-sugar-tax-is-changing-behaviour/i/22186"/>
    <hyperlink ref="R137" r:id="rId36" display="https://www.igd.com/research/brexit-and-economics/article/t/how-the-sugar-tax-is-changing-behaviour/i/22186"/>
    <hyperlink ref="R138" r:id="rId37" display="https://twitter.com/i/web/status/1161627421805875200"/>
    <hyperlink ref="R139" r:id="rId38" display="https://twitter.com/i/web/status/1161627421805875200"/>
    <hyperlink ref="R142" r:id="rId39" display="https://twitter.com/i/web/status/1161644954382405633"/>
    <hyperlink ref="R163" r:id="rId40" display="https://econ.trib.al/GKTprGB"/>
    <hyperlink ref="R164" r:id="rId41" display="https://econ.trib.al/GKTprGB"/>
    <hyperlink ref="R165" r:id="rId42" display="https://twitter.com/i/web/status/1161799389003812865"/>
    <hyperlink ref="R166" r:id="rId43" display="https://twitter.com/i/web/status/1161807919345623040"/>
    <hyperlink ref="R167" r:id="rId44" display="https://twitter.com/i/web/status/1161808359307132928"/>
    <hyperlink ref="R168" r:id="rId45" display="https://www.igd.com/research/brexit-and-economics/article/t/how-the-sugar-tax-is-changing-behaviour/i/22186"/>
    <hyperlink ref="R169" r:id="rId46" display="https://www.igd.com/research/brexit-and-economics/article/t/how-the-sugar-tax-is-changing-behaviour/i/22186"/>
    <hyperlink ref="R170" r:id="rId47" display="https://twitter.com/i/web/status/1161915213257629696"/>
    <hyperlink ref="R175" r:id="rId48" display="https://twitter.com/i/web/status/1161922263182004225"/>
    <hyperlink ref="R178" r:id="rId49" display="https://www.igd.com/research/brexit-and-economics/article/t/how-the-sugar-tax-is-changing-behaviour/i/22186"/>
    <hyperlink ref="R181" r:id="rId50" display="https://twitter.com/i/web/status/1161957870323294209"/>
    <hyperlink ref="R184" r:id="rId51" display="https://twitter.com/i/web/status/1161968787786215425"/>
    <hyperlink ref="R191" r:id="rId52" display="https://twitter.com/i/web/status/1162043141312192513"/>
    <hyperlink ref="R193" r:id="rId53" display="https://twitter.com/i/web/status/1162052320965877763"/>
    <hyperlink ref="R194" r:id="rId54" display="https://twitter.com/i/web/status/1162053197537693696"/>
    <hyperlink ref="R198" r:id="rId55" display="https://www.theguardian.com/society/2019/jul/18/inadequate-health-response-leaves-35bn-with-poor-dental-care"/>
    <hyperlink ref="R199" r:id="rId56" display="https://twitter.com/i/web/status/1162069019509362690"/>
    <hyperlink ref="R202" r:id="rId57" display="https://twitter.com/refillnz/status/1159282589255000065"/>
    <hyperlink ref="R203" r:id="rId58" display="https://twitter.com/i/web/status/1161040931501424640"/>
    <hyperlink ref="R207" r:id="rId59" display="https://twitter.com/LEAD_Coalition/status/1161961733994377216"/>
    <hyperlink ref="R214" r:id="rId60" display="https://www.health-e.org.za/2019/07/15/sugary-drinks-the-tax-declining-sales-new-alarming-research/"/>
    <hyperlink ref="R215" r:id="rId61" display="https://twitter.com/i/web/status/1160883634892488704"/>
    <hyperlink ref="R217" r:id="rId62" display="https://twitter.com/i/web/status/1161452167045115904"/>
    <hyperlink ref="R218" r:id="rId63" display="https://twitter.com/i/web/status/1161457996624359425"/>
    <hyperlink ref="R223" r:id="rId64" display="https://twitter.com/W_Wat/status/1162116718702940160"/>
    <hyperlink ref="R224" r:id="rId65" display="https://twitter.com/W_Wat/status/1162116718702940160"/>
    <hyperlink ref="R234" r:id="rId66" display="https://www.igd.com/research/brexit-and-economics/article/t/how-the-sugar-tax-is-changing-behaviour/i/22186"/>
    <hyperlink ref="R236" r:id="rId67" display="https://twitter.com/i/web/status/1161916007415525376"/>
    <hyperlink ref="R237" r:id="rId68" display="https://twitter.com/i/web/status/1161916658031702016"/>
    <hyperlink ref="R248" r:id="rId69" display="https://twitter.com/adamliaw/status/1161798669575655424"/>
    <hyperlink ref="R252" r:id="rId70" display="https://twitter.com/adamliaw/status/1161799131590905857"/>
    <hyperlink ref="R253" r:id="rId71" display="https://twitter.com/adamliaw/status/1161800961108533249"/>
    <hyperlink ref="R254" r:id="rId72" display="https://twitter.com/adamliaw/status/1161804413356261376"/>
    <hyperlink ref="R283" r:id="rId73" display="https://twitter.com/i/web/status/1161690090919403520"/>
    <hyperlink ref="R285" r:id="rId74" display="https://twitter.com/i/web/status/1161690090919403520"/>
    <hyperlink ref="R286" r:id="rId75" display="https://twitter.com/i/web/status/1161705520501334017"/>
    <hyperlink ref="R287" r:id="rId76" display="https://twitter.com/i/web/status/1161705520501334017"/>
    <hyperlink ref="R288" r:id="rId77" display="https://twitter.com/i/web/status/1161705520501334017"/>
    <hyperlink ref="R289" r:id="rId78" display="https://twitter.com/i/web/status/1161705520501334017"/>
    <hyperlink ref="R290" r:id="rId79" display="https://twitter.com/i/web/status/1161705520501334017"/>
    <hyperlink ref="R292" r:id="rId80" display="https://twitter.com/tijdvooreten/status/1161748709778083841"/>
    <hyperlink ref="R294" r:id="rId81" display="https://twitter.com/tijdvooreten/status/1161748709778083841"/>
    <hyperlink ref="R296" r:id="rId82" display="https://twitter.com/i/web/status/1161748709778083841"/>
    <hyperlink ref="R297" r:id="rId83" display="https://twitter.com/i/web/status/1161913211576303616"/>
    <hyperlink ref="R299" r:id="rId84" display="https://twitter.com/i/web/status/1161748709778083841"/>
    <hyperlink ref="R300" r:id="rId85" display="https://twitter.com/i/web/status/1161913211576303616"/>
    <hyperlink ref="R301" r:id="rId86" display="https://twitter.com/i/web/status/1161748709778083841"/>
    <hyperlink ref="R302" r:id="rId87" display="https://twitter.com/i/web/status/1161913211576303616"/>
    <hyperlink ref="R303" r:id="rId88" display="https://twitter.com/i/web/status/1161748709778083841"/>
    <hyperlink ref="R304" r:id="rId89" display="https://twitter.com/tijdvooreten/status/1161748709778083841"/>
    <hyperlink ref="R305" r:id="rId90" display="https://twitter.com/i/web/status/1161913211576303616"/>
    <hyperlink ref="R306" r:id="rId91" display="https://twitter.com/i/web/status/1161748709778083841"/>
    <hyperlink ref="R307" r:id="rId92" display="https://twitter.com/i/web/status/1161913211576303616"/>
    <hyperlink ref="R308" r:id="rId93" display="https://twitter.com/i/web/status/1161748709778083841"/>
    <hyperlink ref="R309" r:id="rId94" display="https://twitter.com/i/web/status/1161913211576303616"/>
    <hyperlink ref="R310" r:id="rId95" display="https://twitter.com/i/web/status/1161748709778083841"/>
    <hyperlink ref="R311" r:id="rId96" display="https://twitter.com/i/web/status/1161913211576303616"/>
    <hyperlink ref="R312" r:id="rId97" display="https://twitter.com/i/web/status/1161923576875933696"/>
    <hyperlink ref="R313" r:id="rId98" display="https://twitter.com/i/web/status/1161923576875933696"/>
    <hyperlink ref="R314" r:id="rId99" display="https://twitter.com/i/web/status/1161927798434480128"/>
    <hyperlink ref="R315" r:id="rId100" display="https://twitter.com/i/web/status/1161927798434480128"/>
    <hyperlink ref="R316" r:id="rId101" display="https://twitter.com/i/web/status/1161927798434480128"/>
    <hyperlink ref="R317" r:id="rId102" display="https://twitter.com/i/web/status/1161940090714824705"/>
    <hyperlink ref="R318" r:id="rId103" display="https://twitter.com/i/web/status/1161705520501334017"/>
    <hyperlink ref="R319" r:id="rId104" display="https://twitter.com/i/web/status/1161748709778083841"/>
    <hyperlink ref="R320" r:id="rId105" display="https://twitter.com/i/web/status/1161913211576303616"/>
    <hyperlink ref="R321" r:id="rId106" display="https://www.coca-colacompany.com/stories/meet-our-partners-epode-international-network"/>
    <hyperlink ref="R322" r:id="rId107" display="https://www.coca-colacompany.com/stories/meet-our-partners-epode-international-network"/>
    <hyperlink ref="R323" r:id="rId108" display="https://twitter.com/i/web/status/1161748709778083841"/>
    <hyperlink ref="R324" r:id="rId109" display="https://twitter.com/i/web/status/1161913211576303616"/>
    <hyperlink ref="R325" r:id="rId110" display="https://www.coca-colacompany.com/stories/meet-our-partners-epode-international-network"/>
    <hyperlink ref="R326" r:id="rId111" display="https://twitter.com/i/web/status/1161923576875933696"/>
    <hyperlink ref="R327" r:id="rId112" display="https://www.coca-colacompany.com/stories/meet-our-partners-epode-international-network"/>
    <hyperlink ref="R328" r:id="rId113" display="https://www.coca-colacompany.com/stories/meet-our-partners-epode-international-network"/>
    <hyperlink ref="R329" r:id="rId114" display="https://www.coca-colacompany.com/stories/meet-our-partners-epode-international-network"/>
    <hyperlink ref="R330" r:id="rId115" display="https://www.coca-colacompany.com/stories/meet-our-partners-epode-international-network"/>
    <hyperlink ref="R331" r:id="rId116" display="https://twitter.com/i/web/status/1161705520501334017"/>
    <hyperlink ref="R332" r:id="rId117" display="https://twitter.com/i/web/status/1161724792879419392"/>
    <hyperlink ref="R333" r:id="rId118" display="https://twitter.com/i/web/status/1161753679545942023"/>
    <hyperlink ref="R334" r:id="rId119" display="https://twitter.com/bmel/status/1162734977584230400"/>
    <hyperlink ref="R337" r:id="rId120" display="https://www.thetimes.co.uk/article/new-sugar-rules-risk-sucking-life-out-of-boiled-sweets-and-sherbet-lemons-9vrp763k8"/>
    <hyperlink ref="R340" r:id="rId121" display="https://twitter.com/tictoc/status/1162820178113155072"/>
    <hyperlink ref="R342" r:id="rId122" display="https://www.sciencedirect.com/science/article/pii/S0167527316331515"/>
    <hyperlink ref="R344" r:id="rId123" display="https://www.sciencedirect.com/science/article/pii/S0167527316331515"/>
    <hyperlink ref="R346" r:id="rId124" display="https://www.sciencedirect.com/science/article/pii/S0167527316331515"/>
    <hyperlink ref="R348" r:id="rId125" display="https://www.sciencedirect.com/science/article/pii/S0167527316331515"/>
    <hyperlink ref="R350" r:id="rId126" display="https://www.sciencedirect.com/science/article/pii/S0167527316331515"/>
    <hyperlink ref="R352" r:id="rId127" display="https://www.sciencedirect.com/science/article/pii/S0167527316331515"/>
    <hyperlink ref="R354" r:id="rId128" display="https://www.sciencedirect.com/science/article/pii/S0167527316331515"/>
    <hyperlink ref="R356" r:id="rId129" display="https://www.sciencedirect.com/science/article/pii/S0167527316331515"/>
    <hyperlink ref="R358" r:id="rId130" display="https://www.sciencedirect.com/science/article/pii/S0167527316331515"/>
    <hyperlink ref="R360" r:id="rId131" display="https://www.sciencedirect.com/science/article/pii/S0167527316331515"/>
    <hyperlink ref="R362" r:id="rId132" display="https://www.sciencedirect.com/science/article/pii/S0167527316331515"/>
    <hyperlink ref="R369" r:id="rId133" display="https://www.dailymail.co.uk/health/article-7328077/Campaigners-call-CALORIE-TAX-processed-foods.html"/>
    <hyperlink ref="R370" r:id="rId134" display="https://www.dailymail.co.uk/health/article-7328077/Campaigners-call-CALORIE-TAX-processed-foods.html"/>
    <hyperlink ref="R372" r:id="rId135" display="https://www.qmul.ac.uk/media/news/2019/smd/call-for-levy-on-manufacturers-to-reduce-excessive-calories-in-unhealthy-food-.html"/>
    <hyperlink ref="R375" r:id="rId136" display="https://www.qmul.ac.uk/media/news/2019/smd/call-for-levy-on-manufacturers-to-reduce-excessive-calories-in-unhealthy-food-.html"/>
    <hyperlink ref="R376" r:id="rId137" display="https://www.qmul.ac.uk/media/news/2019/smd/call-for-levy-on-manufacturers-to-reduce-excessive-calories-in-unhealthy-food-.html"/>
    <hyperlink ref="R379" r:id="rId138" display="https://soundcloud.com/radiosputnik/obesity-we-believe-liability-here-is-with-the-food-industry-expert"/>
    <hyperlink ref="R387" r:id="rId139" display="https://soundcloud.com/radiosputnik/obesity-we-believe-liability-here-is-with-the-food-industry-expert"/>
    <hyperlink ref="R391" r:id="rId140" display="https://soundcloud.com/radiosputnik/obesity-we-believe-liability-here-is-with-the-food-industry-expert"/>
    <hyperlink ref="R395" r:id="rId141" display="http://po.st/yWcc8C"/>
    <hyperlink ref="R397" r:id="rId142" display="https://www.aerztezeitung.de/politik_gesellschaft/praevention/article/994086/kritik-nach-erklaerung-regierung-sieht-keine-wissenschaftliche-begruendbarkeit-zuckersteuer.html"/>
    <hyperlink ref="R398" r:id="rId143" display="https://twitter.com/i/web/status/1161226424889405440"/>
    <hyperlink ref="R405" r:id="rId144" display="http://www.nzherald.co.nz/index.cfm?objectid=12254108&amp;ref=twitter"/>
    <hyperlink ref="R407" r:id="rId145" display="https://www.gdpuk.com/news/latest-news/3328-the-highs-and-lows-of-sugar-content-revealed"/>
    <hyperlink ref="R409" r:id="rId146" display="https://www.igd.com/research/brexit-and-economics/article/t/how-the-sugar-tax-is-changing-behaviour/i/22186"/>
    <hyperlink ref="R410" r:id="rId147" display="https://www.igd.com/research/brexit-and-economics/article/t/how-the-sugar-tax-is-changing-behaviour/i/22186"/>
    <hyperlink ref="R411" r:id="rId148" display="https://www.smh.com.au/politics/federal/government-orders-review-to-weigh-up-added-sugar-labels-20190819-p52ilx.html"/>
    <hyperlink ref="R412" r:id="rId149" display="https://vip.politicsmeanspolitics.com/2019/07/03/daydream-belizers-brexit-big-sugar-and-the-bad-boys-from-belize/"/>
    <hyperlink ref="R414" r:id="rId150" display="https://twitter.com/banas51/status/1163696101855092736"/>
    <hyperlink ref="R415" r:id="rId151" display="https://twitter.com/i/web/status/1161902893240373248"/>
    <hyperlink ref="R418" r:id="rId152" display="https://vip.politicsmeanspolitics.com/2019/07/03/daydream-belizers-brexit-big-sugar-and-the-bad-boys-from-belize/"/>
    <hyperlink ref="R420" r:id="rId153" display="https://twitter.com/i/web/status/1163962095727198208"/>
    <hyperlink ref="U18" r:id="rId154" display="https://pbs.twimg.com/media/EBXxmWvX4AAWg40.jpg"/>
    <hyperlink ref="U20" r:id="rId155" display="https://pbs.twimg.com/media/EBYGTndXYAAOVn4.jpg"/>
    <hyperlink ref="U21" r:id="rId156" display="https://pbs.twimg.com/media/EBYSU8ZX4AEcXAm.jpg"/>
    <hyperlink ref="U30" r:id="rId157" display="https://pbs.twimg.com/media/EBY0qSDWkAAI7a0.jpg"/>
    <hyperlink ref="U32" r:id="rId158" display="https://pbs.twimg.com/ext_tw_video_thumb/1159204138682585091/pu/img/S4SQxer6Or3fhs7R.jpg"/>
    <hyperlink ref="U45" r:id="rId159" display="https://pbs.twimg.com/media/EBcxD-gXYAAbt3x.jpg"/>
    <hyperlink ref="U54" r:id="rId160" display="https://pbs.twimg.com/media/EAD8nE5WwAAkn_U.jpg"/>
    <hyperlink ref="U96" r:id="rId161" display="https://pbs.twimg.com/media/EB3TM1ZXkAApOsw.jpg"/>
    <hyperlink ref="U97" r:id="rId162" display="https://pbs.twimg.com/media/EB3UV-lXUAAjIrA.jpg"/>
    <hyperlink ref="U135" r:id="rId163" display="https://pbs.twimg.com/media/EB612bLX4AAUA3h.jpg"/>
    <hyperlink ref="U136" r:id="rId164" display="https://pbs.twimg.com/media/EB612bLX4AAUA3h.jpg"/>
    <hyperlink ref="U137" r:id="rId165" display="https://pbs.twimg.com/media/EB612bLX4AAUA3h.jpg"/>
    <hyperlink ref="U140" r:id="rId166" display="https://pbs.twimg.com/media/EB74V5tX4AUYU1r.jpg"/>
    <hyperlink ref="U168" r:id="rId167" display="https://pbs.twimg.com/media/EB612bLX4AAUA3h.jpg"/>
    <hyperlink ref="U178" r:id="rId168" display="https://pbs.twimg.com/media/EB612bLX4AAUA3h.jpg"/>
    <hyperlink ref="U198" r:id="rId169" display="https://pbs.twimg.com/media/EBbgymhWsAA0wE_.jpg"/>
    <hyperlink ref="U227" r:id="rId170" display="https://pbs.twimg.com/tweet_video_thumb/ECGImq7XsAA1GVR.jpg"/>
    <hyperlink ref="U234" r:id="rId171" display="https://pbs.twimg.com/media/EB612bLX4AAUA3h.jpg"/>
    <hyperlink ref="U335" r:id="rId172" display="https://pbs.twimg.com/media/ECMBiZ4XYAIEhiI.jpg"/>
    <hyperlink ref="U372" r:id="rId173" display="https://pbs.twimg.com/media/EBXcNeTXkAAAlLK.jpg"/>
    <hyperlink ref="U375" r:id="rId174" display="https://pbs.twimg.com/media/EBXcNeTXkAAAlLK.jpg"/>
    <hyperlink ref="U376" r:id="rId175" display="https://pbs.twimg.com/media/EBXcNeTXkAAAlLK.jpg"/>
    <hyperlink ref="U395" r:id="rId176" display="https://pbs.twimg.com/media/ECGdmWuXUAER6xn.png"/>
    <hyperlink ref="U397" r:id="rId177" display="https://pbs.twimg.com/media/ECUVQMPX4AEZaH-.jpg"/>
    <hyperlink ref="U407" r:id="rId178" display="https://pbs.twimg.com/media/ECWMx4iWwAAnB53.jpg"/>
    <hyperlink ref="U409" r:id="rId179" display="https://pbs.twimg.com/media/EB612bLX4AAUA3h.jpg"/>
    <hyperlink ref="U410" r:id="rId180" display="https://pbs.twimg.com/media/EB612bLX4AAUA3h.jpg"/>
    <hyperlink ref="V3" r:id="rId181" display="http://pbs.twimg.com/profile_images/1091496447529213952/uf76HTVb_normal.jpg"/>
    <hyperlink ref="V4" r:id="rId182" display="http://pbs.twimg.com/profile_images/1091496447529213952/uf76HTVb_normal.jpg"/>
    <hyperlink ref="V5" r:id="rId183" display="http://pbs.twimg.com/profile_images/1091496447529213952/uf76HTVb_normal.jpg"/>
    <hyperlink ref="V6" r:id="rId184" display="http://pbs.twimg.com/profile_images/1091496447529213952/uf76HTVb_normal.jpg"/>
    <hyperlink ref="V7" r:id="rId185" display="http://pbs.twimg.com/profile_images/1162026031592747008/xJB-Qrou_normal.jpg"/>
    <hyperlink ref="V8" r:id="rId186" display="http://pbs.twimg.com/profile_images/907927984253886464/IPfoc5Nj_normal.jpg"/>
    <hyperlink ref="V9" r:id="rId187" display="http://pbs.twimg.com/profile_images/907927984253886464/IPfoc5Nj_normal.jpg"/>
    <hyperlink ref="V10" r:id="rId188" display="http://pbs.twimg.com/profile_images/907927984253886464/IPfoc5Nj_normal.jpg"/>
    <hyperlink ref="V11" r:id="rId189" display="http://pbs.twimg.com/profile_images/710049013966487552/xyQ5j5sJ_normal.jpg"/>
    <hyperlink ref="V12" r:id="rId190" display="http://pbs.twimg.com/profile_images/809039033045254144/66c6aFUg_normal.jpg"/>
    <hyperlink ref="V13" r:id="rId191" display="http://pbs.twimg.com/profile_images/809039033045254144/66c6aFUg_normal.jpg"/>
    <hyperlink ref="V14" r:id="rId192" display="http://pbs.twimg.com/profile_images/809039033045254144/66c6aFUg_normal.jpg"/>
    <hyperlink ref="V15" r:id="rId193" display="http://pbs.twimg.com/profile_images/885764331631243265/D6Ng1RuS_normal.jpg"/>
    <hyperlink ref="V16" r:id="rId194" display="http://pbs.twimg.com/profile_images/885764331631243265/D6Ng1RuS_normal.jpg"/>
    <hyperlink ref="V17" r:id="rId195" display="http://pbs.twimg.com/profile_images/885764331631243265/D6Ng1RuS_normal.jpg"/>
    <hyperlink ref="V18" r:id="rId196" display="https://pbs.twimg.com/media/EBXxmWvX4AAWg40.jpg"/>
    <hyperlink ref="V19" r:id="rId197" display="http://pbs.twimg.com/profile_images/1483076168/Parsley-Liz-2010-296-580x435_normal.jpg"/>
    <hyperlink ref="V20" r:id="rId198" display="https://pbs.twimg.com/media/EBYGTndXYAAOVn4.jpg"/>
    <hyperlink ref="V21" r:id="rId199" display="https://pbs.twimg.com/media/EBYSU8ZX4AEcXAm.jpg"/>
    <hyperlink ref="V22" r:id="rId200" display="http://pbs.twimg.com/profile_images/436081880312471552/edPhioxc_normal.jpeg"/>
    <hyperlink ref="V23" r:id="rId201" display="http://pbs.twimg.com/profile_images/759417800591106049/46CpUYVY_normal.jpg"/>
    <hyperlink ref="V24" r:id="rId202" display="http://pbs.twimg.com/profile_images/1157033141061804032/XPvqx0CR_normal.jpg"/>
    <hyperlink ref="V25" r:id="rId203" display="http://pbs.twimg.com/profile_images/1157033141061804032/XPvqx0CR_normal.jpg"/>
    <hyperlink ref="V26" r:id="rId204" display="http://pbs.twimg.com/profile_images/1157033141061804032/XPvqx0CR_normal.jpg"/>
    <hyperlink ref="V27" r:id="rId205" display="http://pbs.twimg.com/profile_images/1748985727/icon_normal.png"/>
    <hyperlink ref="V28" r:id="rId206" display="http://pbs.twimg.com/profile_images/1748985727/icon_normal.png"/>
    <hyperlink ref="V29" r:id="rId207" display="http://pbs.twimg.com/profile_images/1748985727/icon_normal.png"/>
    <hyperlink ref="V30" r:id="rId208" display="https://pbs.twimg.com/media/EBY0qSDWkAAI7a0.jpg"/>
    <hyperlink ref="V31" r:id="rId209" display="http://pbs.twimg.com/profile_images/1152524355521470464/KPeC-OZH_normal.jpg"/>
    <hyperlink ref="V32" r:id="rId210" display="https://pbs.twimg.com/ext_tw_video_thumb/1159204138682585091/pu/img/S4SQxer6Or3fhs7R.jpg"/>
    <hyperlink ref="V33" r:id="rId211" display="http://pbs.twimg.com/profile_images/1158632615135629312/1FqtJFPB_normal.jpg"/>
    <hyperlink ref="V34" r:id="rId212" display="http://pbs.twimg.com/profile_images/962679440185659392/NjePyPup_normal.jpg"/>
    <hyperlink ref="V35" r:id="rId213" display="http://pbs.twimg.com/profile_images/1158624446040686592/PTuKeDlJ_normal.jpg"/>
    <hyperlink ref="V36" r:id="rId214" display="http://pbs.twimg.com/profile_images/1109762449463480320/E_77MQNg_normal.png"/>
    <hyperlink ref="V37" r:id="rId215" display="http://pbs.twimg.com/profile_images/1109762449463480320/E_77MQNg_normal.png"/>
    <hyperlink ref="V38" r:id="rId216" display="http://pbs.twimg.com/profile_images/1096106570444951554/LJBQN8Az_normal.jpg"/>
    <hyperlink ref="V39" r:id="rId217" display="http://pbs.twimg.com/profile_images/1068922775681884160/504sKo7n_normal.jpg"/>
    <hyperlink ref="V40" r:id="rId218" display="http://pbs.twimg.com/profile_images/3437503375/aad534719456a44f55a04b35bb15ea67_normal.jpeg"/>
    <hyperlink ref="V41" r:id="rId219" display="http://pbs.twimg.com/profile_images/1018542843504103424/ap3rJlxV_normal.jpg"/>
    <hyperlink ref="V42" r:id="rId220" display="http://pbs.twimg.com/profile_images/838766542468829184/BUSPSPJV_normal.jpg"/>
    <hyperlink ref="V43" r:id="rId221" display="http://pbs.twimg.com/profile_images/838766542468829184/BUSPSPJV_normal.jpg"/>
    <hyperlink ref="V44" r:id="rId222" display="http://pbs.twimg.com/profile_images/838766542468829184/BUSPSPJV_normal.jpg"/>
    <hyperlink ref="V45" r:id="rId223" display="https://pbs.twimg.com/media/EBcxD-gXYAAbt3x.jpg"/>
    <hyperlink ref="V46" r:id="rId224" display="http://pbs.twimg.com/profile_images/1061998307650756608/5zA5Hz18_normal.jpg"/>
    <hyperlink ref="V47" r:id="rId225" display="http://pbs.twimg.com/profile_images/1118604274764845057/q18erTfz_normal.jpg"/>
    <hyperlink ref="V48" r:id="rId226" display="http://pbs.twimg.com/profile_images/1118604274764845057/q18erTfz_normal.jpg"/>
    <hyperlink ref="V49" r:id="rId227" display="http://pbs.twimg.com/profile_images/1156109294355517440/vTIZl75e_normal.jpg"/>
    <hyperlink ref="V50" r:id="rId228" display="http://pbs.twimg.com/profile_images/545158063317979136/iwFPYmAH_normal.png"/>
    <hyperlink ref="V51" r:id="rId229" display="http://pbs.twimg.com/profile_images/727856505714782208/vTezbnT9_normal.jpg"/>
    <hyperlink ref="V52" r:id="rId230" display="http://pbs.twimg.com/profile_images/1092092033332903938/Ohw571-T_normal.jpg"/>
    <hyperlink ref="V53" r:id="rId231" display="http://pbs.twimg.com/profile_images/1092092033332903938/Ohw571-T_normal.jpg"/>
    <hyperlink ref="V54" r:id="rId232" display="https://pbs.twimg.com/media/EAD8nE5WwAAkn_U.jpg"/>
    <hyperlink ref="V55" r:id="rId233" display="http://pbs.twimg.com/profile_images/1067361784741261312/-8tBjbWR_normal.jpg"/>
    <hyperlink ref="V56" r:id="rId234" display="http://pbs.twimg.com/profile_images/868603527701987329/CrTHH8sB_normal.jpg"/>
    <hyperlink ref="V57" r:id="rId235" display="http://pbs.twimg.com/profile_images/868603527701987329/CrTHH8sB_normal.jpg"/>
    <hyperlink ref="V58" r:id="rId236" display="http://pbs.twimg.com/profile_images/1122234181386420232/D4fn1vbo_normal.jpg"/>
    <hyperlink ref="V59" r:id="rId237" display="http://pbs.twimg.com/profile_images/1139922058450632704/EPIDlzLs_normal.png"/>
    <hyperlink ref="V60" r:id="rId238" display="http://pbs.twimg.com/profile_images/993959766606172160/SI0Pl_M9_normal.jpg"/>
    <hyperlink ref="V61" r:id="rId239" display="http://pbs.twimg.com/profile_images/1087203156277280768/FgmihCxK_normal.jpg"/>
    <hyperlink ref="V62" r:id="rId240" display="http://pbs.twimg.com/profile_images/1087203156277280768/FgmihCxK_normal.jpg"/>
    <hyperlink ref="V63" r:id="rId241" display="http://pbs.twimg.com/profile_images/1039132095334043648/9NazgPPq_normal.jpg"/>
    <hyperlink ref="V64" r:id="rId242" display="http://pbs.twimg.com/profile_images/1039132095334043648/9NazgPPq_normal.jpg"/>
    <hyperlink ref="V65" r:id="rId243" display="http://pbs.twimg.com/profile_images/1145754178029064192/dcADZQ9D_normal.jpg"/>
    <hyperlink ref="V66" r:id="rId244" display="http://pbs.twimg.com/profile_images/1145754178029064192/dcADZQ9D_normal.jpg"/>
    <hyperlink ref="V67" r:id="rId245" display="http://pbs.twimg.com/profile_images/497767347797512193/__cei3cK_normal.jpeg"/>
    <hyperlink ref="V68" r:id="rId246" display="http://pbs.twimg.com/profile_images/497767347797512193/__cei3cK_normal.jpeg"/>
    <hyperlink ref="V69" r:id="rId247" display="http://pbs.twimg.com/profile_images/972445503655960576/pdfwLCqf_normal.jpg"/>
    <hyperlink ref="V70" r:id="rId248" display="http://pbs.twimg.com/profile_images/972445503655960576/pdfwLCqf_normal.jpg"/>
    <hyperlink ref="V71" r:id="rId249" display="http://pbs.twimg.com/profile_images/1138005517132079104/WgpnmV7I_normal.png"/>
    <hyperlink ref="V72" r:id="rId250" display="http://pbs.twimg.com/profile_images/1138005517132079104/WgpnmV7I_normal.png"/>
    <hyperlink ref="V73" r:id="rId251" display="http://pbs.twimg.com/profile_images/1143777081639280641/2WKhcdOS_normal.jpg"/>
    <hyperlink ref="V74" r:id="rId252" display="http://pbs.twimg.com/profile_images/2753549445/9b3e98ac682442cccbe2e7af03509962_normal.jpeg"/>
    <hyperlink ref="V75" r:id="rId253" display="http://pbs.twimg.com/profile_images/2753549445/9b3e98ac682442cccbe2e7af03509962_normal.jpeg"/>
    <hyperlink ref="V76" r:id="rId254" display="http://pbs.twimg.com/profile_images/1151800029918707712/UjLHb2f6_normal.jpg"/>
    <hyperlink ref="V77" r:id="rId255" display="http://pbs.twimg.com/profile_images/1151800029918707712/UjLHb2f6_normal.jpg"/>
    <hyperlink ref="V78" r:id="rId256" display="http://pbs.twimg.com/profile_images/988816927320694784/QWT87n5y_normal.jpg"/>
    <hyperlink ref="V79" r:id="rId257" display="http://pbs.twimg.com/profile_images/988816927320694784/QWT87n5y_normal.jpg"/>
    <hyperlink ref="V80" r:id="rId258" display="http://pbs.twimg.com/profile_images/854568553143554049/Bp-60kmH_normal.jpg"/>
    <hyperlink ref="V81" r:id="rId259" display="http://pbs.twimg.com/profile_images/1159811165503012864/moXuCFKT_normal.jpg"/>
    <hyperlink ref="V82" r:id="rId260" display="http://pbs.twimg.com/profile_images/1159811165503012864/moXuCFKT_normal.jpg"/>
    <hyperlink ref="V83" r:id="rId261" display="http://pbs.twimg.com/profile_images/492660377637752833/IpU8exBw_normal.jpeg"/>
    <hyperlink ref="V84" r:id="rId262" display="http://pbs.twimg.com/profile_images/950323455236304899/AwbXMaNt_normal.jpg"/>
    <hyperlink ref="V85" r:id="rId263" display="http://pbs.twimg.com/profile_images/1150838150736097287/lt8VDRJ-_normal.jpg"/>
    <hyperlink ref="V86" r:id="rId264" display="http://pbs.twimg.com/profile_images/944746698718547968/ytKCJ256_normal.jpg"/>
    <hyperlink ref="V87" r:id="rId265" display="http://pbs.twimg.com/profile_images/1132745421493813248/tkNXZYYI_normal.jpg"/>
    <hyperlink ref="V88" r:id="rId266" display="http://pbs.twimg.com/profile_images/1132745421493813248/tkNXZYYI_normal.jpg"/>
    <hyperlink ref="V89" r:id="rId267" display="http://pbs.twimg.com/profile_images/1145975316709552128/AHVM0FzC_normal.jpg"/>
    <hyperlink ref="V90" r:id="rId268" display="http://pbs.twimg.com/profile_images/1158974333345259521/ztWlPY6p_normal.jpg"/>
    <hyperlink ref="V91" r:id="rId269" display="http://pbs.twimg.com/profile_images/635855810887749636/hBeXEbeu_normal.jpg"/>
    <hyperlink ref="V92" r:id="rId270" display="http://pbs.twimg.com/profile_images/832003909648539650/HMmHABwO_normal.jpg"/>
    <hyperlink ref="V93" r:id="rId271" display="http://pbs.twimg.com/profile_images/1071606507848880129/RS4Row2w_normal.jpg"/>
    <hyperlink ref="V94" r:id="rId272" display="http://pbs.twimg.com/profile_images/1149221105720123392/nP2qARd4_normal.jpg"/>
    <hyperlink ref="V95" r:id="rId273" display="http://pbs.twimg.com/profile_images/1082347830792966145/WrsAGiKR_normal.jpg"/>
    <hyperlink ref="V96" r:id="rId274" display="https://pbs.twimg.com/media/EB3TM1ZXkAApOsw.jpg"/>
    <hyperlink ref="V97" r:id="rId275" display="https://pbs.twimg.com/media/EB3UV-lXUAAjIrA.jpg"/>
    <hyperlink ref="V98" r:id="rId276" display="http://pbs.twimg.com/profile_images/899570183202889729/UJ9OJ0_7_normal.jpg"/>
    <hyperlink ref="V99" r:id="rId277" display="http://pbs.twimg.com/profile_images/1149025544291389441/b418qn1X_normal.jpg"/>
    <hyperlink ref="V100" r:id="rId278" display="http://pbs.twimg.com/profile_images/1145719580188430336/TezBGxR7_normal.jpg"/>
    <hyperlink ref="V101" r:id="rId279" display="http://pbs.twimg.com/profile_images/1145719580188430336/TezBGxR7_normal.jpg"/>
    <hyperlink ref="V102" r:id="rId280" display="http://pbs.twimg.com/profile_images/1562983855/logo_normal.png"/>
    <hyperlink ref="V103" r:id="rId281" display="http://pbs.twimg.com/profile_images/1020010412555681792/VIbkiNdJ_normal.jpg"/>
    <hyperlink ref="V104" r:id="rId282" display="http://pbs.twimg.com/profile_images/644688630527594496/FU5fyCkj_normal.jpg"/>
    <hyperlink ref="V105" r:id="rId283" display="http://pbs.twimg.com/profile_images/1156560944413020167/ixZXtyNo_normal.jpg"/>
    <hyperlink ref="V106" r:id="rId284" display="http://pbs.twimg.com/profile_images/1110399230605090816/DYNGhxFj_normal.jpg"/>
    <hyperlink ref="V107" r:id="rId285" display="http://pbs.twimg.com/profile_images/1842799500/IMG_78642_normal.JPG"/>
    <hyperlink ref="V108" r:id="rId286" display="http://pbs.twimg.com/profile_images/906934922392117248/QkmHyTW5_normal.jpg"/>
    <hyperlink ref="V109" r:id="rId287" display="http://pbs.twimg.com/profile_images/1138265286405120000/gMf5Ug74_normal.jpg"/>
    <hyperlink ref="V110" r:id="rId288" display="http://pbs.twimg.com/profile_images/1155119597080592386/WbZkFALQ_normal.jpg"/>
    <hyperlink ref="V111" r:id="rId289" display="http://pbs.twimg.com/profile_images/1140143300516536320/70iO6IdG_normal.jpg"/>
    <hyperlink ref="V112" r:id="rId290" display="http://pbs.twimg.com/profile_images/968377478493495297/NSFCKncw_normal.jpg"/>
    <hyperlink ref="V113" r:id="rId291" display="http://pbs.twimg.com/profile_images/1135783126372823040/93ReZotL_normal.jpg"/>
    <hyperlink ref="V114" r:id="rId292" display="http://pbs.twimg.com/profile_images/1120617412859170816/dqJ8Nlu8_normal.jpg"/>
    <hyperlink ref="V115" r:id="rId293" display="http://pbs.twimg.com/profile_images/1137622328580304896/q3uCEwYd_normal.jpg"/>
    <hyperlink ref="V116" r:id="rId294" display="http://pbs.twimg.com/profile_images/565014224716304384/K-ZhJmCx_normal.jpeg"/>
    <hyperlink ref="V117" r:id="rId295" display="http://pbs.twimg.com/profile_images/565014224716304384/K-ZhJmCx_normal.jpeg"/>
    <hyperlink ref="V118" r:id="rId296" display="http://pbs.twimg.com/profile_images/968875546338668545/F0jdJ4HK_normal.jpg"/>
    <hyperlink ref="V119" r:id="rId297" display="http://pbs.twimg.com/profile_images/922202723096973313/Q_GKo8Fc_normal.jpg"/>
    <hyperlink ref="V120" r:id="rId298" display="http://pbs.twimg.com/profile_images/1141297974/edit3_normal.png"/>
    <hyperlink ref="V121" r:id="rId299" display="http://pbs.twimg.com/profile_images/1160551454077149184/-jZWHgk4_normal.jpg"/>
    <hyperlink ref="V122" r:id="rId300" display="http://pbs.twimg.com/profile_images/1158773633000411136/zgXSjHwC_normal.jpg"/>
    <hyperlink ref="V123" r:id="rId301" display="http://pbs.twimg.com/profile_images/1161487178733629442/3WwVAlt1_normal.png"/>
    <hyperlink ref="V124" r:id="rId302" display="http://pbs.twimg.com/profile_images/1149274686502522882/NURBo-Lm_normal.jpg"/>
    <hyperlink ref="V125" r:id="rId303" display="http://pbs.twimg.com/profile_images/1157372128280350720/SjmgmIBL_normal.jpg"/>
    <hyperlink ref="V126" r:id="rId304" display="http://pbs.twimg.com/profile_images/1069530300076646400/nbDsImtP_normal.jpg"/>
    <hyperlink ref="V127" r:id="rId305" display="http://pbs.twimg.com/profile_images/896056294246952972/BEWpvdiE_normal.jpg"/>
    <hyperlink ref="V128" r:id="rId306" display="http://pbs.twimg.com/profile_images/1142397865974784000/LISh2km-_normal.jpg"/>
    <hyperlink ref="V129" r:id="rId307" display="http://pbs.twimg.com/profile_images/1160912285079969793/gu1gYqMx_normal.jpg"/>
    <hyperlink ref="V130" r:id="rId308" display="http://pbs.twimg.com/profile_images/1107730016383782917/Z7qGQTzX_normal.jpg"/>
    <hyperlink ref="V131" r:id="rId309" display="http://pbs.twimg.com/profile_images/1103011104580620289/1UELhc2p_normal.jpg"/>
    <hyperlink ref="V132" r:id="rId310" display="http://pbs.twimg.com/profile_images/1103011104580620289/1UELhc2p_normal.jpg"/>
    <hyperlink ref="V133" r:id="rId311" display="http://pbs.twimg.com/profile_images/1115787861314260993/IicEDb6d_normal.jpg"/>
    <hyperlink ref="V134" r:id="rId312" display="http://pbs.twimg.com/profile_images/1138587550266691584/G2etRfGi_normal.jpg"/>
    <hyperlink ref="V135" r:id="rId313" display="https://pbs.twimg.com/media/EB612bLX4AAUA3h.jpg"/>
    <hyperlink ref="V136" r:id="rId314" display="https://pbs.twimg.com/media/EB612bLX4AAUA3h.jpg"/>
    <hyperlink ref="V137" r:id="rId315" display="https://pbs.twimg.com/media/EB612bLX4AAUA3h.jpg"/>
    <hyperlink ref="V138" r:id="rId316" display="http://pbs.twimg.com/profile_images/1110249090720432128/Z5auYFw8_normal.jpg"/>
    <hyperlink ref="V139" r:id="rId317" display="http://pbs.twimg.com/profile_images/1110249090720432128/Z5auYFw8_normal.jpg"/>
    <hyperlink ref="V140" r:id="rId318" display="https://pbs.twimg.com/media/EB74V5tX4AUYU1r.jpg"/>
    <hyperlink ref="V141" r:id="rId319" display="http://pbs.twimg.com/profile_images/1061461072656257024/p-9UwUuq_normal.jpg"/>
    <hyperlink ref="V142" r:id="rId320" display="http://pbs.twimg.com/profile_images/1061324805646024705/0g1sIbno_normal.jpg"/>
    <hyperlink ref="V143" r:id="rId321" display="http://pbs.twimg.com/profile_images/994226176037044224/u8ooTnep_normal.jpg"/>
    <hyperlink ref="V144" r:id="rId322" display="http://pbs.twimg.com/profile_images/1107769603449606144/0nArbCPN_normal.jpg"/>
    <hyperlink ref="V145" r:id="rId323" display="http://pbs.twimg.com/profile_images/1107769603449606144/0nArbCPN_normal.jpg"/>
    <hyperlink ref="V146" r:id="rId324" display="http://pbs.twimg.com/profile_images/1107769603449606144/0nArbCPN_normal.jpg"/>
    <hyperlink ref="V147" r:id="rId325" display="http://pbs.twimg.com/profile_images/730928898423324672/I46X_F_8_normal.jpg"/>
    <hyperlink ref="V148" r:id="rId326" display="http://pbs.twimg.com/profile_images/730928898423324672/I46X_F_8_normal.jpg"/>
    <hyperlink ref="V149" r:id="rId327" display="http://pbs.twimg.com/profile_images/730928898423324672/I46X_F_8_normal.jpg"/>
    <hyperlink ref="V150" r:id="rId328" display="http://pbs.twimg.com/profile_images/1118215197574008832/NtD2OK7N_normal.png"/>
    <hyperlink ref="V151" r:id="rId329" display="http://pbs.twimg.com/profile_images/1118215197574008832/NtD2OK7N_normal.png"/>
    <hyperlink ref="V152" r:id="rId330" display="http://pbs.twimg.com/profile_images/1118215197574008832/NtD2OK7N_normal.png"/>
    <hyperlink ref="V153" r:id="rId331" display="http://pbs.twimg.com/profile_images/486969585330307072/i3_1GJT4_normal.jpeg"/>
    <hyperlink ref="V154" r:id="rId332" display="http://pbs.twimg.com/profile_images/486969585330307072/i3_1GJT4_normal.jpeg"/>
    <hyperlink ref="V155" r:id="rId333" display="http://pbs.twimg.com/profile_images/486969585330307072/i3_1GJT4_normal.jpeg"/>
    <hyperlink ref="V156" r:id="rId334" display="http://pbs.twimg.com/profile_images/486969585330307072/i3_1GJT4_normal.jpeg"/>
    <hyperlink ref="V157" r:id="rId335" display="http://pbs.twimg.com/profile_images/486969585330307072/i3_1GJT4_normal.jpeg"/>
    <hyperlink ref="V158" r:id="rId336" display="http://pbs.twimg.com/profile_images/486969585330307072/i3_1GJT4_normal.jpeg"/>
    <hyperlink ref="V159" r:id="rId337" display="http://pbs.twimg.com/profile_images/486969585330307072/i3_1GJT4_normal.jpeg"/>
    <hyperlink ref="V160" r:id="rId338" display="http://pbs.twimg.com/profile_images/486969585330307072/i3_1GJT4_normal.jpeg"/>
    <hyperlink ref="V161" r:id="rId339" display="http://pbs.twimg.com/profile_images/751920078560501760/aU_1May__normal.jpg"/>
    <hyperlink ref="V162" r:id="rId340" display="http://pbs.twimg.com/profile_images/633236200845930496/Re5TPRcQ_normal.jpg"/>
    <hyperlink ref="V163" r:id="rId341" display="http://pbs.twimg.com/profile_images/985137178/JW_online_bigger1_normal.jpg"/>
    <hyperlink ref="V164" r:id="rId342" display="http://pbs.twimg.com/profile_images/985137178/JW_online_bigger1_normal.jpg"/>
    <hyperlink ref="V165" r:id="rId343" display="http://pbs.twimg.com/profile_images/629112608013070336/oz8g9UAS_normal.png"/>
    <hyperlink ref="V166" r:id="rId344" display="http://pbs.twimg.com/profile_images/820043024197709829/Is8bHBes_normal.jpg"/>
    <hyperlink ref="V167" r:id="rId345" display="http://pbs.twimg.com/profile_images/820043024197709829/Is8bHBes_normal.jpg"/>
    <hyperlink ref="V168" r:id="rId346" display="https://pbs.twimg.com/media/EB612bLX4AAUA3h.jpg"/>
    <hyperlink ref="V169" r:id="rId347" display="http://pbs.twimg.com/profile_images/897396824486682624/oGTQQolq_normal.jpg"/>
    <hyperlink ref="V170" r:id="rId348" display="http://pbs.twimg.com/profile_images/897396824486682624/oGTQQolq_normal.jpg"/>
    <hyperlink ref="V171" r:id="rId349" display="http://pbs.twimg.com/profile_images/1082217758895624192/QZQ_M-VB_normal.jpg"/>
    <hyperlink ref="V172" r:id="rId350" display="http://pbs.twimg.com/profile_images/1082217758895624192/QZQ_M-VB_normal.jpg"/>
    <hyperlink ref="V173" r:id="rId351" display="http://pbs.twimg.com/profile_images/642300644213321728/ws0DpA0c_normal.jpg"/>
    <hyperlink ref="V174" r:id="rId352" display="http://pbs.twimg.com/profile_images/642300644213321728/ws0DpA0c_normal.jpg"/>
    <hyperlink ref="V175" r:id="rId353" display="http://pbs.twimg.com/profile_images/1116027200996667392/ICS99YO4_normal.jpg"/>
    <hyperlink ref="V176" r:id="rId354" display="http://pbs.twimg.com/profile_images/865901096392425472/F6N3KVx2_normal.jpg"/>
    <hyperlink ref="V177" r:id="rId355" display="http://pbs.twimg.com/profile_images/865901096392425472/F6N3KVx2_normal.jpg"/>
    <hyperlink ref="V178" r:id="rId356" display="https://pbs.twimg.com/media/EB612bLX4AAUA3h.jpg"/>
    <hyperlink ref="V179" r:id="rId357" display="http://pbs.twimg.com/profile_images/828259650873282562/oi83VIL3_normal.jpg"/>
    <hyperlink ref="V180" r:id="rId358" display="http://pbs.twimg.com/profile_images/828259650873282562/oi83VIL3_normal.jpg"/>
    <hyperlink ref="V181" r:id="rId359" display="http://pbs.twimg.com/profile_images/1066026025061093376/8duGWgws_normal.jpg"/>
    <hyperlink ref="V182" r:id="rId360" display="http://pbs.twimg.com/profile_images/702724195852152832/z7yWD1ox_normal.jpg"/>
    <hyperlink ref="V183" r:id="rId361" display="http://pbs.twimg.com/profile_images/1163150649757843456/hC8yiF6m_normal.jpg"/>
    <hyperlink ref="V184" r:id="rId362" display="http://pbs.twimg.com/profile_images/1082202726598131712/QxtSIE4j_normal.jpg"/>
    <hyperlink ref="V185" r:id="rId363" display="http://pbs.twimg.com/profile_images/1161914856540397568/K9kCQ2bm_normal.jpg"/>
    <hyperlink ref="V186" r:id="rId364" display="http://pbs.twimg.com/profile_images/1161914856540397568/K9kCQ2bm_normal.jpg"/>
    <hyperlink ref="V187" r:id="rId365" display="http://pbs.twimg.com/profile_images/1142187471431786497/Oc5dFp9F_normal.jpg"/>
    <hyperlink ref="V188" r:id="rId366" display="http://pbs.twimg.com/profile_images/1142187471431786497/Oc5dFp9F_normal.jpg"/>
    <hyperlink ref="V189" r:id="rId367" display="http://pbs.twimg.com/profile_images/1123133731961749504/QTJq_vne_normal.jpg"/>
    <hyperlink ref="V190" r:id="rId368" display="http://pbs.twimg.com/profile_images/1123133731961749504/QTJq_vne_normal.jpg"/>
    <hyperlink ref="V191" r:id="rId369" display="http://pbs.twimg.com/profile_images/1125823511979864064/-EnTVxgB_normal.jpg"/>
    <hyperlink ref="V192" r:id="rId370" display="http://pbs.twimg.com/profile_images/1161708651691819009/Um_Qxfwc_normal.jpg"/>
    <hyperlink ref="V193" r:id="rId371" display="http://pbs.twimg.com/profile_images/683338500490571776/uAeQptim_normal.jpg"/>
    <hyperlink ref="V194" r:id="rId372" display="http://pbs.twimg.com/profile_images/893781684/Picture_006_normal.jpg"/>
    <hyperlink ref="V195" r:id="rId373" display="http://pbs.twimg.com/profile_images/1064498551474929664/kh6skZCT_normal.jpg"/>
    <hyperlink ref="V196" r:id="rId374" display="http://pbs.twimg.com/profile_images/1103623999366545408/l8eQhuIb_normal.png"/>
    <hyperlink ref="V197" r:id="rId375" display="http://pbs.twimg.com/profile_images/1103623999366545408/l8eQhuIb_normal.png"/>
    <hyperlink ref="V198" r:id="rId376" display="https://pbs.twimg.com/media/EBbgymhWsAA0wE_.jpg"/>
    <hyperlink ref="V199" r:id="rId377" display="http://pbs.twimg.com/profile_images/798165632512573442/JNgoX5uY_normal.jpg"/>
    <hyperlink ref="V200" r:id="rId378" display="http://pbs.twimg.com/profile_images/772644806711398401/TUVxZLXg_normal.jpg"/>
    <hyperlink ref="V201" r:id="rId379" display="http://pbs.twimg.com/profile_images/772644806711398401/TUVxZLXg_normal.jpg"/>
    <hyperlink ref="V202" r:id="rId380" display="http://pbs.twimg.com/profile_images/1156334911826980865/rbIyvyL__normal.jpg"/>
    <hyperlink ref="V203" r:id="rId381" display="http://pbs.twimg.com/profile_images/1156334911826980865/rbIyvyL__normal.jpg"/>
    <hyperlink ref="V204" r:id="rId382" display="http://pbs.twimg.com/profile_images/1156334911826980865/rbIyvyL__normal.jpg"/>
    <hyperlink ref="V205" r:id="rId383" display="http://pbs.twimg.com/profile_images/1159491808742666242/TQtMfhje_normal.jpg"/>
    <hyperlink ref="V206" r:id="rId384" display="http://pbs.twimg.com/profile_images/1162164797317664769/WTlsoaQi_normal.jpg"/>
    <hyperlink ref="V207" r:id="rId385" display="http://pbs.twimg.com/profile_images/479539441229254656/aV6YXUZS_normal.jpeg"/>
    <hyperlink ref="V208" r:id="rId386" display="http://pbs.twimg.com/profile_images/984163110176088065/EpM1Rs7C_normal.jpg"/>
    <hyperlink ref="V209" r:id="rId387" display="http://pbs.twimg.com/profile_images/984163110176088065/EpM1Rs7C_normal.jpg"/>
    <hyperlink ref="V210" r:id="rId388" display="http://pbs.twimg.com/profile_images/1157229006045011968/fCnXm_Ov_normal.jpg"/>
    <hyperlink ref="V211" r:id="rId389" display="http://pbs.twimg.com/profile_images/1157229006045011968/fCnXm_Ov_normal.jpg"/>
    <hyperlink ref="V212" r:id="rId390" display="http://pbs.twimg.com/profile_images/859361455493320704/dpg3g0It_normal.jpg"/>
    <hyperlink ref="V213" r:id="rId391" display="http://pbs.twimg.com/profile_images/859361455493320704/dpg3g0It_normal.jpg"/>
    <hyperlink ref="V214" r:id="rId392" display="http://pbs.twimg.com/profile_images/570860086298300416/u5Jou2Dy_normal.png"/>
    <hyperlink ref="V215" r:id="rId393" display="http://pbs.twimg.com/profile_images/570860086298300416/u5Jou2Dy_normal.png"/>
    <hyperlink ref="V216" r:id="rId394" display="http://pbs.twimg.com/profile_images/1101948654653448194/Xa4RWirz_normal.png"/>
    <hyperlink ref="V217" r:id="rId395" display="http://pbs.twimg.com/profile_images/701710882015809536/4cmCjDFG_normal.png"/>
    <hyperlink ref="V218" r:id="rId396" display="http://pbs.twimg.com/profile_images/701710882015809536/4cmCjDFG_normal.png"/>
    <hyperlink ref="V219" r:id="rId397" display="http://pbs.twimg.com/profile_images/701710882015809536/4cmCjDFG_normal.png"/>
    <hyperlink ref="V220" r:id="rId398" display="http://pbs.twimg.com/profile_images/453944059430588416/OznK5nht_normal.jpeg"/>
    <hyperlink ref="V221" r:id="rId399" display="http://pbs.twimg.com/profile_images/1113450893926699011/saE3AzQq_normal.jpg"/>
    <hyperlink ref="V222" r:id="rId400" display="http://pbs.twimg.com/profile_images/1113450893926699011/saE3AzQq_normal.jpg"/>
    <hyperlink ref="V223" r:id="rId401" display="http://pbs.twimg.com/profile_images/1161259369650184193/ltoRfwdM_normal.jpg"/>
    <hyperlink ref="V224" r:id="rId402" display="http://pbs.twimg.com/profile_images/1161259369650184193/ltoRfwdM_normal.jpg"/>
    <hyperlink ref="V225" r:id="rId403" display="http://pbs.twimg.com/profile_images/1101340346091487232/kB520h32_normal.png"/>
    <hyperlink ref="V226" r:id="rId404" display="http://pbs.twimg.com/profile_images/1101340346091487232/kB520h32_normal.png"/>
    <hyperlink ref="V227" r:id="rId405" display="https://pbs.twimg.com/tweet_video_thumb/ECGImq7XsAA1GVR.jpg"/>
    <hyperlink ref="V228" r:id="rId406" display="http://pbs.twimg.com/profile_images/1143984689360883718/jsyOvBXF_normal.jpg"/>
    <hyperlink ref="V229" r:id="rId407" display="http://pbs.twimg.com/profile_images/1151939390949777408/CgToyHtZ_normal.jpg"/>
    <hyperlink ref="V230" r:id="rId408" display="http://pbs.twimg.com/profile_images/1151939390949777408/CgToyHtZ_normal.jpg"/>
    <hyperlink ref="V231" r:id="rId409" display="http://pbs.twimg.com/profile_images/566250312076251136/__9DlatC_normal.jpeg"/>
    <hyperlink ref="V232" r:id="rId410" display="http://pbs.twimg.com/profile_images/691242030882766848/2wlx8A0C_normal.jpg"/>
    <hyperlink ref="V233" r:id="rId411" display="http://pbs.twimg.com/profile_images/742725383418728449/qhShxX6Q_normal.jpg"/>
    <hyperlink ref="V234" r:id="rId412" display="https://pbs.twimg.com/media/EB612bLX4AAUA3h.jpg"/>
    <hyperlink ref="V235" r:id="rId413" display="http://pbs.twimg.com/profile_images/805542907264569344/lbxU_ALH_normal.jpg"/>
    <hyperlink ref="V236" r:id="rId414" display="http://pbs.twimg.com/profile_images/848498657238425601/wIKPxg1p_normal.jpg"/>
    <hyperlink ref="V237" r:id="rId415" display="http://pbs.twimg.com/profile_images/848498657238425601/wIKPxg1p_normal.jpg"/>
    <hyperlink ref="V238" r:id="rId416" display="http://pbs.twimg.com/profile_images/378800000780676446/f237307ef56d594aa0e943fe03216391_normal.jpeg"/>
    <hyperlink ref="V239" r:id="rId417" display="http://pbs.twimg.com/profile_images/378800000780676446/f237307ef56d594aa0e943fe03216391_normal.jpeg"/>
    <hyperlink ref="V240" r:id="rId418" display="http://pbs.twimg.com/profile_images/378800000780676446/f237307ef56d594aa0e943fe03216391_normal.jpeg"/>
    <hyperlink ref="V241" r:id="rId419" display="http://pbs.twimg.com/profile_images/378800000780676446/f237307ef56d594aa0e943fe03216391_normal.jpeg"/>
    <hyperlink ref="V242" r:id="rId420" display="http://pbs.twimg.com/profile_images/378800000780676446/f237307ef56d594aa0e943fe03216391_normal.jpeg"/>
    <hyperlink ref="V243" r:id="rId421" display="http://pbs.twimg.com/profile_images/378800000780676446/f237307ef56d594aa0e943fe03216391_normal.jpeg"/>
    <hyperlink ref="V244" r:id="rId422" display="http://pbs.twimg.com/profile_images/378800000780676446/f237307ef56d594aa0e943fe03216391_normal.jpeg"/>
    <hyperlink ref="V245" r:id="rId423" display="http://pbs.twimg.com/profile_images/378800000780676446/f237307ef56d594aa0e943fe03216391_normal.jpeg"/>
    <hyperlink ref="V246" r:id="rId424" display="http://pbs.twimg.com/profile_images/378800000780676446/f237307ef56d594aa0e943fe03216391_normal.jpeg"/>
    <hyperlink ref="V247" r:id="rId425" display="http://pbs.twimg.com/profile_images/378800000780676446/f237307ef56d594aa0e943fe03216391_normal.jpeg"/>
    <hyperlink ref="V248" r:id="rId426" display="http://pbs.twimg.com/profile_images/879672940949667840/QcP3ju7o_normal.jpg"/>
    <hyperlink ref="V249" r:id="rId427" display="http://pbs.twimg.com/profile_images/1128991228710703104/HQnfvlCi_normal.jpg"/>
    <hyperlink ref="V250" r:id="rId428" display="http://pbs.twimg.com/profile_images/1128991228710703104/HQnfvlCi_normal.jpg"/>
    <hyperlink ref="V251" r:id="rId429" display="http://pbs.twimg.com/profile_images/1128991228710703104/HQnfvlCi_normal.jpg"/>
    <hyperlink ref="V252" r:id="rId430" display="http://pbs.twimg.com/profile_images/879672940949667840/QcP3ju7o_normal.jpg"/>
    <hyperlink ref="V253" r:id="rId431" display="http://pbs.twimg.com/profile_images/879672940949667840/QcP3ju7o_normal.jpg"/>
    <hyperlink ref="V254" r:id="rId432" display="http://pbs.twimg.com/profile_images/879672940949667840/QcP3ju7o_normal.jpg"/>
    <hyperlink ref="V255" r:id="rId433" display="http://pbs.twimg.com/profile_images/1128991228710703104/HQnfvlCi_normal.jpg"/>
    <hyperlink ref="V256" r:id="rId434" display="http://pbs.twimg.com/profile_images/422741932092030976/TCmZSXlT_normal.jpeg"/>
    <hyperlink ref="V257" r:id="rId435" display="http://pbs.twimg.com/profile_images/1137673175074988035/a0gprLR1_normal.png"/>
    <hyperlink ref="V258" r:id="rId436" display="http://pbs.twimg.com/profile_images/1137673175074988035/a0gprLR1_normal.png"/>
    <hyperlink ref="V259" r:id="rId437" display="http://pbs.twimg.com/profile_images/1137673175074988035/a0gprLR1_normal.png"/>
    <hyperlink ref="V260" r:id="rId438" display="http://pbs.twimg.com/profile_images/1137673175074988035/a0gprLR1_normal.png"/>
    <hyperlink ref="V261" r:id="rId439" display="http://pbs.twimg.com/profile_images/1137673175074988035/a0gprLR1_normal.png"/>
    <hyperlink ref="V262" r:id="rId440" display="http://pbs.twimg.com/profile_images/1137673175074988035/a0gprLR1_normal.png"/>
    <hyperlink ref="V263" r:id="rId441" display="http://pbs.twimg.com/profile_images/1137673175074988035/a0gprLR1_normal.png"/>
    <hyperlink ref="V264" r:id="rId442" display="http://pbs.twimg.com/profile_images/1137673175074988035/a0gprLR1_normal.png"/>
    <hyperlink ref="V265" r:id="rId443" display="http://pbs.twimg.com/profile_images/1137673175074988035/a0gprLR1_normal.png"/>
    <hyperlink ref="V266" r:id="rId444" display="http://pbs.twimg.com/profile_images/1137673175074988035/a0gprLR1_normal.png"/>
    <hyperlink ref="V267" r:id="rId445" display="http://pbs.twimg.com/profile_images/1137673175074988035/a0gprLR1_normal.png"/>
    <hyperlink ref="V268" r:id="rId446" display="http://pbs.twimg.com/profile_images/1137673175074988035/a0gprLR1_normal.png"/>
    <hyperlink ref="V269" r:id="rId447" display="http://pbs.twimg.com/profile_images/887260370007719936/I60TP32L_normal.jpg"/>
    <hyperlink ref="V270" r:id="rId448" display="http://pbs.twimg.com/profile_images/887260370007719936/I60TP32L_normal.jpg"/>
    <hyperlink ref="V271" r:id="rId449" display="http://pbs.twimg.com/profile_images/887260370007719936/I60TP32L_normal.jpg"/>
    <hyperlink ref="V272" r:id="rId450" display="http://pbs.twimg.com/profile_images/887260370007719936/I60TP32L_normal.jpg"/>
    <hyperlink ref="V273" r:id="rId451" display="http://pbs.twimg.com/profile_images/887260370007719936/I60TP32L_normal.jpg"/>
    <hyperlink ref="V274" r:id="rId452" display="http://pbs.twimg.com/profile_images/887260370007719936/I60TP32L_normal.jpg"/>
    <hyperlink ref="V275" r:id="rId453" display="http://pbs.twimg.com/profile_images/1080789983974301696/y0C2Q8bh_normal.jpg"/>
    <hyperlink ref="V276" r:id="rId454" display="http://pbs.twimg.com/profile_images/1080789983974301696/y0C2Q8bh_normal.jpg"/>
    <hyperlink ref="V277" r:id="rId455" display="http://pbs.twimg.com/profile_images/1080789983974301696/y0C2Q8bh_normal.jpg"/>
    <hyperlink ref="V278" r:id="rId456" display="http://pbs.twimg.com/profile_images/1080789983974301696/y0C2Q8bh_normal.jpg"/>
    <hyperlink ref="V279" r:id="rId457" display="http://pbs.twimg.com/profile_images/1080789983974301696/y0C2Q8bh_normal.jpg"/>
    <hyperlink ref="V280" r:id="rId458" display="http://pbs.twimg.com/profile_images/1080789983974301696/y0C2Q8bh_normal.jpg"/>
    <hyperlink ref="V281" r:id="rId459" display="http://pbs.twimg.com/profile_images/1080789983974301696/y0C2Q8bh_normal.jpg"/>
    <hyperlink ref="V282" r:id="rId460" display="http://pbs.twimg.com/profile_images/913836790561349632/tVdvJIeA_normal.jpg"/>
    <hyperlink ref="V283" r:id="rId461" display="http://pbs.twimg.com/profile_images/1080789983974301696/y0C2Q8bh_normal.jpg"/>
    <hyperlink ref="V284" r:id="rId462" display="http://pbs.twimg.com/profile_images/913836790561349632/tVdvJIeA_normal.jpg"/>
    <hyperlink ref="V285" r:id="rId463" display="http://pbs.twimg.com/profile_images/1080789983974301696/y0C2Q8bh_normal.jpg"/>
    <hyperlink ref="V286" r:id="rId464" display="http://pbs.twimg.com/profile_images/1080789983974301696/y0C2Q8bh_normal.jpg"/>
    <hyperlink ref="V287" r:id="rId465" display="http://pbs.twimg.com/profile_images/1080789983974301696/y0C2Q8bh_normal.jpg"/>
    <hyperlink ref="V288" r:id="rId466" display="http://pbs.twimg.com/profile_images/1080789983974301696/y0C2Q8bh_normal.jpg"/>
    <hyperlink ref="V289" r:id="rId467" display="http://pbs.twimg.com/profile_images/1080789983974301696/y0C2Q8bh_normal.jpg"/>
    <hyperlink ref="V290" r:id="rId468" display="http://pbs.twimg.com/profile_images/1080789983974301696/y0C2Q8bh_normal.jpg"/>
    <hyperlink ref="V291" r:id="rId469" display="http://pbs.twimg.com/profile_images/3684356661/2a76dd69628d4b888290ac734190c7be_normal.jpeg"/>
    <hyperlink ref="V292" r:id="rId470" display="http://pbs.twimg.com/profile_images/1080789983974301696/y0C2Q8bh_normal.jpg"/>
    <hyperlink ref="V293" r:id="rId471" display="http://pbs.twimg.com/profile_images/3684356661/2a76dd69628d4b888290ac734190c7be_normal.jpeg"/>
    <hyperlink ref="V294" r:id="rId472" display="http://pbs.twimg.com/profile_images/1080789983974301696/y0C2Q8bh_normal.jpg"/>
    <hyperlink ref="V295" r:id="rId473" display="http://pbs.twimg.com/profile_images/1080789983974301696/y0C2Q8bh_normal.jpg"/>
    <hyperlink ref="V296" r:id="rId474" display="http://pbs.twimg.com/profile_images/1080789983974301696/y0C2Q8bh_normal.jpg"/>
    <hyperlink ref="V297" r:id="rId475" display="http://pbs.twimg.com/profile_images/1080789983974301696/y0C2Q8bh_normal.jpg"/>
    <hyperlink ref="V298" r:id="rId476" display="http://pbs.twimg.com/profile_images/1080789983974301696/y0C2Q8bh_normal.jpg"/>
    <hyperlink ref="V299" r:id="rId477" display="http://pbs.twimg.com/profile_images/1080789983974301696/y0C2Q8bh_normal.jpg"/>
    <hyperlink ref="V300" r:id="rId478" display="http://pbs.twimg.com/profile_images/1080789983974301696/y0C2Q8bh_normal.jpg"/>
    <hyperlink ref="V301" r:id="rId479" display="http://pbs.twimg.com/profile_images/1080789983974301696/y0C2Q8bh_normal.jpg"/>
    <hyperlink ref="V302" r:id="rId480" display="http://pbs.twimg.com/profile_images/1080789983974301696/y0C2Q8bh_normal.jpg"/>
    <hyperlink ref="V303" r:id="rId481" display="http://pbs.twimg.com/profile_images/1080789983974301696/y0C2Q8bh_normal.jpg"/>
    <hyperlink ref="V304" r:id="rId482" display="http://pbs.twimg.com/profile_images/1080789983974301696/y0C2Q8bh_normal.jpg"/>
    <hyperlink ref="V305" r:id="rId483" display="http://pbs.twimg.com/profile_images/1080789983974301696/y0C2Q8bh_normal.jpg"/>
    <hyperlink ref="V306" r:id="rId484" display="http://pbs.twimg.com/profile_images/1080789983974301696/y0C2Q8bh_normal.jpg"/>
    <hyperlink ref="V307" r:id="rId485" display="http://pbs.twimg.com/profile_images/1080789983974301696/y0C2Q8bh_normal.jpg"/>
    <hyperlink ref="V308" r:id="rId486" display="http://pbs.twimg.com/profile_images/1080789983974301696/y0C2Q8bh_normal.jpg"/>
    <hyperlink ref="V309" r:id="rId487" display="http://pbs.twimg.com/profile_images/1080789983974301696/y0C2Q8bh_normal.jpg"/>
    <hyperlink ref="V310" r:id="rId488" display="http://pbs.twimg.com/profile_images/1080789983974301696/y0C2Q8bh_normal.jpg"/>
    <hyperlink ref="V311" r:id="rId489" display="http://pbs.twimg.com/profile_images/1080789983974301696/y0C2Q8bh_normal.jpg"/>
    <hyperlink ref="V312" r:id="rId490" display="http://pbs.twimg.com/profile_images/1080789983974301696/y0C2Q8bh_normal.jpg"/>
    <hyperlink ref="V313" r:id="rId491" display="http://pbs.twimg.com/profile_images/1080789983974301696/y0C2Q8bh_normal.jpg"/>
    <hyperlink ref="V314" r:id="rId492" display="http://pbs.twimg.com/profile_images/1080789983974301696/y0C2Q8bh_normal.jpg"/>
    <hyperlink ref="V315" r:id="rId493" display="http://pbs.twimg.com/profile_images/1080789983974301696/y0C2Q8bh_normal.jpg"/>
    <hyperlink ref="V316" r:id="rId494" display="http://pbs.twimg.com/profile_images/1080789983974301696/y0C2Q8bh_normal.jpg"/>
    <hyperlink ref="V317" r:id="rId495" display="http://pbs.twimg.com/profile_images/1080789983974301696/y0C2Q8bh_normal.jpg"/>
    <hyperlink ref="V318" r:id="rId496" display="http://pbs.twimg.com/profile_images/1080789983974301696/y0C2Q8bh_normal.jpg"/>
    <hyperlink ref="V319" r:id="rId497" display="http://pbs.twimg.com/profile_images/1080789983974301696/y0C2Q8bh_normal.jpg"/>
    <hyperlink ref="V320" r:id="rId498" display="http://pbs.twimg.com/profile_images/1080789983974301696/y0C2Q8bh_normal.jpg"/>
    <hyperlink ref="V321" r:id="rId499" display="http://pbs.twimg.com/profile_images/1080789983974301696/y0C2Q8bh_normal.jpg"/>
    <hyperlink ref="V322" r:id="rId500" display="http://pbs.twimg.com/profile_images/1080789983974301696/y0C2Q8bh_normal.jpg"/>
    <hyperlink ref="V323" r:id="rId501" display="http://pbs.twimg.com/profile_images/1080789983974301696/y0C2Q8bh_normal.jpg"/>
    <hyperlink ref="V324" r:id="rId502" display="http://pbs.twimg.com/profile_images/1080789983974301696/y0C2Q8bh_normal.jpg"/>
    <hyperlink ref="V325" r:id="rId503" display="http://pbs.twimg.com/profile_images/1080789983974301696/y0C2Q8bh_normal.jpg"/>
    <hyperlink ref="V326" r:id="rId504" display="http://pbs.twimg.com/profile_images/1080789983974301696/y0C2Q8bh_normal.jpg"/>
    <hyperlink ref="V327" r:id="rId505" display="http://pbs.twimg.com/profile_images/1080789983974301696/y0C2Q8bh_normal.jpg"/>
    <hyperlink ref="V328" r:id="rId506" display="http://pbs.twimg.com/profile_images/1080789983974301696/y0C2Q8bh_normal.jpg"/>
    <hyperlink ref="V329" r:id="rId507" display="http://pbs.twimg.com/profile_images/1080789983974301696/y0C2Q8bh_normal.jpg"/>
    <hyperlink ref="V330" r:id="rId508" display="http://pbs.twimg.com/profile_images/1080789983974301696/y0C2Q8bh_normal.jpg"/>
    <hyperlink ref="V331" r:id="rId509" display="http://pbs.twimg.com/profile_images/1080789983974301696/y0C2Q8bh_normal.jpg"/>
    <hyperlink ref="V332" r:id="rId510" display="http://pbs.twimg.com/profile_images/1080789983974301696/y0C2Q8bh_normal.jpg"/>
    <hyperlink ref="V333" r:id="rId511" display="http://pbs.twimg.com/profile_images/1080789983974301696/y0C2Q8bh_normal.jpg"/>
    <hyperlink ref="V334" r:id="rId512" display="http://pbs.twimg.com/profile_images/1080789983974301696/y0C2Q8bh_normal.jpg"/>
    <hyperlink ref="V335" r:id="rId513" display="https://pbs.twimg.com/media/ECMBiZ4XYAIEhiI.jpg"/>
    <hyperlink ref="V336" r:id="rId514" display="http://pbs.twimg.com/profile_images/2918194631/9be6c9fdd22a099c2e529d69aafa8546_normal.jpeg"/>
    <hyperlink ref="V337" r:id="rId515" display="http://pbs.twimg.com/profile_images/1108845156579622915/5yT934_F_normal.png"/>
    <hyperlink ref="V338" r:id="rId516" display="http://pbs.twimg.com/profile_images/1140241911594278912/2aV2oxH7_normal.jpg"/>
    <hyperlink ref="V339" r:id="rId517" display="http://pbs.twimg.com/profile_images/1140241911594278912/2aV2oxH7_normal.jpg"/>
    <hyperlink ref="V340" r:id="rId518" display="http://pbs.twimg.com/profile_images/1107557341065605120/EtbrMVMT_normal.jpg"/>
    <hyperlink ref="V341" r:id="rId519" display="http://pbs.twimg.com/profile_images/945634335918641152/e6NivzCA_normal.jpg"/>
    <hyperlink ref="V342" r:id="rId520" display="http://pbs.twimg.com/profile_images/1091496447529213952/uf76HTVb_normal.jpg"/>
    <hyperlink ref="V343" r:id="rId521" display="http://pbs.twimg.com/profile_images/945634335918641152/e6NivzCA_normal.jpg"/>
    <hyperlink ref="V344" r:id="rId522" display="http://pbs.twimg.com/profile_images/1091496447529213952/uf76HTVb_normal.jpg"/>
    <hyperlink ref="V345" r:id="rId523" display="http://pbs.twimg.com/profile_images/945634335918641152/e6NivzCA_normal.jpg"/>
    <hyperlink ref="V346" r:id="rId524" display="http://pbs.twimg.com/profile_images/1091496447529213952/uf76HTVb_normal.jpg"/>
    <hyperlink ref="V347" r:id="rId525" display="http://pbs.twimg.com/profile_images/945634335918641152/e6NivzCA_normal.jpg"/>
    <hyperlink ref="V348" r:id="rId526" display="http://pbs.twimg.com/profile_images/1091496447529213952/uf76HTVb_normal.jpg"/>
    <hyperlink ref="V349" r:id="rId527" display="http://pbs.twimg.com/profile_images/945634335918641152/e6NivzCA_normal.jpg"/>
    <hyperlink ref="V350" r:id="rId528" display="http://pbs.twimg.com/profile_images/1091496447529213952/uf76HTVb_normal.jpg"/>
    <hyperlink ref="V351" r:id="rId529" display="http://pbs.twimg.com/profile_images/945634335918641152/e6NivzCA_normal.jpg"/>
    <hyperlink ref="V352" r:id="rId530" display="http://pbs.twimg.com/profile_images/1091496447529213952/uf76HTVb_normal.jpg"/>
    <hyperlink ref="V353" r:id="rId531" display="http://pbs.twimg.com/profile_images/945634335918641152/e6NivzCA_normal.jpg"/>
    <hyperlink ref="V354" r:id="rId532" display="http://pbs.twimg.com/profile_images/1091496447529213952/uf76HTVb_normal.jpg"/>
    <hyperlink ref="V355" r:id="rId533" display="http://pbs.twimg.com/profile_images/945634335918641152/e6NivzCA_normal.jpg"/>
    <hyperlink ref="V356" r:id="rId534" display="http://pbs.twimg.com/profile_images/1091496447529213952/uf76HTVb_normal.jpg"/>
    <hyperlink ref="V357" r:id="rId535" display="http://pbs.twimg.com/profile_images/945634335918641152/e6NivzCA_normal.jpg"/>
    <hyperlink ref="V358" r:id="rId536" display="http://pbs.twimg.com/profile_images/1091496447529213952/uf76HTVb_normal.jpg"/>
    <hyperlink ref="V359" r:id="rId537" display="http://pbs.twimg.com/profile_images/945634335918641152/e6NivzCA_normal.jpg"/>
    <hyperlink ref="V360" r:id="rId538" display="http://pbs.twimg.com/profile_images/1091496447529213952/uf76HTVb_normal.jpg"/>
    <hyperlink ref="V361" r:id="rId539" display="http://pbs.twimg.com/profile_images/945634335918641152/e6NivzCA_normal.jpg"/>
    <hyperlink ref="V362" r:id="rId540" display="http://pbs.twimg.com/profile_images/1091496447529213952/uf76HTVb_normal.jpg"/>
    <hyperlink ref="V363" r:id="rId541" display="http://pbs.twimg.com/profile_images/945634335918641152/e6NivzCA_normal.jpg"/>
    <hyperlink ref="V364" r:id="rId542" display="http://pbs.twimg.com/profile_images/1160151741679230976/RVurGz69_normal.jpg"/>
    <hyperlink ref="V365" r:id="rId543" display="http://pbs.twimg.com/profile_images/1119711368612130816/2VGXY0RK_normal.jpg"/>
    <hyperlink ref="V366" r:id="rId544" display="http://pbs.twimg.com/profile_images/1132602843557441537/Kk0mW_8C_normal.jpg"/>
    <hyperlink ref="V367" r:id="rId545" display="http://pbs.twimg.com/profile_images/1132602843557441537/Kk0mW_8C_normal.jpg"/>
    <hyperlink ref="V368" r:id="rId546" display="http://pbs.twimg.com/profile_images/500346237129072640/zdw-FXYl_normal.jpeg"/>
    <hyperlink ref="V369" r:id="rId547" display="http://pbs.twimg.com/profile_images/464348596729442305/9-vb9iqc_normal.jpeg"/>
    <hyperlink ref="V370" r:id="rId548" display="http://pbs.twimg.com/profile_images/464348596729442305/9-vb9iqc_normal.jpeg"/>
    <hyperlink ref="V371" r:id="rId549" display="http://pbs.twimg.com/profile_images/733658106043981825/uJCejYd__normal.jpg"/>
    <hyperlink ref="V372" r:id="rId550" display="https://pbs.twimg.com/media/EBXcNeTXkAAAlLK.jpg"/>
    <hyperlink ref="V373" r:id="rId551" display="http://pbs.twimg.com/profile_images/1063435487451467777/zicDG6bf_normal.jpg"/>
    <hyperlink ref="V374" r:id="rId552" display="http://pbs.twimg.com/profile_images/733658106043981825/uJCejYd__normal.jpg"/>
    <hyperlink ref="V375" r:id="rId553" display="https://pbs.twimg.com/media/EBXcNeTXkAAAlLK.jpg"/>
    <hyperlink ref="V376" r:id="rId554" display="https://pbs.twimg.com/media/EBXcNeTXkAAAlLK.jpg"/>
    <hyperlink ref="V377" r:id="rId555" display="http://pbs.twimg.com/profile_images/1063435487451467777/zicDG6bf_normal.jpg"/>
    <hyperlink ref="V378" r:id="rId556" display="http://pbs.twimg.com/profile_images/733658106043981825/uJCejYd__normal.jpg"/>
    <hyperlink ref="V379" r:id="rId557" display="http://pbs.twimg.com/profile_images/785207304253763586/P99xvrgG_normal.jpg"/>
    <hyperlink ref="V380" r:id="rId558" display="http://pbs.twimg.com/profile_images/1063435487451467777/zicDG6bf_normal.jpg"/>
    <hyperlink ref="V381" r:id="rId559" display="http://pbs.twimg.com/profile_images/1063435487451467777/zicDG6bf_normal.jpg"/>
    <hyperlink ref="V382" r:id="rId560" display="http://pbs.twimg.com/profile_images/1063435487451467777/zicDG6bf_normal.jpg"/>
    <hyperlink ref="V383" r:id="rId561" display="http://pbs.twimg.com/profile_images/1063435487451467777/zicDG6bf_normal.jpg"/>
    <hyperlink ref="V384" r:id="rId562" display="http://pbs.twimg.com/profile_images/865141192194891777/jreOf59z_normal.jpg"/>
    <hyperlink ref="V385" r:id="rId563" display="http://pbs.twimg.com/profile_images/733658106043981825/uJCejYd__normal.jpg"/>
    <hyperlink ref="V386" r:id="rId564" display="http://pbs.twimg.com/profile_images/733658106043981825/uJCejYd__normal.jpg"/>
    <hyperlink ref="V387" r:id="rId565" display="http://pbs.twimg.com/profile_images/785207304253763586/P99xvrgG_normal.jpg"/>
    <hyperlink ref="V388" r:id="rId566" display="http://pbs.twimg.com/profile_images/865141192194891777/jreOf59z_normal.jpg"/>
    <hyperlink ref="V389" r:id="rId567" display="http://pbs.twimg.com/profile_images/865141192194891777/jreOf59z_normal.jpg"/>
    <hyperlink ref="V390" r:id="rId568" display="http://pbs.twimg.com/profile_images/733658106043981825/uJCejYd__normal.jpg"/>
    <hyperlink ref="V391" r:id="rId569" display="http://pbs.twimg.com/profile_images/785207304253763586/P99xvrgG_normal.jpg"/>
    <hyperlink ref="V392" r:id="rId570" display="http://pbs.twimg.com/profile_images/733658106043981825/uJCejYd__normal.jpg"/>
    <hyperlink ref="V393" r:id="rId571" display="http://pbs.twimg.com/profile_images/733658106043981825/uJCejYd__normal.jpg"/>
    <hyperlink ref="V394" r:id="rId572" display="http://pbs.twimg.com/profile_images/594906675913596929/g_gOYzBo_normal.jpg"/>
    <hyperlink ref="V395" r:id="rId573" display="https://pbs.twimg.com/media/ECGdmWuXUAER6xn.png"/>
    <hyperlink ref="V396" r:id="rId574" display="http://pbs.twimg.com/profile_images/1142866807902089216/hpV-lBLz_normal.jpg"/>
    <hyperlink ref="V397" r:id="rId575" display="https://pbs.twimg.com/media/ECUVQMPX4AEZaH-.jpg"/>
    <hyperlink ref="V398" r:id="rId576" display="http://pbs.twimg.com/profile_images/847304243816026112/_MiH1OP-_normal.jpg"/>
    <hyperlink ref="V399" r:id="rId577" display="http://pbs.twimg.com/profile_images/425583242222129152/lwvHk1np_normal.jpeg"/>
    <hyperlink ref="V400" r:id="rId578" display="http://pbs.twimg.com/profile_images/425583242222129152/lwvHk1np_normal.jpeg"/>
    <hyperlink ref="V401" r:id="rId579" display="http://pbs.twimg.com/profile_images/425583242222129152/lwvHk1np_normal.jpeg"/>
    <hyperlink ref="V402" r:id="rId580" display="http://pbs.twimg.com/profile_images/425583242222129152/lwvHk1np_normal.jpeg"/>
    <hyperlink ref="V403" r:id="rId581" display="http://pbs.twimg.com/profile_images/591203243469844480/naEOaEoq_normal.jpg"/>
    <hyperlink ref="V404" r:id="rId582" display="http://pbs.twimg.com/profile_images/615953611785412608/R5iajW9W_normal.jpg"/>
    <hyperlink ref="V405" r:id="rId583" display="http://pbs.twimg.com/profile_images/899373833764839426/ccHkoXYV_normal.jpg"/>
    <hyperlink ref="V406" r:id="rId584" display="http://pbs.twimg.com/profile_images/1115249535972855808/3ycqxGfI_normal.jpg"/>
    <hyperlink ref="V407" r:id="rId585" display="https://pbs.twimg.com/media/ECWMx4iWwAAnB53.jpg"/>
    <hyperlink ref="V408" r:id="rId586" display="http://pbs.twimg.com/profile_images/831541827396329473/XMPnBk0x_normal.jpg"/>
    <hyperlink ref="V409" r:id="rId587" display="https://pbs.twimg.com/media/EB612bLX4AAUA3h.jpg"/>
    <hyperlink ref="V410" r:id="rId588" display="https://pbs.twimg.com/media/EB612bLX4AAUA3h.jpg"/>
    <hyperlink ref="V411" r:id="rId589" display="http://pbs.twimg.com/profile_images/1105682777880453121/n4FG_bZm_normal.png"/>
    <hyperlink ref="V412" r:id="rId590" display="http://pbs.twimg.com/profile_images/1153899145561817089/MS3fPEfS_normal.jpg"/>
    <hyperlink ref="V413" r:id="rId591" display="http://pbs.twimg.com/profile_images/1155170589314879490/WcPyTrdc_normal.jpg"/>
    <hyperlink ref="V414" r:id="rId592" display="http://abs.twimg.com/sticky/default_profile_images/default_profile_normal.png"/>
    <hyperlink ref="V415" r:id="rId593" display="http://pbs.twimg.com/profile_images/601303448877797376/lNwRTax5_normal.jpg"/>
    <hyperlink ref="V416" r:id="rId594" display="http://pbs.twimg.com/profile_images/987786506487115777/Kf298wei_normal.jpg"/>
    <hyperlink ref="V417" r:id="rId595" display="http://pbs.twimg.com/profile_images/987786506487115777/Kf298wei_normal.jpg"/>
    <hyperlink ref="V418" r:id="rId596" display="http://pbs.twimg.com/profile_images/1153899145561817089/MS3fPEfS_normal.jpg"/>
    <hyperlink ref="V419" r:id="rId597" display="http://pbs.twimg.com/profile_images/1156374612613222400/BF5FKCdt_normal.jpg"/>
    <hyperlink ref="V420" r:id="rId598" display="http://pbs.twimg.com/profile_images/614553114654314498/ukHMY-WM_normal.jpg"/>
    <hyperlink ref="X3" r:id="rId599" display="https://twitter.com/#!/anastasiasmihai/status/1158151621408256000"/>
    <hyperlink ref="X4" r:id="rId600" display="https://twitter.com/#!/anastasiasmihai/status/1158151621408256000"/>
    <hyperlink ref="X5" r:id="rId601" display="https://twitter.com/#!/anastasiasmihai/status/1158151621408256000"/>
    <hyperlink ref="X6" r:id="rId602" display="https://twitter.com/#!/anastasiasmihai/status/1158151621408256000"/>
    <hyperlink ref="X7" r:id="rId603" display="https://twitter.com/#!/havasjust/status/1159035974120353799"/>
    <hyperlink ref="X8" r:id="rId604" display="https://twitter.com/#!/klimkowa1/status/1159063221061464064"/>
    <hyperlink ref="X9" r:id="rId605" display="https://twitter.com/#!/klimkowa1/status/1159063221061464064"/>
    <hyperlink ref="X10" r:id="rId606" display="https://twitter.com/#!/klimkowa1/status/1159063221061464064"/>
    <hyperlink ref="X11" r:id="rId607" display="https://twitter.com/#!/fooding1st/status/1159063895945949184"/>
    <hyperlink ref="X12" r:id="rId608" display="https://twitter.com/#!/qmulnews/status/1159074641891201025"/>
    <hyperlink ref="X13" r:id="rId609" display="https://twitter.com/#!/qmulnews/status/1159074641891201025"/>
    <hyperlink ref="X14" r:id="rId610" display="https://twitter.com/#!/qmulnews/status/1159074641891201025"/>
    <hyperlink ref="X15" r:id="rId611" display="https://twitter.com/#!/jaffor10/status/1159085408954802187"/>
    <hyperlink ref="X16" r:id="rId612" display="https://twitter.com/#!/jaffor10/status/1159085408954802187"/>
    <hyperlink ref="X17" r:id="rId613" display="https://twitter.com/#!/jaffor10/status/1159085408954802187"/>
    <hyperlink ref="X18" r:id="rId614" display="https://twitter.com/#!/foodanddrinktec/status/1159098138206101510"/>
    <hyperlink ref="X19" r:id="rId615" display="https://twitter.com/#!/caramelparsley/status/1159100769871642624"/>
    <hyperlink ref="X20" r:id="rId616" display="https://twitter.com/#!/theprobemag/status/1159120890476580865"/>
    <hyperlink ref="X21" r:id="rId617" display="https://twitter.com/#!/jamesdrabble/status/1159134106220974080"/>
    <hyperlink ref="X22" r:id="rId618" display="https://twitter.com/#!/lexalimentaria/status/1159140934749175808"/>
    <hyperlink ref="X23" r:id="rId619" display="https://twitter.com/#!/mxoolong/status/1159142278134472704"/>
    <hyperlink ref="X24" r:id="rId620" display="https://twitter.com/#!/bha___tti/status/1159159395483340800"/>
    <hyperlink ref="X25" r:id="rId621" display="https://twitter.com/#!/bha___tti/status/1159159395483340800"/>
    <hyperlink ref="X26" r:id="rId622" display="https://twitter.com/#!/bha___tti/status/1159159395483340800"/>
    <hyperlink ref="X27" r:id="rId623" display="https://twitter.com/#!/drbelgingunay/status/1159161899633782787"/>
    <hyperlink ref="X28" r:id="rId624" display="https://twitter.com/#!/drbelgingunay/status/1159161899633782787"/>
    <hyperlink ref="X29" r:id="rId625" display="https://twitter.com/#!/drbelgingunay/status/1159161899633782787"/>
    <hyperlink ref="X30" r:id="rId626" display="https://twitter.com/#!/smileohmmag/status/1159171856831827968"/>
    <hyperlink ref="X31" r:id="rId627" display="https://twitter.com/#!/tim_mcnulty/status/1159186146557157376"/>
    <hyperlink ref="X32" r:id="rId628" display="https://twitter.com/#!/cledgerwood/status/1159204162674053120"/>
    <hyperlink ref="X33" r:id="rId629" display="https://twitter.com/#!/atluri31/status/1159297434113204224"/>
    <hyperlink ref="X34" r:id="rId630" display="https://twitter.com/#!/zacroger1/status/985881520505319424"/>
    <hyperlink ref="X35" r:id="rId631" display="https://twitter.com/#!/realbabyytif/status/1159317978720215043"/>
    <hyperlink ref="X36" r:id="rId632" display="https://twitter.com/#!/sw19_womble/status/1159342690028281861"/>
    <hyperlink ref="X37" r:id="rId633" display="https://twitter.com/#!/sw19_womble/status/1159342690028281861"/>
    <hyperlink ref="X38" r:id="rId634" display="https://twitter.com/#!/liveandll/status/1159348115582967809"/>
    <hyperlink ref="X39" r:id="rId635" display="https://twitter.com/#!/oldmudgie/status/1159352616985513985"/>
    <hyperlink ref="X40" r:id="rId636" display="https://twitter.com/#!/mediawisemelb/status/1159393480864456705"/>
    <hyperlink ref="X41" r:id="rId637" display="https://twitter.com/#!/tessatricks/status/1159393896339841025"/>
    <hyperlink ref="X42" r:id="rId638" display="https://twitter.com/#!/teethteam/status/1159420636802035712"/>
    <hyperlink ref="X43" r:id="rId639" display="https://twitter.com/#!/teethteam/status/1159420636802035712"/>
    <hyperlink ref="X44" r:id="rId640" display="https://twitter.com/#!/teethteam/status/1159420636802035712"/>
    <hyperlink ref="X45" r:id="rId641" display="https://twitter.com/#!/foodmatterslive/status/1159449377666142211"/>
    <hyperlink ref="X46" r:id="rId642" display="https://twitter.com/#!/burnout_pt/status/1159490864537886720"/>
    <hyperlink ref="X47" r:id="rId643" display="https://twitter.com/#!/jimmbobs/status/1159506970816188420"/>
    <hyperlink ref="X48" r:id="rId644" display="https://twitter.com/#!/jimmbobs/status/1159506970816188420"/>
    <hyperlink ref="X49" r:id="rId645" display="https://twitter.com/#!/bell_publishing/status/1159776098743476226"/>
    <hyperlink ref="X50" r:id="rId646" display="https://twitter.com/#!/confectionprod/status/1159770741853884419"/>
    <hyperlink ref="X51" r:id="rId647" display="https://twitter.com/#!/sweetsnsavoury/status/1159776119085834242"/>
    <hyperlink ref="X52" r:id="rId648" display="https://twitter.com/#!/justint035/status/1159804753796325376"/>
    <hyperlink ref="X53" r:id="rId649" display="https://twitter.com/#!/justint035/status/1159804753796325376"/>
    <hyperlink ref="X54" r:id="rId650" display="https://twitter.com/#!/childofourtime/status/1153199254946615296"/>
    <hyperlink ref="X55" r:id="rId651" display="https://twitter.com/#!/worriedmum3/status/1159806009054916608"/>
    <hyperlink ref="X56" r:id="rId652" display="https://twitter.com/#!/wendyj08/status/1159866603821043712"/>
    <hyperlink ref="X57" r:id="rId653" display="https://twitter.com/#!/wendyj08/status/1159866603821043712"/>
    <hyperlink ref="X58" r:id="rId654" display="https://twitter.com/#!/lovatoletsitgo/status/1159868212193964032"/>
    <hyperlink ref="X59" r:id="rId655" display="https://twitter.com/#!/allcorgis/status/1159874501888188416"/>
    <hyperlink ref="X60" r:id="rId656" display="https://twitter.com/#!/dipbrig11/status/1159926126522904576"/>
    <hyperlink ref="X61" r:id="rId657" display="https://twitter.com/#!/delta9mufc/status/1160123347121950721"/>
    <hyperlink ref="X62" r:id="rId658" display="https://twitter.com/#!/delta9mufc/status/1160123347121950721"/>
    <hyperlink ref="X63" r:id="rId659" display="https://twitter.com/#!/ihaterocket/status/1160468388193415179"/>
    <hyperlink ref="X64" r:id="rId660" display="https://twitter.com/#!/ihaterocket/status/1160468388193415179"/>
    <hyperlink ref="X65" r:id="rId661" display="https://twitter.com/#!/almightypod/status/1160487921763438594"/>
    <hyperlink ref="X66" r:id="rId662" display="https://twitter.com/#!/almightypod/status/1160487921763438594"/>
    <hyperlink ref="X67" r:id="rId663" display="https://twitter.com/#!/drawntopixels/status/1160491894322999296"/>
    <hyperlink ref="X68" r:id="rId664" display="https://twitter.com/#!/drawntopixels/status/1160491894322999296"/>
    <hyperlink ref="X69" r:id="rId665" display="https://twitter.com/#!/martsmarts72/status/1160580057368317952"/>
    <hyperlink ref="X70" r:id="rId666" display="https://twitter.com/#!/martsmarts72/status/1160580057368317952"/>
    <hyperlink ref="X71" r:id="rId667" display="https://twitter.com/#!/hugorelly/status/1160607251788369920"/>
    <hyperlink ref="X72" r:id="rId668" display="https://twitter.com/#!/hugorelly/status/1160607251788369920"/>
    <hyperlink ref="X73" r:id="rId669" display="https://twitter.com/#!/blancogogo/status/1160619746418544640"/>
    <hyperlink ref="X74" r:id="rId670" display="https://twitter.com/#!/nickthefiddler/status/1160672665822224389"/>
    <hyperlink ref="X75" r:id="rId671" display="https://twitter.com/#!/nickthefiddler/status/1160672665822224389"/>
    <hyperlink ref="X76" r:id="rId672" display="https://twitter.com/#!/edmxonds/status/1160677021795721220"/>
    <hyperlink ref="X77" r:id="rId673" display="https://twitter.com/#!/edmxonds/status/1160677021795721220"/>
    <hyperlink ref="X78" r:id="rId674" display="https://twitter.com/#!/tlifeuk/status/1160677151785607171"/>
    <hyperlink ref="X79" r:id="rId675" display="https://twitter.com/#!/tlifeuk/status/1160677151785607171"/>
    <hyperlink ref="X80" r:id="rId676" display="https://twitter.com/#!/rogontheleft/status/1160727733208584195"/>
    <hyperlink ref="X81" r:id="rId677" display="https://twitter.com/#!/sue834/status/1160795225356460032"/>
    <hyperlink ref="X82" r:id="rId678" display="https://twitter.com/#!/sue834/status/1160795225356460032"/>
    <hyperlink ref="X83" r:id="rId679" display="https://twitter.com/#!/sugarbeatbook/status/1160824262141317120"/>
    <hyperlink ref="X84" r:id="rId680" display="https://twitter.com/#!/xtremekoool/status/1160829891387912192"/>
    <hyperlink ref="X85" r:id="rId681" display="https://twitter.com/#!/mrkgyamfi/status/1160855720595734529"/>
    <hyperlink ref="X86" r:id="rId682" display="https://twitter.com/#!/admbriggs/status/1146400424519512065"/>
    <hyperlink ref="X87" r:id="rId683" display="https://twitter.com/#!/battleforbrexit/status/1160856054785368064"/>
    <hyperlink ref="X88" r:id="rId684" display="https://twitter.com/#!/battleforbrexit/status/1160856054785368064"/>
    <hyperlink ref="X89" r:id="rId685" display="https://twitter.com/#!/jayyangelo/status/1160855375576481792"/>
    <hyperlink ref="X90" r:id="rId686" display="https://twitter.com/#!/tamalam_/status/1160857567440097280"/>
    <hyperlink ref="X91" r:id="rId687" display="https://twitter.com/#!/marcin_medink/status/1160916689543974912"/>
    <hyperlink ref="X92" r:id="rId688" display="https://twitter.com/#!/enjoy_diabetes/status/1161155353653981184"/>
    <hyperlink ref="X93" r:id="rId689" display="https://twitter.com/#!/rourouvakautona/status/1161178152380448769"/>
    <hyperlink ref="X94" r:id="rId690" display="https://twitter.com/#!/discostew66/status/1161227565798813696"/>
    <hyperlink ref="X95" r:id="rId691" display="https://twitter.com/#!/terrahall/status/1161265794954588161"/>
    <hyperlink ref="X96" r:id="rId692" display="https://twitter.com/#!/sammertang/status/1161316502500511744"/>
    <hyperlink ref="X97" r:id="rId693" display="https://twitter.com/#!/sammertang/status/1161317758946172930"/>
    <hyperlink ref="X98" r:id="rId694" display="https://twitter.com/#!/bandwaccounting/status/1161321609019502592"/>
    <hyperlink ref="X99" r:id="rId695" display="https://twitter.com/#!/louhaigh/status/1147097793204490241"/>
    <hyperlink ref="X100" r:id="rId696" display="https://twitter.com/#!/kevthecheff/status/1161379621448880128"/>
    <hyperlink ref="X101" r:id="rId697" display="https://twitter.com/#!/kevthecheff/status/1161379621448880128"/>
    <hyperlink ref="X102" r:id="rId698" display="https://twitter.com/#!/healcities/status/1161393255650603008"/>
    <hyperlink ref="X103" r:id="rId699" display="https://twitter.com/#!/wearepha/status/1161393277402320897"/>
    <hyperlink ref="X104" r:id="rId700" display="https://twitter.com/#!/mister_hunt/status/1161412667350769664"/>
    <hyperlink ref="X105" r:id="rId701" display="https://twitter.com/#!/rafiqrohizad/status/1161452234141339649"/>
    <hyperlink ref="X106" r:id="rId702" display="https://twitter.com/#!/nurhananibasri/status/1161453492831047680"/>
    <hyperlink ref="X107" r:id="rId703" display="https://twitter.com/#!/natalieisasleep/status/1161459075411873793"/>
    <hyperlink ref="X108" r:id="rId704" display="https://twitter.com/#!/staronline/status/1161463318038495237"/>
    <hyperlink ref="X109" r:id="rId705" display="https://twitter.com/#!/yaminlawut/status/1161463526801547264"/>
    <hyperlink ref="X110" r:id="rId706" display="https://twitter.com/#!/syazwinashafie/status/1161463661371641859"/>
    <hyperlink ref="X111" r:id="rId707" display="https://twitter.com/#!/afifishaari/status/1161468961482915840"/>
    <hyperlink ref="X112" r:id="rId708" display="https://twitter.com/#!/afabllah/status/1161471119473250305"/>
    <hyperlink ref="X113" r:id="rId709" display="https://twitter.com/#!/yourfavcutegirl/status/1161472062378000384"/>
    <hyperlink ref="X114" r:id="rId710" display="https://twitter.com/#!/qilaaahhhq/status/1161473934216163328"/>
    <hyperlink ref="X115" r:id="rId711" display="https://twitter.com/#!/ct9204/status/1161476051131871232"/>
    <hyperlink ref="X116" r:id="rId712" display="https://twitter.com/#!/syawal/status/1161245860488892422"/>
    <hyperlink ref="X117" r:id="rId713" display="https://twitter.com/#!/syawal/status/1161476857038090247"/>
    <hyperlink ref="X118" r:id="rId714" display="https://twitter.com/#!/ronyeap/status/1161477841650900992"/>
    <hyperlink ref="X119" r:id="rId715" display="https://twitter.com/#!/wilpertwitt/status/1161480046705614848"/>
    <hyperlink ref="X120" r:id="rId716" display="https://twitter.com/#!/nhmajidin/status/1161481261153734657"/>
    <hyperlink ref="X121" r:id="rId717" display="https://twitter.com/#!/afsafawwaz/status/1161488509225582593"/>
    <hyperlink ref="X122" r:id="rId718" display="https://twitter.com/#!/ain_food/status/1161489853948813314"/>
    <hyperlink ref="X123" r:id="rId719" display="https://twitter.com/#!/shoppeussb/status/1161495316845268992"/>
    <hyperlink ref="X124" r:id="rId720" display="https://twitter.com/#!/atiqahhudaa/status/1161497400416120835"/>
    <hyperlink ref="X125" r:id="rId721" display="https://twitter.com/#!/slikkepindd/status/1161499085205123073"/>
    <hyperlink ref="X126" r:id="rId722" display="https://twitter.com/#!/shyerryneis/status/1161510046347464705"/>
    <hyperlink ref="X127" r:id="rId723" display="https://twitter.com/#!/maritahennessy/status/1161340790251184128"/>
    <hyperlink ref="X128" r:id="rId724" display="https://twitter.com/#!/prof_p_nowicka/status/1161513428349063169"/>
    <hyperlink ref="X129" r:id="rId725" display="https://twitter.com/#!/rahah_ghazali/status/1161514930505469953"/>
    <hyperlink ref="X130" r:id="rId726" display="https://twitter.com/#!/train2hogwarts/status/1161515137674690561"/>
    <hyperlink ref="X131" r:id="rId727" display="https://twitter.com/#!/hugh6303/status/1161524040630251520"/>
    <hyperlink ref="X132" r:id="rId728" display="https://twitter.com/#!/hugh6303/status/1161524040630251520"/>
    <hyperlink ref="X133" r:id="rId729" display="https://twitter.com/#!/nurjannie/status/1161524612632629250"/>
    <hyperlink ref="X134" r:id="rId730" display="https://twitter.com/#!/syafiqahatta/status/1161533111647297538"/>
    <hyperlink ref="X135" r:id="rId731" display="https://twitter.com/#!/kentschools_fa/status/1161565954607894528"/>
    <hyperlink ref="X136" r:id="rId732" display="https://twitter.com/#!/hullactivesch/status/1161573216336453632"/>
    <hyperlink ref="X137" r:id="rId733" display="https://twitter.com/#!/suzy2504/status/1161584509969666049"/>
    <hyperlink ref="X138" r:id="rId734" display="https://twitter.com/#!/borntobearboys/status/1161627421805875200"/>
    <hyperlink ref="X139" r:id="rId735" display="https://twitter.com/#!/borntobearboys/status/1161627421805875200"/>
    <hyperlink ref="X140" r:id="rId736" display="https://twitter.com/#!/cleanlabel/status/1161638813963378690"/>
    <hyperlink ref="X141" r:id="rId737" display="https://twitter.com/#!/radekrzehak/status/1161643895295397888"/>
    <hyperlink ref="X142" r:id="rId738" display="https://twitter.com/#!/dmorkus/status/1161644954382405633"/>
    <hyperlink ref="X143" r:id="rId739" display="https://twitter.com/#!/wjdm07/status/1161651927102324736"/>
    <hyperlink ref="X144" r:id="rId740" display="https://twitter.com/#!/mialonmelissa/status/1161692708030877696"/>
    <hyperlink ref="X145" r:id="rId741" display="https://twitter.com/#!/mialonmelissa/status/1161692708030877696"/>
    <hyperlink ref="X146" r:id="rId742" display="https://twitter.com/#!/mialonmelissa/status/1161692708030877696"/>
    <hyperlink ref="X147" r:id="rId743" display="https://twitter.com/#!/werthernieland/status/1161695387817795589"/>
    <hyperlink ref="X148" r:id="rId744" display="https://twitter.com/#!/werthernieland/status/1161695387817795589"/>
    <hyperlink ref="X149" r:id="rId745" display="https://twitter.com/#!/werthernieland/status/1161695387817795589"/>
    <hyperlink ref="X150" r:id="rId746" display="https://twitter.com/#!/miekevanstigt/status/1161697097688735744"/>
    <hyperlink ref="X151" r:id="rId747" display="https://twitter.com/#!/miekevanstigt/status/1161697097688735744"/>
    <hyperlink ref="X152" r:id="rId748" display="https://twitter.com/#!/miekevanstigt/status/1161697097688735744"/>
    <hyperlink ref="X153" r:id="rId749" display="https://twitter.com/#!/vachtje1/status/1161728555518234624"/>
    <hyperlink ref="X154" r:id="rId750" display="https://twitter.com/#!/vachtje1/status/1161728555518234624"/>
    <hyperlink ref="X155" r:id="rId751" display="https://twitter.com/#!/vachtje1/status/1161728555518234624"/>
    <hyperlink ref="X156" r:id="rId752" display="https://twitter.com/#!/vachtje1/status/1161728555518234624"/>
    <hyperlink ref="X157" r:id="rId753" display="https://twitter.com/#!/vachtje1/status/1161728555518234624"/>
    <hyperlink ref="X158" r:id="rId754" display="https://twitter.com/#!/vachtje1/status/1161728555518234624"/>
    <hyperlink ref="X159" r:id="rId755" display="https://twitter.com/#!/vachtje1/status/1161728555518234624"/>
    <hyperlink ref="X160" r:id="rId756" display="https://twitter.com/#!/vachtje1/status/1161728555518234624"/>
    <hyperlink ref="X161" r:id="rId757" display="https://twitter.com/#!/kay_ren74/status/1161748445159280641"/>
    <hyperlink ref="X162" r:id="rId758" display="https://twitter.com/#!/steltenpower/status/1161754990639271937"/>
    <hyperlink ref="X163" r:id="rId759" display="https://twitter.com/#!/kitson/status/1161755262107045890"/>
    <hyperlink ref="X164" r:id="rId760" display="https://twitter.com/#!/kitson/status/1161755262107045890"/>
    <hyperlink ref="X165" r:id="rId761" display="https://twitter.com/#!/stephenlees4/status/1161799389003812865"/>
    <hyperlink ref="X166" r:id="rId762" display="https://twitter.com/#!/marionwotton/status/1161807919345623040"/>
    <hyperlink ref="X167" r:id="rId763" display="https://twitter.com/#!/marionwotton/status/1161808359307132928"/>
    <hyperlink ref="X168" r:id="rId764" display="https://twitter.com/#!/aspiresportsuk/status/1161910625464934403"/>
    <hyperlink ref="X169" r:id="rId765" display="https://twitter.com/#!/londonpehwb/status/1161913917888704512"/>
    <hyperlink ref="X170" r:id="rId766" display="https://twitter.com/#!/londonpehwb/status/1161915213257629696"/>
    <hyperlink ref="X171" r:id="rId767" display="https://twitter.com/#!/food_active/status/1161917238963769344"/>
    <hyperlink ref="X172" r:id="rId768" display="https://twitter.com/#!/food_active/status/1161917238963769344"/>
    <hyperlink ref="X173" r:id="rId769" display="https://twitter.com/#!/h_swanseabay/status/1161917705433296896"/>
    <hyperlink ref="X174" r:id="rId770" display="https://twitter.com/#!/h_swanseabay/status/1161917705433296896"/>
    <hyperlink ref="X175" r:id="rId771" display="https://twitter.com/#!/ducktalesw00h00/status/1161922263182004225"/>
    <hyperlink ref="X176" r:id="rId772" display="https://twitter.com/#!/2020dentistry3/status/1161927402978709504"/>
    <hyperlink ref="X177" r:id="rId773" display="https://twitter.com/#!/2020dentistry3/status/1161927402978709504"/>
    <hyperlink ref="X178" r:id="rId774" display="https://twitter.com/#!/thedanwilson/status/1161942953545351169"/>
    <hyperlink ref="X179" r:id="rId775" display="https://twitter.com/#!/glbridge1/status/1161951227128832007"/>
    <hyperlink ref="X180" r:id="rId776" display="https://twitter.com/#!/glbridge1/status/1161951227128832007"/>
    <hyperlink ref="X181" r:id="rId777" display="https://twitter.com/#!/batder/status/1161957870323294209"/>
    <hyperlink ref="X182" r:id="rId778" display="https://twitter.com/#!/mclarkhattingh/status/1161967076124160001"/>
    <hyperlink ref="X183" r:id="rId779" display="https://twitter.com/#!/divinebiood/status/1161967434380660739"/>
    <hyperlink ref="X184" r:id="rId780" display="https://twitter.com/#!/reclaimtaxuk/status/1161968787786215425"/>
    <hyperlink ref="X185" r:id="rId781" display="https://twitter.com/#!/soleentg/status/1161969720762994688"/>
    <hyperlink ref="X186" r:id="rId782" display="https://twitter.com/#!/soleentg/status/1161969720762994688"/>
    <hyperlink ref="X187" r:id="rId783" display="https://twitter.com/#!/alexandrah0lt/status/1161987661504155650"/>
    <hyperlink ref="X188" r:id="rId784" display="https://twitter.com/#!/alexandrah0lt/status/1161987661504155650"/>
    <hyperlink ref="X189" r:id="rId785" display="https://twitter.com/#!/suliman_rafiq/status/1161990887917969408"/>
    <hyperlink ref="X190" r:id="rId786" display="https://twitter.com/#!/suliman_rafiq/status/1161990887917969408"/>
    <hyperlink ref="X191" r:id="rId787" display="https://twitter.com/#!/expandedzpd/status/1162043141312192513"/>
    <hyperlink ref="X192" r:id="rId788" display="https://twitter.com/#!/not_froggy/status/1162049356364767233"/>
    <hyperlink ref="X193" r:id="rId789" display="https://twitter.com/#!/ianweiradi/status/1162052320965877763"/>
    <hyperlink ref="X194" r:id="rId790" display="https://twitter.com/#!/mehrajdube/status/1162053197537693696"/>
    <hyperlink ref="X195" r:id="rId791" display="https://twitter.com/#!/pankaj4570/status/1162054731503558656"/>
    <hyperlink ref="X196" r:id="rId792" display="https://twitter.com/#!/knowledgebasel/status/1162060549863202816"/>
    <hyperlink ref="X197" r:id="rId793" display="https://twitter.com/#!/knowledgebasel/status/1162060549863202816"/>
    <hyperlink ref="X198" r:id="rId794" display="https://twitter.com/#!/calcivis/status/1159361115916263424"/>
    <hyperlink ref="X199" r:id="rId795" display="https://twitter.com/#!/calcivis/status/1162069019509362690"/>
    <hyperlink ref="X200" r:id="rId796" display="https://twitter.com/#!/outsmart_sugar/status/1162112916159528960"/>
    <hyperlink ref="X201" r:id="rId797" display="https://twitter.com/#!/outsmart_sugar/status/1162112916159528960"/>
    <hyperlink ref="X202" r:id="rId798" display="https://twitter.com/#!/fizz_nz/status/1159584168180740096"/>
    <hyperlink ref="X203" r:id="rId799" display="https://twitter.com/#!/fizz_nz/status/1161040931501424640"/>
    <hyperlink ref="X204" r:id="rId800" display="https://twitter.com/#!/fizz_nz/status/1162129747893092352"/>
    <hyperlink ref="X205" r:id="rId801" display="https://twitter.com/#!/irdeeen/status/1162188447148232704"/>
    <hyperlink ref="X206" r:id="rId802" display="https://twitter.com/#!/husinwh_/status/1162192590671757312"/>
    <hyperlink ref="X207" r:id="rId803" display="https://twitter.com/#!/fredericesq/status/1162208693737275395"/>
    <hyperlink ref="X208" r:id="rId804" display="https://twitter.com/#!/logamakwela/status/1162238084609527808"/>
    <hyperlink ref="X209" r:id="rId805" display="https://twitter.com/#!/logamakwela/status/1162238084609527808"/>
    <hyperlink ref="X210" r:id="rId806" display="https://twitter.com/#!/toffeegirl/status/1162240876346658817"/>
    <hyperlink ref="X211" r:id="rId807" display="https://twitter.com/#!/toffeegirl/status/1162240876346658817"/>
    <hyperlink ref="X212" r:id="rId808" display="https://twitter.com/#!/abdutoit/status/1162244940954394624"/>
    <hyperlink ref="X213" r:id="rId809" display="https://twitter.com/#!/abdutoit/status/1162244940954394624"/>
    <hyperlink ref="X214" r:id="rId810" display="https://twitter.com/#!/healthenews/status/1159071694214041600"/>
    <hyperlink ref="X215" r:id="rId811" display="https://twitter.com/#!/healthenews/status/1160883634892488704"/>
    <hyperlink ref="X216" r:id="rId812" display="https://twitter.com/#!/healthtian/status/1162248003572207616"/>
    <hyperlink ref="X217" r:id="rId813" display="https://twitter.com/#!/thestar_rage/status/1161452167045115904"/>
    <hyperlink ref="X218" r:id="rId814" display="https://twitter.com/#!/thestar_rage/status/1161457996624359425"/>
    <hyperlink ref="X219" r:id="rId815" display="https://twitter.com/#!/thestar_rage/status/1161657305814859778"/>
    <hyperlink ref="X220" r:id="rId816" display="https://twitter.com/#!/ianyee/status/1162255816365244417"/>
    <hyperlink ref="X221" r:id="rId817" display="https://twitter.com/#!/sugarsmartncl/status/1162257189697777664"/>
    <hyperlink ref="X222" r:id="rId818" display="https://twitter.com/#!/sugarsmartncl/status/1162257189697777664"/>
    <hyperlink ref="X223" r:id="rId819" display="https://twitter.com/#!/nayerraapd/status/1162260567307911169"/>
    <hyperlink ref="X224" r:id="rId820" display="https://twitter.com/#!/nayerraapd/status/1162260567307911169"/>
    <hyperlink ref="X225" r:id="rId821" display="https://twitter.com/#!/dphru_sa/status/1162265121021812737"/>
    <hyperlink ref="X226" r:id="rId822" display="https://twitter.com/#!/dphru_sa/status/1162265121021812737"/>
    <hyperlink ref="X227" r:id="rId823" display="https://twitter.com/#!/esmesstuff/status/1162360384344473600"/>
    <hyperlink ref="X228" r:id="rId824" display="https://twitter.com/#!/r_osirideain/status/1162379962206343168"/>
    <hyperlink ref="X229" r:id="rId825" display="https://twitter.com/#!/mcindewartam/status/1162381148967903232"/>
    <hyperlink ref="X230" r:id="rId826" display="https://twitter.com/#!/mcindewartam/status/1162381148967903232"/>
    <hyperlink ref="X231" r:id="rId827" display="https://twitter.com/#!/kpennpenn/status/1162383591508197378"/>
    <hyperlink ref="X232" r:id="rId828" display="https://twitter.com/#!/davesargent/status/1162387334962307073"/>
    <hyperlink ref="X233" r:id="rId829" display="https://twitter.com/#!/oha_updates/status/1162391565375102976"/>
    <hyperlink ref="X234" r:id="rId830" display="https://twitter.com/#!/jphysical/status/1162405976449978374"/>
    <hyperlink ref="X235" r:id="rId831" display="https://twitter.com/#!/cati_king/status/1162408581330874368"/>
    <hyperlink ref="X236" r:id="rId832" display="https://twitter.com/#!/gulpnow/status/1161916007415525376"/>
    <hyperlink ref="X237" r:id="rId833" display="https://twitter.com/#!/gulpnow/status/1161916658031702016"/>
    <hyperlink ref="X238" r:id="rId834" display="https://twitter.com/#!/debsjkay/status/1161991220035497984"/>
    <hyperlink ref="X239" r:id="rId835" display="https://twitter.com/#!/debsjkay/status/1161991220035497984"/>
    <hyperlink ref="X240" r:id="rId836" display="https://twitter.com/#!/debsjkay/status/1162481674501967873"/>
    <hyperlink ref="X241" r:id="rId837" display="https://twitter.com/#!/debsjkay/status/1162481674501967873"/>
    <hyperlink ref="X242" r:id="rId838" display="https://twitter.com/#!/debsjkay/status/1162481674501967873"/>
    <hyperlink ref="X243" r:id="rId839" display="https://twitter.com/#!/debsjkay/status/1162481674501967873"/>
    <hyperlink ref="X244" r:id="rId840" display="https://twitter.com/#!/debsjkay/status/1162481674501967873"/>
    <hyperlink ref="X245" r:id="rId841" display="https://twitter.com/#!/debsjkay/status/1162481674501967873"/>
    <hyperlink ref="X246" r:id="rId842" display="https://twitter.com/#!/debsjkay/status/1162481674501967873"/>
    <hyperlink ref="X247" r:id="rId843" display="https://twitter.com/#!/debsjkay/status/1162481674501967873"/>
    <hyperlink ref="X248" r:id="rId844" display="https://twitter.com/#!/aussugartax/status/1162199038155866113"/>
    <hyperlink ref="X249" r:id="rId845" display="https://twitter.com/#!/matt_hopcraft/status/1162444658183512065"/>
    <hyperlink ref="X250" r:id="rId846" display="https://twitter.com/#!/matt_hopcraft/status/1162450716025167873"/>
    <hyperlink ref="X251" r:id="rId847" display="https://twitter.com/#!/matt_hopcraft/status/1162513976703381504"/>
    <hyperlink ref="X252" r:id="rId848" display="https://twitter.com/#!/aussugartax/status/1162199518546296841"/>
    <hyperlink ref="X253" r:id="rId849" display="https://twitter.com/#!/aussugartax/status/1162200621828567040"/>
    <hyperlink ref="X254" r:id="rId850" display="https://twitter.com/#!/aussugartax/status/1162202325164814337"/>
    <hyperlink ref="X255" r:id="rId851" display="https://twitter.com/#!/matt_hopcraft/status/1162513976703381504"/>
    <hyperlink ref="X256" r:id="rId852" display="https://twitter.com/#!/marymaryregan/status/1162611805031718912"/>
    <hyperlink ref="X257" r:id="rId853" display="https://twitter.com/#!/197winstonsmith/status/1162407684991307778"/>
    <hyperlink ref="X258" r:id="rId854" display="https://twitter.com/#!/197winstonsmith/status/1162407684991307778"/>
    <hyperlink ref="X259" r:id="rId855" display="https://twitter.com/#!/197winstonsmith/status/1162407684991307778"/>
    <hyperlink ref="X260" r:id="rId856" display="https://twitter.com/#!/197winstonsmith/status/1162407684991307778"/>
    <hyperlink ref="X261" r:id="rId857" display="https://twitter.com/#!/197winstonsmith/status/1162651087809257472"/>
    <hyperlink ref="X262" r:id="rId858" display="https://twitter.com/#!/197winstonsmith/status/1162651087809257472"/>
    <hyperlink ref="X263" r:id="rId859" display="https://twitter.com/#!/197winstonsmith/status/1162651087809257472"/>
    <hyperlink ref="X264" r:id="rId860" display="https://twitter.com/#!/197winstonsmith/status/1162651087809257472"/>
    <hyperlink ref="X265" r:id="rId861" display="https://twitter.com/#!/197winstonsmith/status/1162651087809257472"/>
    <hyperlink ref="X266" r:id="rId862" display="https://twitter.com/#!/197winstonsmith/status/1162651087809257472"/>
    <hyperlink ref="X267" r:id="rId863" display="https://twitter.com/#!/197winstonsmith/status/1162651087809257472"/>
    <hyperlink ref="X268" r:id="rId864" display="https://twitter.com/#!/197winstonsmith/status/1162651087809257472"/>
    <hyperlink ref="X269" r:id="rId865" display="https://twitter.com/#!/sheikh_anvakh/status/1162733068123344896"/>
    <hyperlink ref="X270" r:id="rId866" display="https://twitter.com/#!/sheikh_anvakh/status/1162733068123344896"/>
    <hyperlink ref="X271" r:id="rId867" display="https://twitter.com/#!/sheikh_anvakh/status/1162733068123344896"/>
    <hyperlink ref="X272" r:id="rId868" display="https://twitter.com/#!/sheikh_anvakh/status/1162733068123344896"/>
    <hyperlink ref="X273" r:id="rId869" display="https://twitter.com/#!/sheikh_anvakh/status/1162733068123344896"/>
    <hyperlink ref="X274" r:id="rId870" display="https://twitter.com/#!/sheikh_anvakh/status/1162733068123344896"/>
    <hyperlink ref="X275" r:id="rId871" display="https://twitter.com/#!/tijdvooreten/status/1139115851658010624"/>
    <hyperlink ref="X276" r:id="rId872" display="https://twitter.com/#!/tijdvooreten/status/1139115851658010624"/>
    <hyperlink ref="X277" r:id="rId873" display="https://twitter.com/#!/tijdvooreten/status/1139115851658010624"/>
    <hyperlink ref="X278" r:id="rId874" display="https://twitter.com/#!/tijdvooreten/status/1139115851658010624"/>
    <hyperlink ref="X279" r:id="rId875" display="https://twitter.com/#!/tijdvooreten/status/1139115851658010624"/>
    <hyperlink ref="X280" r:id="rId876" display="https://twitter.com/#!/tijdvooreten/status/1139115851658010624"/>
    <hyperlink ref="X281" r:id="rId877" display="https://twitter.com/#!/tijdvooreten/status/1139115851658010624"/>
    <hyperlink ref="X282" r:id="rId878" display="https://twitter.com/#!/matthijs85/status/1161694850498125827"/>
    <hyperlink ref="X283" r:id="rId879" display="https://twitter.com/#!/tijdvooreten/status/1161690090919403520"/>
    <hyperlink ref="X284" r:id="rId880" display="https://twitter.com/#!/matthijs85/status/1161694850498125827"/>
    <hyperlink ref="X285" r:id="rId881" display="https://twitter.com/#!/tijdvooreten/status/1161690090919403520"/>
    <hyperlink ref="X286" r:id="rId882" display="https://twitter.com/#!/tijdvooreten/status/1161705520501334017"/>
    <hyperlink ref="X287" r:id="rId883" display="https://twitter.com/#!/tijdvooreten/status/1161705520501334017"/>
    <hyperlink ref="X288" r:id="rId884" display="https://twitter.com/#!/tijdvooreten/status/1161705520501334017"/>
    <hyperlink ref="X289" r:id="rId885" display="https://twitter.com/#!/tijdvooreten/status/1161705520501334017"/>
    <hyperlink ref="X290" r:id="rId886" display="https://twitter.com/#!/tijdvooreten/status/1161705520501334017"/>
    <hyperlink ref="X291" r:id="rId887" display="https://twitter.com/#!/baumfran/status/1161819498795560960"/>
    <hyperlink ref="X292" r:id="rId888" display="https://twitter.com/#!/tijdvooreten/status/1161892244066045952"/>
    <hyperlink ref="X293" r:id="rId889" display="https://twitter.com/#!/baumfran/status/1161819498795560960"/>
    <hyperlink ref="X294" r:id="rId890" display="https://twitter.com/#!/tijdvooreten/status/1161892244066045952"/>
    <hyperlink ref="X295" r:id="rId891" display="https://twitter.com/#!/tijdvooreten/status/1139115851658010624"/>
    <hyperlink ref="X296" r:id="rId892" display="https://twitter.com/#!/tijdvooreten/status/1161748709778083841"/>
    <hyperlink ref="X297" r:id="rId893" display="https://twitter.com/#!/tijdvooreten/status/1161913211576303616"/>
    <hyperlink ref="X298" r:id="rId894" display="https://twitter.com/#!/tijdvooreten/status/1139115851658010624"/>
    <hyperlink ref="X299" r:id="rId895" display="https://twitter.com/#!/tijdvooreten/status/1161748709778083841"/>
    <hyperlink ref="X300" r:id="rId896" display="https://twitter.com/#!/tijdvooreten/status/1161913211576303616"/>
    <hyperlink ref="X301" r:id="rId897" display="https://twitter.com/#!/tijdvooreten/status/1161748709778083841"/>
    <hyperlink ref="X302" r:id="rId898" display="https://twitter.com/#!/tijdvooreten/status/1161913211576303616"/>
    <hyperlink ref="X303" r:id="rId899" display="https://twitter.com/#!/tijdvooreten/status/1161748709778083841"/>
    <hyperlink ref="X304" r:id="rId900" display="https://twitter.com/#!/tijdvooreten/status/1161892244066045952"/>
    <hyperlink ref="X305" r:id="rId901" display="https://twitter.com/#!/tijdvooreten/status/1161913211576303616"/>
    <hyperlink ref="X306" r:id="rId902" display="https://twitter.com/#!/tijdvooreten/status/1161748709778083841"/>
    <hyperlink ref="X307" r:id="rId903" display="https://twitter.com/#!/tijdvooreten/status/1161913211576303616"/>
    <hyperlink ref="X308" r:id="rId904" display="https://twitter.com/#!/tijdvooreten/status/1161748709778083841"/>
    <hyperlink ref="X309" r:id="rId905" display="https://twitter.com/#!/tijdvooreten/status/1161913211576303616"/>
    <hyperlink ref="X310" r:id="rId906" display="https://twitter.com/#!/tijdvooreten/status/1161748709778083841"/>
    <hyperlink ref="X311" r:id="rId907" display="https://twitter.com/#!/tijdvooreten/status/1161913211576303616"/>
    <hyperlink ref="X312" r:id="rId908" display="https://twitter.com/#!/tijdvooreten/status/1161923576875933696"/>
    <hyperlink ref="X313" r:id="rId909" display="https://twitter.com/#!/tijdvooreten/status/1161923576875933696"/>
    <hyperlink ref="X314" r:id="rId910" display="https://twitter.com/#!/tijdvooreten/status/1161927798434480128"/>
    <hyperlink ref="X315" r:id="rId911" display="https://twitter.com/#!/tijdvooreten/status/1161927798434480128"/>
    <hyperlink ref="X316" r:id="rId912" display="https://twitter.com/#!/tijdvooreten/status/1161927798434480128"/>
    <hyperlink ref="X317" r:id="rId913" display="https://twitter.com/#!/tijdvooreten/status/1161940090714824705"/>
    <hyperlink ref="X318" r:id="rId914" display="https://twitter.com/#!/tijdvooreten/status/1161705520501334017"/>
    <hyperlink ref="X319" r:id="rId915" display="https://twitter.com/#!/tijdvooreten/status/1161748709778083841"/>
    <hyperlink ref="X320" r:id="rId916" display="https://twitter.com/#!/tijdvooreten/status/1161913211576303616"/>
    <hyperlink ref="X321" r:id="rId917" display="https://twitter.com/#!/tijdvooreten/status/1162364970513948672"/>
    <hyperlink ref="X322" r:id="rId918" display="https://twitter.com/#!/tijdvooreten/status/1162364970513948672"/>
    <hyperlink ref="X323" r:id="rId919" display="https://twitter.com/#!/tijdvooreten/status/1161748709778083841"/>
    <hyperlink ref="X324" r:id="rId920" display="https://twitter.com/#!/tijdvooreten/status/1161913211576303616"/>
    <hyperlink ref="X325" r:id="rId921" display="https://twitter.com/#!/tijdvooreten/status/1162364970513948672"/>
    <hyperlink ref="X326" r:id="rId922" display="https://twitter.com/#!/tijdvooreten/status/1161923576875933696"/>
    <hyperlink ref="X327" r:id="rId923" display="https://twitter.com/#!/tijdvooreten/status/1162364970513948672"/>
    <hyperlink ref="X328" r:id="rId924" display="https://twitter.com/#!/tijdvooreten/status/1162364970513948672"/>
    <hyperlink ref="X329" r:id="rId925" display="https://twitter.com/#!/tijdvooreten/status/1162364970513948672"/>
    <hyperlink ref="X330" r:id="rId926" display="https://twitter.com/#!/tijdvooreten/status/1162364970513948672"/>
    <hyperlink ref="X331" r:id="rId927" display="https://twitter.com/#!/tijdvooreten/status/1161705520501334017"/>
    <hyperlink ref="X332" r:id="rId928" display="https://twitter.com/#!/tijdvooreten/status/1161724792879419392"/>
    <hyperlink ref="X333" r:id="rId929" display="https://twitter.com/#!/tijdvooreten/status/1161753679545942023"/>
    <hyperlink ref="X334" r:id="rId930" display="https://twitter.com/#!/tijdvooreten/status/1162737524596510720"/>
    <hyperlink ref="X335" r:id="rId931" display="https://twitter.com/#!/db41073/status/1162774830908936192"/>
    <hyperlink ref="X336" r:id="rId932" display="https://twitter.com/#!/thesteils/status/1162782731354484736"/>
    <hyperlink ref="X337" r:id="rId933" display="https://twitter.com/#!/haymansafc/status/1162837756168437760"/>
    <hyperlink ref="X338" r:id="rId934" display="https://twitter.com/#!/14obrien14/status/1162840899375816705"/>
    <hyperlink ref="X339" r:id="rId935" display="https://twitter.com/#!/14obrien14/status/1162840899375816705"/>
    <hyperlink ref="X340" r:id="rId936" display="https://twitter.com/#!/abhigarg_/status/1162940754911625217"/>
    <hyperlink ref="X341" r:id="rId937" display="https://twitter.com/#!/silcastelletti/status/1163007349017260033"/>
    <hyperlink ref="X342" r:id="rId938" display="https://twitter.com/#!/anastasiasmihai/status/1158151621408256000"/>
    <hyperlink ref="X343" r:id="rId939" display="https://twitter.com/#!/silcastelletti/status/1163007349017260033"/>
    <hyperlink ref="X344" r:id="rId940" display="https://twitter.com/#!/anastasiasmihai/status/1158151621408256000"/>
    <hyperlink ref="X345" r:id="rId941" display="https://twitter.com/#!/silcastelletti/status/1163007349017260033"/>
    <hyperlink ref="X346" r:id="rId942" display="https://twitter.com/#!/anastasiasmihai/status/1158151621408256000"/>
    <hyperlink ref="X347" r:id="rId943" display="https://twitter.com/#!/silcastelletti/status/1163007349017260033"/>
    <hyperlink ref="X348" r:id="rId944" display="https://twitter.com/#!/anastasiasmihai/status/1158151621408256000"/>
    <hyperlink ref="X349" r:id="rId945" display="https://twitter.com/#!/silcastelletti/status/1163007349017260033"/>
    <hyperlink ref="X350" r:id="rId946" display="https://twitter.com/#!/anastasiasmihai/status/1158151621408256000"/>
    <hyperlink ref="X351" r:id="rId947" display="https://twitter.com/#!/silcastelletti/status/1163007349017260033"/>
    <hyperlink ref="X352" r:id="rId948" display="https://twitter.com/#!/anastasiasmihai/status/1158151621408256000"/>
    <hyperlink ref="X353" r:id="rId949" display="https://twitter.com/#!/silcastelletti/status/1163007349017260033"/>
    <hyperlink ref="X354" r:id="rId950" display="https://twitter.com/#!/anastasiasmihai/status/1158151621408256000"/>
    <hyperlink ref="X355" r:id="rId951" display="https://twitter.com/#!/silcastelletti/status/1163007349017260033"/>
    <hyperlink ref="X356" r:id="rId952" display="https://twitter.com/#!/anastasiasmihai/status/1158151621408256000"/>
    <hyperlink ref="X357" r:id="rId953" display="https://twitter.com/#!/silcastelletti/status/1163007349017260033"/>
    <hyperlink ref="X358" r:id="rId954" display="https://twitter.com/#!/anastasiasmihai/status/1158151621408256000"/>
    <hyperlink ref="X359" r:id="rId955" display="https://twitter.com/#!/silcastelletti/status/1163007349017260033"/>
    <hyperlink ref="X360" r:id="rId956" display="https://twitter.com/#!/anastasiasmihai/status/1158151621408256000"/>
    <hyperlink ref="X361" r:id="rId957" display="https://twitter.com/#!/silcastelletti/status/1163007349017260033"/>
    <hyperlink ref="X362" r:id="rId958" display="https://twitter.com/#!/anastasiasmihai/status/1158151621408256000"/>
    <hyperlink ref="X363" r:id="rId959" display="https://twitter.com/#!/silcastelletti/status/1163007349017260033"/>
    <hyperlink ref="X364" r:id="rId960" display="https://twitter.com/#!/imhere_m8/status/1163023756148785152"/>
    <hyperlink ref="X365" r:id="rId961" display="https://twitter.com/#!/isleofwrite/status/1163053343637495811"/>
    <hyperlink ref="X366" r:id="rId962" display="https://twitter.com/#!/sboscott/status/1163226191198937088"/>
    <hyperlink ref="X367" r:id="rId963" display="https://twitter.com/#!/sboscott/status/1163226191198937088"/>
    <hyperlink ref="X368" r:id="rId964" display="https://twitter.com/#!/adhila101/status/1163274979879923713"/>
    <hyperlink ref="X369" r:id="rId965" display="https://twitter.com/#!/dentalhealthorg/status/1159021374268157952"/>
    <hyperlink ref="X370" r:id="rId966" display="https://twitter.com/#!/dentalhealthorg/status/1159021374268157952"/>
    <hyperlink ref="X371" r:id="rId967" display="https://twitter.com/#!/actiononsugar/status/1159025478122070017"/>
    <hyperlink ref="X372" r:id="rId968" display="https://twitter.com/#!/qmulbartsthelon/status/1159074606671638531"/>
    <hyperlink ref="X373" r:id="rId969" display="https://twitter.com/#!/actiononsalt/status/1159101264577384448"/>
    <hyperlink ref="X374" r:id="rId970" display="https://twitter.com/#!/actiononsugar/status/1159091937984602112"/>
    <hyperlink ref="X375" r:id="rId971" display="https://twitter.com/#!/qmulbartsthelon/status/1159074606671638531"/>
    <hyperlink ref="X376" r:id="rId972" display="https://twitter.com/#!/qmulbartsthelon/status/1159074606671638531"/>
    <hyperlink ref="X377" r:id="rId973" display="https://twitter.com/#!/actiononsalt/status/1159101264577384448"/>
    <hyperlink ref="X378" r:id="rId974" display="https://twitter.com/#!/actiononsugar/status/1159091937984602112"/>
    <hyperlink ref="X379" r:id="rId975" display="https://twitter.com/#!/holly_gabe/status/1159374414468833281"/>
    <hyperlink ref="X380" r:id="rId976" display="https://twitter.com/#!/actiononsalt/status/1159101264577384448"/>
    <hyperlink ref="X381" r:id="rId977" display="https://twitter.com/#!/actiononsalt/status/1159388821068406791"/>
    <hyperlink ref="X382" r:id="rId978" display="https://twitter.com/#!/actiononsalt/status/1159388821068406791"/>
    <hyperlink ref="X383" r:id="rId979" display="https://twitter.com/#!/actiononsalt/status/1159388821068406791"/>
    <hyperlink ref="X384" r:id="rId980" display="https://twitter.com/#!/sputniknewsuk/status/1159398932411310081"/>
    <hyperlink ref="X385" r:id="rId981" display="https://twitter.com/#!/actiononsugar/status/1159025478122070017"/>
    <hyperlink ref="X386" r:id="rId982" display="https://twitter.com/#!/actiononsugar/status/1159374958361006082"/>
    <hyperlink ref="X387" r:id="rId983" display="https://twitter.com/#!/holly_gabe/status/1159374414468833281"/>
    <hyperlink ref="X388" r:id="rId984" display="https://twitter.com/#!/sputniknewsuk/status/1159398932411310081"/>
    <hyperlink ref="X389" r:id="rId985" display="https://twitter.com/#!/sputniknewsuk/status/1159398932411310081"/>
    <hyperlink ref="X390" r:id="rId986" display="https://twitter.com/#!/actiononsugar/status/1159374958361006082"/>
    <hyperlink ref="X391" r:id="rId987" display="https://twitter.com/#!/holly_gabe/status/1159374414468833281"/>
    <hyperlink ref="X392" r:id="rId988" display="https://twitter.com/#!/actiononsugar/status/1159374958361006082"/>
    <hyperlink ref="X393" r:id="rId989" display="https://twitter.com/#!/actiononsugar/status/1163349575882674178"/>
    <hyperlink ref="X394" r:id="rId990" display="https://twitter.com/#!/agnesayton/status/1163351645113192448"/>
    <hyperlink ref="X395" r:id="rId991" display="https://twitter.com/#!/cruk_policy/status/1162383465087721472"/>
    <hyperlink ref="X396" r:id="rId992" display="https://twitter.com/#!/etain6/status/1163351721650851840"/>
    <hyperlink ref="X397" r:id="rId993" display="https://twitter.com/#!/sabinebonneck/status/1163359448066342912"/>
    <hyperlink ref="X398" r:id="rId994" display="https://twitter.com/#!/louisestephen9/status/1161226424889405440"/>
    <hyperlink ref="X399" r:id="rId995" display="https://twitter.com/#!/greedspam/status/1161549513145929730"/>
    <hyperlink ref="X400" r:id="rId996" display="https://twitter.com/#!/greedspam/status/1162108917670961152"/>
    <hyperlink ref="X401" r:id="rId997" display="https://twitter.com/#!/greedspam/status/1162108917670961152"/>
    <hyperlink ref="X402" r:id="rId998" display="https://twitter.com/#!/greedspam/status/1163409950313521153"/>
    <hyperlink ref="X403" r:id="rId999" display="https://twitter.com/#!/rcperri/status/1163417550463651845"/>
    <hyperlink ref="X404" r:id="rId1000" display="https://twitter.com/#!/eastgatebiotech/status/1163417717027852288"/>
    <hyperlink ref="X405" r:id="rId1001" display="https://twitter.com/#!/helenclarknz/status/1157135457764818944"/>
    <hyperlink ref="X406" r:id="rId1002" display="https://twitter.com/#!/plvrmap/status/1163429371719217157"/>
    <hyperlink ref="X407" r:id="rId1003" display="https://twitter.com/#!/lndnsmileclinic/status/1163490869930070020"/>
    <hyperlink ref="X408" r:id="rId1004" display="https://twitter.com/#!/scotthardinguk/status/1163524794840682499"/>
    <hyperlink ref="X409" r:id="rId1005" display="https://twitter.com/#!/afpe_pe/status/1161565705101291520"/>
    <hyperlink ref="X410" r:id="rId1006" display="https://twitter.com/#!/eileen_marchant/status/1163651913835065351"/>
    <hyperlink ref="X411" r:id="rId1007" display="https://twitter.com/#!/griffithnursing/status/1163657904097861633"/>
    <hyperlink ref="X412" r:id="rId1008" display="https://twitter.com/#!/keatingpatrick/status/1163684120901431296"/>
    <hyperlink ref="X413" r:id="rId1009" display="https://twitter.com/#!/alanpwhite2/status/1163695164357062661"/>
    <hyperlink ref="X414" r:id="rId1010" display="https://twitter.com/#!/krifra/status/1163699022189584384"/>
    <hyperlink ref="X415" r:id="rId1011" display="https://twitter.com/#!/foodsecurity_za/status/1161902893240373248"/>
    <hyperlink ref="X416" r:id="rId1012" display="https://twitter.com/#!/sophuwc/status/1163704696420339712"/>
    <hyperlink ref="X417" r:id="rId1013" display="https://twitter.com/#!/sophuwc/status/1163704696420339712"/>
    <hyperlink ref="X418" r:id="rId1014" display="https://twitter.com/#!/keatingpatrick/status/1163684120901431296"/>
    <hyperlink ref="X419" r:id="rId1015" display="https://twitter.com/#!/pmpmagtoday/status/1163736583331352577"/>
    <hyperlink ref="X420" r:id="rId1016" display="https://twitter.com/#!/drefleming7/status/1163962095727198208"/>
    <hyperlink ref="AZ181" r:id="rId1017" display="https://api.twitter.com/1.1/geo/id/20a8ff1b92480026.json"/>
    <hyperlink ref="AZ210" r:id="rId1018" display="https://api.twitter.com/1.1/geo/id/71c8eb57c400c9b6.json"/>
    <hyperlink ref="AZ211" r:id="rId1019" display="https://api.twitter.com/1.1/geo/id/71c8eb57c400c9b6.json"/>
    <hyperlink ref="AZ249" r:id="rId1020" display="https://api.twitter.com/1.1/geo/id/01864a8a64df9dc4.json"/>
    <hyperlink ref="AZ250" r:id="rId1021" display="https://api.twitter.com/1.1/geo/id/01864a8a64df9dc4.json"/>
    <hyperlink ref="AZ275" r:id="rId1022" display="https://api.twitter.com/1.1/geo/id/99cdab25eddd6bce.json"/>
    <hyperlink ref="AZ276" r:id="rId1023" display="https://api.twitter.com/1.1/geo/id/99cdab25eddd6bce.json"/>
    <hyperlink ref="AZ277" r:id="rId1024" display="https://api.twitter.com/1.1/geo/id/99cdab25eddd6bce.json"/>
    <hyperlink ref="AZ278" r:id="rId1025" display="https://api.twitter.com/1.1/geo/id/99cdab25eddd6bce.json"/>
    <hyperlink ref="AZ279" r:id="rId1026" display="https://api.twitter.com/1.1/geo/id/99cdab25eddd6bce.json"/>
    <hyperlink ref="AZ280" r:id="rId1027" display="https://api.twitter.com/1.1/geo/id/99cdab25eddd6bce.json"/>
    <hyperlink ref="AZ281" r:id="rId1028" display="https://api.twitter.com/1.1/geo/id/99cdab25eddd6bce.json"/>
    <hyperlink ref="AZ295" r:id="rId1029" display="https://api.twitter.com/1.1/geo/id/99cdab25eddd6bce.json"/>
    <hyperlink ref="AZ298" r:id="rId1030" display="https://api.twitter.com/1.1/geo/id/99cdab25eddd6bce.json"/>
    <hyperlink ref="AZ365" r:id="rId1031" display="https://api.twitter.com/1.1/geo/id/3a8a2c667faaf9ba.json"/>
  </hyperlinks>
  <printOptions/>
  <pageMargins left="0.7" right="0.7" top="0.75" bottom="0.75" header="0.3" footer="0.3"/>
  <pageSetup horizontalDpi="600" verticalDpi="600" orientation="portrait" r:id="rId1035"/>
  <legacyDrawing r:id="rId1033"/>
  <tableParts>
    <tablePart r:id="rId10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4884</v>
      </c>
      <c r="B1" s="13" t="s">
        <v>4885</v>
      </c>
      <c r="C1" s="13" t="s">
        <v>4878</v>
      </c>
      <c r="D1" s="13" t="s">
        <v>4879</v>
      </c>
      <c r="E1" s="13" t="s">
        <v>4886</v>
      </c>
      <c r="F1" s="13" t="s">
        <v>144</v>
      </c>
      <c r="G1" s="13" t="s">
        <v>4887</v>
      </c>
      <c r="H1" s="13" t="s">
        <v>4888</v>
      </c>
      <c r="I1" s="13" t="s">
        <v>4889</v>
      </c>
      <c r="J1" s="13" t="s">
        <v>4890</v>
      </c>
      <c r="K1" s="13" t="s">
        <v>4891</v>
      </c>
      <c r="L1" s="13" t="s">
        <v>4892</v>
      </c>
    </row>
    <row r="2" spans="1:12" ht="15">
      <c r="A2" s="85" t="s">
        <v>3978</v>
      </c>
      <c r="B2" s="85" t="s">
        <v>3953</v>
      </c>
      <c r="C2" s="85">
        <v>35</v>
      </c>
      <c r="D2" s="118">
        <v>0.008787217138909164</v>
      </c>
      <c r="E2" s="118">
        <v>1.9014399979613665</v>
      </c>
      <c r="F2" s="85" t="s">
        <v>4880</v>
      </c>
      <c r="G2" s="85" t="b">
        <v>0</v>
      </c>
      <c r="H2" s="85" t="b">
        <v>0</v>
      </c>
      <c r="I2" s="85" t="b">
        <v>0</v>
      </c>
      <c r="J2" s="85" t="b">
        <v>0</v>
      </c>
      <c r="K2" s="85" t="b">
        <v>0</v>
      </c>
      <c r="L2" s="85" t="b">
        <v>0</v>
      </c>
    </row>
    <row r="3" spans="1:12" ht="15">
      <c r="A3" s="85" t="s">
        <v>3952</v>
      </c>
      <c r="B3" s="85" t="s">
        <v>3954</v>
      </c>
      <c r="C3" s="85">
        <v>33</v>
      </c>
      <c r="D3" s="118">
        <v>0.008536142975054416</v>
      </c>
      <c r="E3" s="118">
        <v>1.7194943972052918</v>
      </c>
      <c r="F3" s="85" t="s">
        <v>4880</v>
      </c>
      <c r="G3" s="85" t="b">
        <v>0</v>
      </c>
      <c r="H3" s="85" t="b">
        <v>0</v>
      </c>
      <c r="I3" s="85" t="b">
        <v>0</v>
      </c>
      <c r="J3" s="85" t="b">
        <v>0</v>
      </c>
      <c r="K3" s="85" t="b">
        <v>0</v>
      </c>
      <c r="L3" s="85" t="b">
        <v>0</v>
      </c>
    </row>
    <row r="4" spans="1:12" ht="15">
      <c r="A4" s="85" t="s">
        <v>3954</v>
      </c>
      <c r="B4" s="85" t="s">
        <v>3973</v>
      </c>
      <c r="C4" s="85">
        <v>33</v>
      </c>
      <c r="D4" s="118">
        <v>0.008536142975054416</v>
      </c>
      <c r="E4" s="118">
        <v>1.9252563269281933</v>
      </c>
      <c r="F4" s="85" t="s">
        <v>4880</v>
      </c>
      <c r="G4" s="85" t="b">
        <v>0</v>
      </c>
      <c r="H4" s="85" t="b">
        <v>0</v>
      </c>
      <c r="I4" s="85" t="b">
        <v>0</v>
      </c>
      <c r="J4" s="85" t="b">
        <v>0</v>
      </c>
      <c r="K4" s="85" t="b">
        <v>0</v>
      </c>
      <c r="L4" s="85" t="b">
        <v>0</v>
      </c>
    </row>
    <row r="5" spans="1:12" ht="15">
      <c r="A5" s="85" t="s">
        <v>3973</v>
      </c>
      <c r="B5" s="85" t="s">
        <v>3974</v>
      </c>
      <c r="C5" s="85">
        <v>33</v>
      </c>
      <c r="D5" s="118">
        <v>0.008536142975054416</v>
      </c>
      <c r="E5" s="118">
        <v>1.974944111117301</v>
      </c>
      <c r="F5" s="85" t="s">
        <v>4880</v>
      </c>
      <c r="G5" s="85" t="b">
        <v>0</v>
      </c>
      <c r="H5" s="85" t="b">
        <v>0</v>
      </c>
      <c r="I5" s="85" t="b">
        <v>0</v>
      </c>
      <c r="J5" s="85" t="b">
        <v>0</v>
      </c>
      <c r="K5" s="85" t="b">
        <v>1</v>
      </c>
      <c r="L5" s="85" t="b">
        <v>0</v>
      </c>
    </row>
    <row r="6" spans="1:12" ht="15">
      <c r="A6" s="85" t="s">
        <v>3974</v>
      </c>
      <c r="B6" s="85" t="s">
        <v>3975</v>
      </c>
      <c r="C6" s="85">
        <v>33</v>
      </c>
      <c r="D6" s="118">
        <v>0.008536142975054416</v>
      </c>
      <c r="E6" s="118">
        <v>1.9493900066449128</v>
      </c>
      <c r="F6" s="85" t="s">
        <v>4880</v>
      </c>
      <c r="G6" s="85" t="b">
        <v>0</v>
      </c>
      <c r="H6" s="85" t="b">
        <v>1</v>
      </c>
      <c r="I6" s="85" t="b">
        <v>0</v>
      </c>
      <c r="J6" s="85" t="b">
        <v>0</v>
      </c>
      <c r="K6" s="85" t="b">
        <v>1</v>
      </c>
      <c r="L6" s="85" t="b">
        <v>0</v>
      </c>
    </row>
    <row r="7" spans="1:12" ht="15">
      <c r="A7" s="85" t="s">
        <v>3975</v>
      </c>
      <c r="B7" s="85" t="s">
        <v>3976</v>
      </c>
      <c r="C7" s="85">
        <v>33</v>
      </c>
      <c r="D7" s="118">
        <v>0.008536142975054416</v>
      </c>
      <c r="E7" s="118">
        <v>1.9364250294805452</v>
      </c>
      <c r="F7" s="85" t="s">
        <v>4880</v>
      </c>
      <c r="G7" s="85" t="b">
        <v>0</v>
      </c>
      <c r="H7" s="85" t="b">
        <v>1</v>
      </c>
      <c r="I7" s="85" t="b">
        <v>0</v>
      </c>
      <c r="J7" s="85" t="b">
        <v>0</v>
      </c>
      <c r="K7" s="85" t="b">
        <v>0</v>
      </c>
      <c r="L7" s="85" t="b">
        <v>0</v>
      </c>
    </row>
    <row r="8" spans="1:12" ht="15">
      <c r="A8" s="85" t="s">
        <v>3976</v>
      </c>
      <c r="B8" s="85" t="s">
        <v>3977</v>
      </c>
      <c r="C8" s="85">
        <v>33</v>
      </c>
      <c r="D8" s="118">
        <v>0.008536142975054416</v>
      </c>
      <c r="E8" s="118">
        <v>1.9619791339529333</v>
      </c>
      <c r="F8" s="85" t="s">
        <v>4880</v>
      </c>
      <c r="G8" s="85" t="b">
        <v>0</v>
      </c>
      <c r="H8" s="85" t="b">
        <v>0</v>
      </c>
      <c r="I8" s="85" t="b">
        <v>0</v>
      </c>
      <c r="J8" s="85" t="b">
        <v>0</v>
      </c>
      <c r="K8" s="85" t="b">
        <v>0</v>
      </c>
      <c r="L8" s="85" t="b">
        <v>0</v>
      </c>
    </row>
    <row r="9" spans="1:12" ht="15">
      <c r="A9" s="85" t="s">
        <v>3977</v>
      </c>
      <c r="B9" s="85" t="s">
        <v>3978</v>
      </c>
      <c r="C9" s="85">
        <v>33</v>
      </c>
      <c r="D9" s="118">
        <v>0.008536142975054416</v>
      </c>
      <c r="E9" s="118">
        <v>1.937155550227901</v>
      </c>
      <c r="F9" s="85" t="s">
        <v>4880</v>
      </c>
      <c r="G9" s="85" t="b">
        <v>0</v>
      </c>
      <c r="H9" s="85" t="b">
        <v>0</v>
      </c>
      <c r="I9" s="85" t="b">
        <v>0</v>
      </c>
      <c r="J9" s="85" t="b">
        <v>0</v>
      </c>
      <c r="K9" s="85" t="b">
        <v>0</v>
      </c>
      <c r="L9" s="85" t="b">
        <v>0</v>
      </c>
    </row>
    <row r="10" spans="1:12" ht="15">
      <c r="A10" s="85" t="s">
        <v>3953</v>
      </c>
      <c r="B10" s="85" t="s">
        <v>3979</v>
      </c>
      <c r="C10" s="85">
        <v>33</v>
      </c>
      <c r="D10" s="118">
        <v>0.008536142975054416</v>
      </c>
      <c r="E10" s="118">
        <v>1.9136744543783784</v>
      </c>
      <c r="F10" s="85" t="s">
        <v>4880</v>
      </c>
      <c r="G10" s="85" t="b">
        <v>0</v>
      </c>
      <c r="H10" s="85" t="b">
        <v>0</v>
      </c>
      <c r="I10" s="85" t="b">
        <v>0</v>
      </c>
      <c r="J10" s="85" t="b">
        <v>0</v>
      </c>
      <c r="K10" s="85" t="b">
        <v>0</v>
      </c>
      <c r="L10" s="85" t="b">
        <v>0</v>
      </c>
    </row>
    <row r="11" spans="1:12" ht="15">
      <c r="A11" s="85" t="s">
        <v>3979</v>
      </c>
      <c r="B11" s="85" t="s">
        <v>4551</v>
      </c>
      <c r="C11" s="85">
        <v>33</v>
      </c>
      <c r="D11" s="118">
        <v>0.008536142975054416</v>
      </c>
      <c r="E11" s="118">
        <v>1.974944111117301</v>
      </c>
      <c r="F11" s="85" t="s">
        <v>4880</v>
      </c>
      <c r="G11" s="85" t="b">
        <v>0</v>
      </c>
      <c r="H11" s="85" t="b">
        <v>0</v>
      </c>
      <c r="I11" s="85" t="b">
        <v>0</v>
      </c>
      <c r="J11" s="85" t="b">
        <v>0</v>
      </c>
      <c r="K11" s="85" t="b">
        <v>0</v>
      </c>
      <c r="L11" s="85" t="b">
        <v>0</v>
      </c>
    </row>
    <row r="12" spans="1:12" ht="15">
      <c r="A12" s="85" t="s">
        <v>4551</v>
      </c>
      <c r="B12" s="85" t="s">
        <v>4550</v>
      </c>
      <c r="C12" s="85">
        <v>33</v>
      </c>
      <c r="D12" s="118">
        <v>0.008536142975054416</v>
      </c>
      <c r="E12" s="118">
        <v>1.9619791339529333</v>
      </c>
      <c r="F12" s="85" t="s">
        <v>4880</v>
      </c>
      <c r="G12" s="85" t="b">
        <v>0</v>
      </c>
      <c r="H12" s="85" t="b">
        <v>0</v>
      </c>
      <c r="I12" s="85" t="b">
        <v>0</v>
      </c>
      <c r="J12" s="85" t="b">
        <v>0</v>
      </c>
      <c r="K12" s="85" t="b">
        <v>0</v>
      </c>
      <c r="L12" s="85" t="b">
        <v>0</v>
      </c>
    </row>
    <row r="13" spans="1:12" ht="15">
      <c r="A13" s="85" t="s">
        <v>359</v>
      </c>
      <c r="B13" s="85" t="s">
        <v>3952</v>
      </c>
      <c r="C13" s="85">
        <v>32</v>
      </c>
      <c r="D13" s="118">
        <v>0.008404785691158783</v>
      </c>
      <c r="E13" s="118">
        <v>1.785887874897252</v>
      </c>
      <c r="F13" s="85" t="s">
        <v>4880</v>
      </c>
      <c r="G13" s="85" t="b">
        <v>0</v>
      </c>
      <c r="H13" s="85" t="b">
        <v>0</v>
      </c>
      <c r="I13" s="85" t="b">
        <v>0</v>
      </c>
      <c r="J13" s="85" t="b">
        <v>0</v>
      </c>
      <c r="K13" s="85" t="b">
        <v>0</v>
      </c>
      <c r="L13" s="85" t="b">
        <v>0</v>
      </c>
    </row>
    <row r="14" spans="1:12" ht="15">
      <c r="A14" s="85" t="s">
        <v>4550</v>
      </c>
      <c r="B14" s="85" t="s">
        <v>4552</v>
      </c>
      <c r="C14" s="85">
        <v>32</v>
      </c>
      <c r="D14" s="118">
        <v>0.008404785691158783</v>
      </c>
      <c r="E14" s="118">
        <v>1.974944111117301</v>
      </c>
      <c r="F14" s="85" t="s">
        <v>4880</v>
      </c>
      <c r="G14" s="85" t="b">
        <v>0</v>
      </c>
      <c r="H14" s="85" t="b">
        <v>0</v>
      </c>
      <c r="I14" s="85" t="b">
        <v>0</v>
      </c>
      <c r="J14" s="85" t="b">
        <v>0</v>
      </c>
      <c r="K14" s="85" t="b">
        <v>0</v>
      </c>
      <c r="L14" s="85" t="b">
        <v>0</v>
      </c>
    </row>
    <row r="15" spans="1:12" ht="15">
      <c r="A15" s="85" t="s">
        <v>3895</v>
      </c>
      <c r="B15" s="85" t="s">
        <v>3964</v>
      </c>
      <c r="C15" s="85">
        <v>14</v>
      </c>
      <c r="D15" s="118">
        <v>0.00545249184997781</v>
      </c>
      <c r="E15" s="118">
        <v>1.5514499979728753</v>
      </c>
      <c r="F15" s="85" t="s">
        <v>4880</v>
      </c>
      <c r="G15" s="85" t="b">
        <v>0</v>
      </c>
      <c r="H15" s="85" t="b">
        <v>0</v>
      </c>
      <c r="I15" s="85" t="b">
        <v>0</v>
      </c>
      <c r="J15" s="85" t="b">
        <v>0</v>
      </c>
      <c r="K15" s="85" t="b">
        <v>0</v>
      </c>
      <c r="L15" s="85" t="b">
        <v>0</v>
      </c>
    </row>
    <row r="16" spans="1:12" ht="15">
      <c r="A16" s="85" t="s">
        <v>3956</v>
      </c>
      <c r="B16" s="85" t="s">
        <v>3952</v>
      </c>
      <c r="C16" s="85">
        <v>13</v>
      </c>
      <c r="D16" s="118">
        <v>0.004928491861391666</v>
      </c>
      <c r="E16" s="118">
        <v>1.6693823058258148</v>
      </c>
      <c r="F16" s="85" t="s">
        <v>4880</v>
      </c>
      <c r="G16" s="85" t="b">
        <v>0</v>
      </c>
      <c r="H16" s="85" t="b">
        <v>0</v>
      </c>
      <c r="I16" s="85" t="b">
        <v>0</v>
      </c>
      <c r="J16" s="85" t="b">
        <v>0</v>
      </c>
      <c r="K16" s="85" t="b">
        <v>0</v>
      </c>
      <c r="L16" s="85" t="b">
        <v>0</v>
      </c>
    </row>
    <row r="17" spans="1:12" ht="15">
      <c r="A17" s="85" t="s">
        <v>3952</v>
      </c>
      <c r="B17" s="85" t="s">
        <v>3957</v>
      </c>
      <c r="C17" s="85">
        <v>13</v>
      </c>
      <c r="D17" s="118">
        <v>0.004928491861391666</v>
      </c>
      <c r="E17" s="118">
        <v>1.7691821813943995</v>
      </c>
      <c r="F17" s="85" t="s">
        <v>4880</v>
      </c>
      <c r="G17" s="85" t="b">
        <v>0</v>
      </c>
      <c r="H17" s="85" t="b">
        <v>0</v>
      </c>
      <c r="I17" s="85" t="b">
        <v>0</v>
      </c>
      <c r="J17" s="85" t="b">
        <v>0</v>
      </c>
      <c r="K17" s="85" t="b">
        <v>0</v>
      </c>
      <c r="L17" s="85" t="b">
        <v>0</v>
      </c>
    </row>
    <row r="18" spans="1:12" ht="15">
      <c r="A18" s="85" t="s">
        <v>3957</v>
      </c>
      <c r="B18" s="85" t="s">
        <v>3958</v>
      </c>
      <c r="C18" s="85">
        <v>13</v>
      </c>
      <c r="D18" s="118">
        <v>0.004928491861391666</v>
      </c>
      <c r="E18" s="118">
        <v>2.3795146986883515</v>
      </c>
      <c r="F18" s="85" t="s">
        <v>4880</v>
      </c>
      <c r="G18" s="85" t="b">
        <v>0</v>
      </c>
      <c r="H18" s="85" t="b">
        <v>0</v>
      </c>
      <c r="I18" s="85" t="b">
        <v>0</v>
      </c>
      <c r="J18" s="85" t="b">
        <v>0</v>
      </c>
      <c r="K18" s="85" t="b">
        <v>0</v>
      </c>
      <c r="L18" s="85" t="b">
        <v>0</v>
      </c>
    </row>
    <row r="19" spans="1:12" ht="15">
      <c r="A19" s="85" t="s">
        <v>3951</v>
      </c>
      <c r="B19" s="85" t="s">
        <v>3982</v>
      </c>
      <c r="C19" s="85">
        <v>13</v>
      </c>
      <c r="D19" s="118">
        <v>0.004928491861391666</v>
      </c>
      <c r="E19" s="118">
        <v>1.4560315530545647</v>
      </c>
      <c r="F19" s="85" t="s">
        <v>4880</v>
      </c>
      <c r="G19" s="85" t="b">
        <v>0</v>
      </c>
      <c r="H19" s="85" t="b">
        <v>0</v>
      </c>
      <c r="I19" s="85" t="b">
        <v>0</v>
      </c>
      <c r="J19" s="85" t="b">
        <v>0</v>
      </c>
      <c r="K19" s="85" t="b">
        <v>0</v>
      </c>
      <c r="L19" s="85" t="b">
        <v>0</v>
      </c>
    </row>
    <row r="20" spans="1:12" ht="15">
      <c r="A20" s="85" t="s">
        <v>3982</v>
      </c>
      <c r="B20" s="85" t="s">
        <v>3983</v>
      </c>
      <c r="C20" s="85">
        <v>13</v>
      </c>
      <c r="D20" s="118">
        <v>0.004928491861391666</v>
      </c>
      <c r="E20" s="118">
        <v>2.3795146986883515</v>
      </c>
      <c r="F20" s="85" t="s">
        <v>4880</v>
      </c>
      <c r="G20" s="85" t="b">
        <v>0</v>
      </c>
      <c r="H20" s="85" t="b">
        <v>0</v>
      </c>
      <c r="I20" s="85" t="b">
        <v>0</v>
      </c>
      <c r="J20" s="85" t="b">
        <v>0</v>
      </c>
      <c r="K20" s="85" t="b">
        <v>1</v>
      </c>
      <c r="L20" s="85" t="b">
        <v>0</v>
      </c>
    </row>
    <row r="21" spans="1:12" ht="15">
      <c r="A21" s="85" t="s">
        <v>3983</v>
      </c>
      <c r="B21" s="85" t="s">
        <v>3984</v>
      </c>
      <c r="C21" s="85">
        <v>13</v>
      </c>
      <c r="D21" s="118">
        <v>0.004928491861391666</v>
      </c>
      <c r="E21" s="118">
        <v>2.3473300153169503</v>
      </c>
      <c r="F21" s="85" t="s">
        <v>4880</v>
      </c>
      <c r="G21" s="85" t="b">
        <v>0</v>
      </c>
      <c r="H21" s="85" t="b">
        <v>1</v>
      </c>
      <c r="I21" s="85" t="b">
        <v>0</v>
      </c>
      <c r="J21" s="85" t="b">
        <v>0</v>
      </c>
      <c r="K21" s="85" t="b">
        <v>0</v>
      </c>
      <c r="L21" s="85" t="b">
        <v>0</v>
      </c>
    </row>
    <row r="22" spans="1:12" ht="15">
      <c r="A22" s="85" t="s">
        <v>3984</v>
      </c>
      <c r="B22" s="85" t="s">
        <v>437</v>
      </c>
      <c r="C22" s="85">
        <v>13</v>
      </c>
      <c r="D22" s="118">
        <v>0.004928491861391666</v>
      </c>
      <c r="E22" s="118">
        <v>2.285182108568106</v>
      </c>
      <c r="F22" s="85" t="s">
        <v>4880</v>
      </c>
      <c r="G22" s="85" t="b">
        <v>0</v>
      </c>
      <c r="H22" s="85" t="b">
        <v>0</v>
      </c>
      <c r="I22" s="85" t="b">
        <v>0</v>
      </c>
      <c r="J22" s="85" t="b">
        <v>0</v>
      </c>
      <c r="K22" s="85" t="b">
        <v>0</v>
      </c>
      <c r="L22" s="85" t="b">
        <v>0</v>
      </c>
    </row>
    <row r="23" spans="1:12" ht="15">
      <c r="A23" s="85" t="s">
        <v>437</v>
      </c>
      <c r="B23" s="85" t="s">
        <v>3985</v>
      </c>
      <c r="C23" s="85">
        <v>13</v>
      </c>
      <c r="D23" s="118">
        <v>0.004928491861391666</v>
      </c>
      <c r="E23" s="118">
        <v>2.317366791939507</v>
      </c>
      <c r="F23" s="85" t="s">
        <v>4880</v>
      </c>
      <c r="G23" s="85" t="b">
        <v>0</v>
      </c>
      <c r="H23" s="85" t="b">
        <v>0</v>
      </c>
      <c r="I23" s="85" t="b">
        <v>0</v>
      </c>
      <c r="J23" s="85" t="b">
        <v>0</v>
      </c>
      <c r="K23" s="85" t="b">
        <v>0</v>
      </c>
      <c r="L23" s="85" t="b">
        <v>0</v>
      </c>
    </row>
    <row r="24" spans="1:12" ht="15">
      <c r="A24" s="85" t="s">
        <v>3985</v>
      </c>
      <c r="B24" s="85" t="s">
        <v>3986</v>
      </c>
      <c r="C24" s="85">
        <v>13</v>
      </c>
      <c r="D24" s="118">
        <v>0.004928491861391666</v>
      </c>
      <c r="E24" s="118">
        <v>2.3795146986883515</v>
      </c>
      <c r="F24" s="85" t="s">
        <v>4880</v>
      </c>
      <c r="G24" s="85" t="b">
        <v>0</v>
      </c>
      <c r="H24" s="85" t="b">
        <v>0</v>
      </c>
      <c r="I24" s="85" t="b">
        <v>0</v>
      </c>
      <c r="J24" s="85" t="b">
        <v>0</v>
      </c>
      <c r="K24" s="85" t="b">
        <v>0</v>
      </c>
      <c r="L24" s="85" t="b">
        <v>0</v>
      </c>
    </row>
    <row r="25" spans="1:12" ht="15">
      <c r="A25" s="85" t="s">
        <v>3986</v>
      </c>
      <c r="B25" s="85" t="s">
        <v>3987</v>
      </c>
      <c r="C25" s="85">
        <v>13</v>
      </c>
      <c r="D25" s="118">
        <v>0.004928491861391666</v>
      </c>
      <c r="E25" s="118">
        <v>2.2893380683392635</v>
      </c>
      <c r="F25" s="85" t="s">
        <v>4880</v>
      </c>
      <c r="G25" s="85" t="b">
        <v>0</v>
      </c>
      <c r="H25" s="85" t="b">
        <v>0</v>
      </c>
      <c r="I25" s="85" t="b">
        <v>0</v>
      </c>
      <c r="J25" s="85" t="b">
        <v>0</v>
      </c>
      <c r="K25" s="85" t="b">
        <v>0</v>
      </c>
      <c r="L25" s="85" t="b">
        <v>0</v>
      </c>
    </row>
    <row r="26" spans="1:12" ht="15">
      <c r="A26" s="85" t="s">
        <v>3987</v>
      </c>
      <c r="B26" s="85" t="s">
        <v>3988</v>
      </c>
      <c r="C26" s="85">
        <v>13</v>
      </c>
      <c r="D26" s="118">
        <v>0.004928491861391666</v>
      </c>
      <c r="E26" s="118">
        <v>2.2893380683392635</v>
      </c>
      <c r="F26" s="85" t="s">
        <v>4880</v>
      </c>
      <c r="G26" s="85" t="b">
        <v>0</v>
      </c>
      <c r="H26" s="85" t="b">
        <v>0</v>
      </c>
      <c r="I26" s="85" t="b">
        <v>0</v>
      </c>
      <c r="J26" s="85" t="b">
        <v>0</v>
      </c>
      <c r="K26" s="85" t="b">
        <v>0</v>
      </c>
      <c r="L26" s="85" t="b">
        <v>0</v>
      </c>
    </row>
    <row r="27" spans="1:12" ht="15">
      <c r="A27" s="85" t="s">
        <v>3996</v>
      </c>
      <c r="B27" s="85" t="s">
        <v>461</v>
      </c>
      <c r="C27" s="85">
        <v>12</v>
      </c>
      <c r="D27" s="118">
        <v>0.004673564442838123</v>
      </c>
      <c r="E27" s="118">
        <v>2.192428055331207</v>
      </c>
      <c r="F27" s="85" t="s">
        <v>4880</v>
      </c>
      <c r="G27" s="85" t="b">
        <v>0</v>
      </c>
      <c r="H27" s="85" t="b">
        <v>0</v>
      </c>
      <c r="I27" s="85" t="b">
        <v>0</v>
      </c>
      <c r="J27" s="85" t="b">
        <v>0</v>
      </c>
      <c r="K27" s="85" t="b">
        <v>0</v>
      </c>
      <c r="L27" s="85" t="b">
        <v>0</v>
      </c>
    </row>
    <row r="28" spans="1:12" ht="15">
      <c r="A28" s="85" t="s">
        <v>461</v>
      </c>
      <c r="B28" s="85" t="s">
        <v>3992</v>
      </c>
      <c r="C28" s="85">
        <v>12</v>
      </c>
      <c r="D28" s="118">
        <v>0.004673564442838123</v>
      </c>
      <c r="E28" s="118">
        <v>2.171238756261269</v>
      </c>
      <c r="F28" s="85" t="s">
        <v>4880</v>
      </c>
      <c r="G28" s="85" t="b">
        <v>0</v>
      </c>
      <c r="H28" s="85" t="b">
        <v>0</v>
      </c>
      <c r="I28" s="85" t="b">
        <v>0</v>
      </c>
      <c r="J28" s="85" t="b">
        <v>0</v>
      </c>
      <c r="K28" s="85" t="b">
        <v>0</v>
      </c>
      <c r="L28" s="85" t="b">
        <v>0</v>
      </c>
    </row>
    <row r="29" spans="1:12" ht="15">
      <c r="A29" s="85" t="s">
        <v>3992</v>
      </c>
      <c r="B29" s="85" t="s">
        <v>3997</v>
      </c>
      <c r="C29" s="85">
        <v>12</v>
      </c>
      <c r="D29" s="118">
        <v>0.004673564442838123</v>
      </c>
      <c r="E29" s="118">
        <v>2.171238756261269</v>
      </c>
      <c r="F29" s="85" t="s">
        <v>4880</v>
      </c>
      <c r="G29" s="85" t="b">
        <v>0</v>
      </c>
      <c r="H29" s="85" t="b">
        <v>0</v>
      </c>
      <c r="I29" s="85" t="b">
        <v>0</v>
      </c>
      <c r="J29" s="85" t="b">
        <v>0</v>
      </c>
      <c r="K29" s="85" t="b">
        <v>0</v>
      </c>
      <c r="L29" s="85" t="b">
        <v>0</v>
      </c>
    </row>
    <row r="30" spans="1:12" ht="15">
      <c r="A30" s="85" t="s">
        <v>3997</v>
      </c>
      <c r="B30" s="85" t="s">
        <v>3998</v>
      </c>
      <c r="C30" s="85">
        <v>12</v>
      </c>
      <c r="D30" s="118">
        <v>0.004673564442838123</v>
      </c>
      <c r="E30" s="118">
        <v>2.3473300153169503</v>
      </c>
      <c r="F30" s="85" t="s">
        <v>4880</v>
      </c>
      <c r="G30" s="85" t="b">
        <v>0</v>
      </c>
      <c r="H30" s="85" t="b">
        <v>0</v>
      </c>
      <c r="I30" s="85" t="b">
        <v>0</v>
      </c>
      <c r="J30" s="85" t="b">
        <v>0</v>
      </c>
      <c r="K30" s="85" t="b">
        <v>0</v>
      </c>
      <c r="L30" s="85" t="b">
        <v>0</v>
      </c>
    </row>
    <row r="31" spans="1:12" ht="15">
      <c r="A31" s="85" t="s">
        <v>3998</v>
      </c>
      <c r="B31" s="85" t="s">
        <v>3999</v>
      </c>
      <c r="C31" s="85">
        <v>12</v>
      </c>
      <c r="D31" s="118">
        <v>0.004673564442838123</v>
      </c>
      <c r="E31" s="118">
        <v>2.3473300153169503</v>
      </c>
      <c r="F31" s="85" t="s">
        <v>4880</v>
      </c>
      <c r="G31" s="85" t="b">
        <v>0</v>
      </c>
      <c r="H31" s="85" t="b">
        <v>0</v>
      </c>
      <c r="I31" s="85" t="b">
        <v>0</v>
      </c>
      <c r="J31" s="85" t="b">
        <v>0</v>
      </c>
      <c r="K31" s="85" t="b">
        <v>0</v>
      </c>
      <c r="L31" s="85" t="b">
        <v>0</v>
      </c>
    </row>
    <row r="32" spans="1:12" ht="15">
      <c r="A32" s="85" t="s">
        <v>3999</v>
      </c>
      <c r="B32" s="85" t="s">
        <v>4000</v>
      </c>
      <c r="C32" s="85">
        <v>12</v>
      </c>
      <c r="D32" s="118">
        <v>0.004673564442838123</v>
      </c>
      <c r="E32" s="118">
        <v>2.4142768049475634</v>
      </c>
      <c r="F32" s="85" t="s">
        <v>4880</v>
      </c>
      <c r="G32" s="85" t="b">
        <v>0</v>
      </c>
      <c r="H32" s="85" t="b">
        <v>0</v>
      </c>
      <c r="I32" s="85" t="b">
        <v>0</v>
      </c>
      <c r="J32" s="85" t="b">
        <v>0</v>
      </c>
      <c r="K32" s="85" t="b">
        <v>0</v>
      </c>
      <c r="L32" s="85" t="b">
        <v>0</v>
      </c>
    </row>
    <row r="33" spans="1:12" ht="15">
      <c r="A33" s="85" t="s">
        <v>4000</v>
      </c>
      <c r="B33" s="85" t="s">
        <v>4001</v>
      </c>
      <c r="C33" s="85">
        <v>12</v>
      </c>
      <c r="D33" s="118">
        <v>0.004673564442838123</v>
      </c>
      <c r="E33" s="118">
        <v>2.4142768049475634</v>
      </c>
      <c r="F33" s="85" t="s">
        <v>4880</v>
      </c>
      <c r="G33" s="85" t="b">
        <v>0</v>
      </c>
      <c r="H33" s="85" t="b">
        <v>0</v>
      </c>
      <c r="I33" s="85" t="b">
        <v>0</v>
      </c>
      <c r="J33" s="85" t="b">
        <v>0</v>
      </c>
      <c r="K33" s="85" t="b">
        <v>0</v>
      </c>
      <c r="L33" s="85" t="b">
        <v>0</v>
      </c>
    </row>
    <row r="34" spans="1:12" ht="15">
      <c r="A34" s="85" t="s">
        <v>4001</v>
      </c>
      <c r="B34" s="85" t="s">
        <v>3951</v>
      </c>
      <c r="C34" s="85">
        <v>12</v>
      </c>
      <c r="D34" s="118">
        <v>0.004673564442838123</v>
      </c>
      <c r="E34" s="118">
        <v>1.4179110896026577</v>
      </c>
      <c r="F34" s="85" t="s">
        <v>4880</v>
      </c>
      <c r="G34" s="85" t="b">
        <v>0</v>
      </c>
      <c r="H34" s="85" t="b">
        <v>0</v>
      </c>
      <c r="I34" s="85" t="b">
        <v>0</v>
      </c>
      <c r="J34" s="85" t="b">
        <v>0</v>
      </c>
      <c r="K34" s="85" t="b">
        <v>0</v>
      </c>
      <c r="L34" s="85" t="b">
        <v>0</v>
      </c>
    </row>
    <row r="35" spans="1:12" ht="15">
      <c r="A35" s="85" t="s">
        <v>3951</v>
      </c>
      <c r="B35" s="85" t="s">
        <v>4002</v>
      </c>
      <c r="C35" s="85">
        <v>12</v>
      </c>
      <c r="D35" s="118">
        <v>0.004673564442838123</v>
      </c>
      <c r="E35" s="118">
        <v>1.4560315530545647</v>
      </c>
      <c r="F35" s="85" t="s">
        <v>4880</v>
      </c>
      <c r="G35" s="85" t="b">
        <v>0</v>
      </c>
      <c r="H35" s="85" t="b">
        <v>0</v>
      </c>
      <c r="I35" s="85" t="b">
        <v>0</v>
      </c>
      <c r="J35" s="85" t="b">
        <v>0</v>
      </c>
      <c r="K35" s="85" t="b">
        <v>0</v>
      </c>
      <c r="L35" s="85" t="b">
        <v>0</v>
      </c>
    </row>
    <row r="36" spans="1:12" ht="15">
      <c r="A36" s="85" t="s">
        <v>4002</v>
      </c>
      <c r="B36" s="85" t="s">
        <v>3971</v>
      </c>
      <c r="C36" s="85">
        <v>12</v>
      </c>
      <c r="D36" s="118">
        <v>0.004673564442838123</v>
      </c>
      <c r="E36" s="118">
        <v>1.9252563269281933</v>
      </c>
      <c r="F36" s="85" t="s">
        <v>4880</v>
      </c>
      <c r="G36" s="85" t="b">
        <v>0</v>
      </c>
      <c r="H36" s="85" t="b">
        <v>0</v>
      </c>
      <c r="I36" s="85" t="b">
        <v>0</v>
      </c>
      <c r="J36" s="85" t="b">
        <v>0</v>
      </c>
      <c r="K36" s="85" t="b">
        <v>0</v>
      </c>
      <c r="L36" s="85" t="b">
        <v>0</v>
      </c>
    </row>
    <row r="37" spans="1:12" ht="15">
      <c r="A37" s="85" t="s">
        <v>277</v>
      </c>
      <c r="B37" s="85" t="s">
        <v>3951</v>
      </c>
      <c r="C37" s="85">
        <v>12</v>
      </c>
      <c r="D37" s="118">
        <v>0.004673564442838123</v>
      </c>
      <c r="E37" s="118">
        <v>1.4179110896026577</v>
      </c>
      <c r="F37" s="85" t="s">
        <v>4880</v>
      </c>
      <c r="G37" s="85" t="b">
        <v>0</v>
      </c>
      <c r="H37" s="85" t="b">
        <v>0</v>
      </c>
      <c r="I37" s="85" t="b">
        <v>0</v>
      </c>
      <c r="J37" s="85" t="b">
        <v>0</v>
      </c>
      <c r="K37" s="85" t="b">
        <v>0</v>
      </c>
      <c r="L37" s="85" t="b">
        <v>0</v>
      </c>
    </row>
    <row r="38" spans="1:12" ht="15">
      <c r="A38" s="85" t="s">
        <v>3988</v>
      </c>
      <c r="B38" s="85" t="s">
        <v>4558</v>
      </c>
      <c r="C38" s="85">
        <v>12</v>
      </c>
      <c r="D38" s="118">
        <v>0.004673564442838123</v>
      </c>
      <c r="E38" s="118">
        <v>2.3795146986883515</v>
      </c>
      <c r="F38" s="85" t="s">
        <v>4880</v>
      </c>
      <c r="G38" s="85" t="b">
        <v>0</v>
      </c>
      <c r="H38" s="85" t="b">
        <v>0</v>
      </c>
      <c r="I38" s="85" t="b">
        <v>0</v>
      </c>
      <c r="J38" s="85" t="b">
        <v>1</v>
      </c>
      <c r="K38" s="85" t="b">
        <v>0</v>
      </c>
      <c r="L38" s="85" t="b">
        <v>0</v>
      </c>
    </row>
    <row r="39" spans="1:12" ht="15">
      <c r="A39" s="85" t="s">
        <v>4558</v>
      </c>
      <c r="B39" s="85" t="s">
        <v>4559</v>
      </c>
      <c r="C39" s="85">
        <v>12</v>
      </c>
      <c r="D39" s="118">
        <v>0.004673564442838123</v>
      </c>
      <c r="E39" s="118">
        <v>2.4142768049475634</v>
      </c>
      <c r="F39" s="85" t="s">
        <v>4880</v>
      </c>
      <c r="G39" s="85" t="b">
        <v>1</v>
      </c>
      <c r="H39" s="85" t="b">
        <v>0</v>
      </c>
      <c r="I39" s="85" t="b">
        <v>0</v>
      </c>
      <c r="J39" s="85" t="b">
        <v>0</v>
      </c>
      <c r="K39" s="85" t="b">
        <v>0</v>
      </c>
      <c r="L39" s="85" t="b">
        <v>0</v>
      </c>
    </row>
    <row r="40" spans="1:12" ht="15">
      <c r="A40" s="85" t="s">
        <v>3971</v>
      </c>
      <c r="B40" s="85" t="s">
        <v>4563</v>
      </c>
      <c r="C40" s="85">
        <v>11</v>
      </c>
      <c r="D40" s="118">
        <v>0.004407850119971881</v>
      </c>
      <c r="E40" s="118">
        <v>1.9493900066449128</v>
      </c>
      <c r="F40" s="85" t="s">
        <v>4880</v>
      </c>
      <c r="G40" s="85" t="b">
        <v>0</v>
      </c>
      <c r="H40" s="85" t="b">
        <v>0</v>
      </c>
      <c r="I40" s="85" t="b">
        <v>0</v>
      </c>
      <c r="J40" s="85" t="b">
        <v>0</v>
      </c>
      <c r="K40" s="85" t="b">
        <v>0</v>
      </c>
      <c r="L40" s="85" t="b">
        <v>0</v>
      </c>
    </row>
    <row r="41" spans="1:12" ht="15">
      <c r="A41" s="85" t="s">
        <v>3951</v>
      </c>
      <c r="B41" s="85" t="s">
        <v>4005</v>
      </c>
      <c r="C41" s="85">
        <v>10</v>
      </c>
      <c r="D41" s="118">
        <v>0.004130365663407947</v>
      </c>
      <c r="E41" s="118">
        <v>1.4560315530545647</v>
      </c>
      <c r="F41" s="85" t="s">
        <v>4880</v>
      </c>
      <c r="G41" s="85" t="b">
        <v>0</v>
      </c>
      <c r="H41" s="85" t="b">
        <v>0</v>
      </c>
      <c r="I41" s="85" t="b">
        <v>0</v>
      </c>
      <c r="J41" s="85" t="b">
        <v>0</v>
      </c>
      <c r="K41" s="85" t="b">
        <v>0</v>
      </c>
      <c r="L41" s="85" t="b">
        <v>0</v>
      </c>
    </row>
    <row r="42" spans="1:12" ht="15">
      <c r="A42" s="85" t="s">
        <v>4005</v>
      </c>
      <c r="B42" s="85" t="s">
        <v>4006</v>
      </c>
      <c r="C42" s="85">
        <v>10</v>
      </c>
      <c r="D42" s="118">
        <v>0.004130365663407947</v>
      </c>
      <c r="E42" s="118">
        <v>2.4934580509951885</v>
      </c>
      <c r="F42" s="85" t="s">
        <v>4880</v>
      </c>
      <c r="G42" s="85" t="b">
        <v>0</v>
      </c>
      <c r="H42" s="85" t="b">
        <v>0</v>
      </c>
      <c r="I42" s="85" t="b">
        <v>0</v>
      </c>
      <c r="J42" s="85" t="b">
        <v>0</v>
      </c>
      <c r="K42" s="85" t="b">
        <v>0</v>
      </c>
      <c r="L42" s="85" t="b">
        <v>0</v>
      </c>
    </row>
    <row r="43" spans="1:12" ht="15">
      <c r="A43" s="85" t="s">
        <v>393</v>
      </c>
      <c r="B43" s="85" t="s">
        <v>395</v>
      </c>
      <c r="C43" s="85">
        <v>10</v>
      </c>
      <c r="D43" s="118">
        <v>0.004130365663407947</v>
      </c>
      <c r="E43" s="118">
        <v>2.317366791939507</v>
      </c>
      <c r="F43" s="85" t="s">
        <v>4880</v>
      </c>
      <c r="G43" s="85" t="b">
        <v>0</v>
      </c>
      <c r="H43" s="85" t="b">
        <v>0</v>
      </c>
      <c r="I43" s="85" t="b">
        <v>0</v>
      </c>
      <c r="J43" s="85" t="b">
        <v>0</v>
      </c>
      <c r="K43" s="85" t="b">
        <v>0</v>
      </c>
      <c r="L43" s="85" t="b">
        <v>0</v>
      </c>
    </row>
    <row r="44" spans="1:12" ht="15">
      <c r="A44" s="85" t="s">
        <v>372</v>
      </c>
      <c r="B44" s="85" t="s">
        <v>3996</v>
      </c>
      <c r="C44" s="85">
        <v>10</v>
      </c>
      <c r="D44" s="118">
        <v>0.004130365663407947</v>
      </c>
      <c r="E44" s="118">
        <v>2.2630091296169144</v>
      </c>
      <c r="F44" s="85" t="s">
        <v>4880</v>
      </c>
      <c r="G44" s="85" t="b">
        <v>0</v>
      </c>
      <c r="H44" s="85" t="b">
        <v>0</v>
      </c>
      <c r="I44" s="85" t="b">
        <v>0</v>
      </c>
      <c r="J44" s="85" t="b">
        <v>0</v>
      </c>
      <c r="K44" s="85" t="b">
        <v>0</v>
      </c>
      <c r="L44" s="85" t="b">
        <v>0</v>
      </c>
    </row>
    <row r="45" spans="1:12" ht="15">
      <c r="A45" s="85" t="s">
        <v>4563</v>
      </c>
      <c r="B45" s="85" t="s">
        <v>3967</v>
      </c>
      <c r="C45" s="85">
        <v>10</v>
      </c>
      <c r="D45" s="118">
        <v>0.004130365663407947</v>
      </c>
      <c r="E45" s="118">
        <v>2.1712387562612694</v>
      </c>
      <c r="F45" s="85" t="s">
        <v>4880</v>
      </c>
      <c r="G45" s="85" t="b">
        <v>0</v>
      </c>
      <c r="H45" s="85" t="b">
        <v>0</v>
      </c>
      <c r="I45" s="85" t="b">
        <v>0</v>
      </c>
      <c r="J45" s="85" t="b">
        <v>0</v>
      </c>
      <c r="K45" s="85" t="b">
        <v>0</v>
      </c>
      <c r="L45" s="85" t="b">
        <v>0</v>
      </c>
    </row>
    <row r="46" spans="1:12" ht="15">
      <c r="A46" s="85" t="s">
        <v>3967</v>
      </c>
      <c r="B46" s="85" t="s">
        <v>4556</v>
      </c>
      <c r="C46" s="85">
        <v>10</v>
      </c>
      <c r="D46" s="118">
        <v>0.004130365663407947</v>
      </c>
      <c r="E46" s="118">
        <v>2.1838278835692897</v>
      </c>
      <c r="F46" s="85" t="s">
        <v>4880</v>
      </c>
      <c r="G46" s="85" t="b">
        <v>0</v>
      </c>
      <c r="H46" s="85" t="b">
        <v>0</v>
      </c>
      <c r="I46" s="85" t="b">
        <v>0</v>
      </c>
      <c r="J46" s="85" t="b">
        <v>0</v>
      </c>
      <c r="K46" s="85" t="b">
        <v>0</v>
      </c>
      <c r="L46" s="85" t="b">
        <v>0</v>
      </c>
    </row>
    <row r="47" spans="1:12" ht="15">
      <c r="A47" s="85" t="s">
        <v>3958</v>
      </c>
      <c r="B47" s="85" t="s">
        <v>3959</v>
      </c>
      <c r="C47" s="85">
        <v>9</v>
      </c>
      <c r="D47" s="118">
        <v>0.0038399302923770883</v>
      </c>
      <c r="E47" s="118">
        <v>2.4142768049475634</v>
      </c>
      <c r="F47" s="85" t="s">
        <v>4880</v>
      </c>
      <c r="G47" s="85" t="b">
        <v>0</v>
      </c>
      <c r="H47" s="85" t="b">
        <v>0</v>
      </c>
      <c r="I47" s="85" t="b">
        <v>0</v>
      </c>
      <c r="J47" s="85" t="b">
        <v>0</v>
      </c>
      <c r="K47" s="85" t="b">
        <v>0</v>
      </c>
      <c r="L47" s="85" t="b">
        <v>0</v>
      </c>
    </row>
    <row r="48" spans="1:12" ht="15">
      <c r="A48" s="85" t="s">
        <v>4568</v>
      </c>
      <c r="B48" s="85" t="s">
        <v>4571</v>
      </c>
      <c r="C48" s="85">
        <v>8</v>
      </c>
      <c r="D48" s="118">
        <v>0.003535099349441586</v>
      </c>
      <c r="E48" s="118">
        <v>2.5392155415558637</v>
      </c>
      <c r="F48" s="85" t="s">
        <v>4880</v>
      </c>
      <c r="G48" s="85" t="b">
        <v>0</v>
      </c>
      <c r="H48" s="85" t="b">
        <v>0</v>
      </c>
      <c r="I48" s="85" t="b">
        <v>0</v>
      </c>
      <c r="J48" s="85" t="b">
        <v>0</v>
      </c>
      <c r="K48" s="85" t="b">
        <v>0</v>
      </c>
      <c r="L48" s="85" t="b">
        <v>0</v>
      </c>
    </row>
    <row r="49" spans="1:12" ht="15">
      <c r="A49" s="85" t="s">
        <v>4571</v>
      </c>
      <c r="B49" s="85" t="s">
        <v>4572</v>
      </c>
      <c r="C49" s="85">
        <v>8</v>
      </c>
      <c r="D49" s="118">
        <v>0.003535099349441586</v>
      </c>
      <c r="E49" s="118">
        <v>2.5903680640032447</v>
      </c>
      <c r="F49" s="85" t="s">
        <v>4880</v>
      </c>
      <c r="G49" s="85" t="b">
        <v>0</v>
      </c>
      <c r="H49" s="85" t="b">
        <v>0</v>
      </c>
      <c r="I49" s="85" t="b">
        <v>0</v>
      </c>
      <c r="J49" s="85" t="b">
        <v>0</v>
      </c>
      <c r="K49" s="85" t="b">
        <v>1</v>
      </c>
      <c r="L49" s="85" t="b">
        <v>0</v>
      </c>
    </row>
    <row r="50" spans="1:12" ht="15">
      <c r="A50" s="85" t="s">
        <v>4572</v>
      </c>
      <c r="B50" s="85" t="s">
        <v>4561</v>
      </c>
      <c r="C50" s="85">
        <v>8</v>
      </c>
      <c r="D50" s="118">
        <v>0.003535099349441586</v>
      </c>
      <c r="E50" s="118">
        <v>2.4520653658369636</v>
      </c>
      <c r="F50" s="85" t="s">
        <v>4880</v>
      </c>
      <c r="G50" s="85" t="b">
        <v>0</v>
      </c>
      <c r="H50" s="85" t="b">
        <v>1</v>
      </c>
      <c r="I50" s="85" t="b">
        <v>0</v>
      </c>
      <c r="J50" s="85" t="b">
        <v>1</v>
      </c>
      <c r="K50" s="85" t="b">
        <v>0</v>
      </c>
      <c r="L50" s="85" t="b">
        <v>0</v>
      </c>
    </row>
    <row r="51" spans="1:12" ht="15">
      <c r="A51" s="85" t="s">
        <v>4561</v>
      </c>
      <c r="B51" s="85" t="s">
        <v>4562</v>
      </c>
      <c r="C51" s="85">
        <v>8</v>
      </c>
      <c r="D51" s="118">
        <v>0.003535099349441586</v>
      </c>
      <c r="E51" s="118">
        <v>2.313762667670682</v>
      </c>
      <c r="F51" s="85" t="s">
        <v>4880</v>
      </c>
      <c r="G51" s="85" t="b">
        <v>1</v>
      </c>
      <c r="H51" s="85" t="b">
        <v>0</v>
      </c>
      <c r="I51" s="85" t="b">
        <v>0</v>
      </c>
      <c r="J51" s="85" t="b">
        <v>0</v>
      </c>
      <c r="K51" s="85" t="b">
        <v>0</v>
      </c>
      <c r="L51" s="85" t="b">
        <v>0</v>
      </c>
    </row>
    <row r="52" spans="1:12" ht="15">
      <c r="A52" s="85" t="s">
        <v>4562</v>
      </c>
      <c r="B52" s="85" t="s">
        <v>4573</v>
      </c>
      <c r="C52" s="85">
        <v>8</v>
      </c>
      <c r="D52" s="118">
        <v>0.003535099349441586</v>
      </c>
      <c r="E52" s="118">
        <v>2.4520653658369636</v>
      </c>
      <c r="F52" s="85" t="s">
        <v>4880</v>
      </c>
      <c r="G52" s="85" t="b">
        <v>0</v>
      </c>
      <c r="H52" s="85" t="b">
        <v>0</v>
      </c>
      <c r="I52" s="85" t="b">
        <v>0</v>
      </c>
      <c r="J52" s="85" t="b">
        <v>0</v>
      </c>
      <c r="K52" s="85" t="b">
        <v>0</v>
      </c>
      <c r="L52" s="85" t="b">
        <v>0</v>
      </c>
    </row>
    <row r="53" spans="1:12" ht="15">
      <c r="A53" s="85" t="s">
        <v>4573</v>
      </c>
      <c r="B53" s="85" t="s">
        <v>4574</v>
      </c>
      <c r="C53" s="85">
        <v>8</v>
      </c>
      <c r="D53" s="118">
        <v>0.003535099349441586</v>
      </c>
      <c r="E53" s="118">
        <v>2.5903680640032447</v>
      </c>
      <c r="F53" s="85" t="s">
        <v>4880</v>
      </c>
      <c r="G53" s="85" t="b">
        <v>0</v>
      </c>
      <c r="H53" s="85" t="b">
        <v>0</v>
      </c>
      <c r="I53" s="85" t="b">
        <v>0</v>
      </c>
      <c r="J53" s="85" t="b">
        <v>0</v>
      </c>
      <c r="K53" s="85" t="b">
        <v>0</v>
      </c>
      <c r="L53" s="85" t="b">
        <v>0</v>
      </c>
    </row>
    <row r="54" spans="1:12" ht="15">
      <c r="A54" s="85" t="s">
        <v>4574</v>
      </c>
      <c r="B54" s="85" t="s">
        <v>4575</v>
      </c>
      <c r="C54" s="85">
        <v>8</v>
      </c>
      <c r="D54" s="118">
        <v>0.003535099349441586</v>
      </c>
      <c r="E54" s="118">
        <v>2.5903680640032447</v>
      </c>
      <c r="F54" s="85" t="s">
        <v>4880</v>
      </c>
      <c r="G54" s="85" t="b">
        <v>0</v>
      </c>
      <c r="H54" s="85" t="b">
        <v>0</v>
      </c>
      <c r="I54" s="85" t="b">
        <v>0</v>
      </c>
      <c r="J54" s="85" t="b">
        <v>0</v>
      </c>
      <c r="K54" s="85" t="b">
        <v>0</v>
      </c>
      <c r="L54" s="85" t="b">
        <v>0</v>
      </c>
    </row>
    <row r="55" spans="1:12" ht="15">
      <c r="A55" s="85" t="s">
        <v>4575</v>
      </c>
      <c r="B55" s="85" t="s">
        <v>4553</v>
      </c>
      <c r="C55" s="85">
        <v>8</v>
      </c>
      <c r="D55" s="118">
        <v>0.003535099349441586</v>
      </c>
      <c r="E55" s="118">
        <v>2.2893380683392635</v>
      </c>
      <c r="F55" s="85" t="s">
        <v>4880</v>
      </c>
      <c r="G55" s="85" t="b">
        <v>0</v>
      </c>
      <c r="H55" s="85" t="b">
        <v>0</v>
      </c>
      <c r="I55" s="85" t="b">
        <v>0</v>
      </c>
      <c r="J55" s="85" t="b">
        <v>0</v>
      </c>
      <c r="K55" s="85" t="b">
        <v>0</v>
      </c>
      <c r="L55" s="85" t="b">
        <v>0</v>
      </c>
    </row>
    <row r="56" spans="1:12" ht="15">
      <c r="A56" s="85" t="s">
        <v>4553</v>
      </c>
      <c r="B56" s="85" t="s">
        <v>4554</v>
      </c>
      <c r="C56" s="85">
        <v>8</v>
      </c>
      <c r="D56" s="118">
        <v>0.003535099349441586</v>
      </c>
      <c r="E56" s="118">
        <v>1.9619791339529333</v>
      </c>
      <c r="F56" s="85" t="s">
        <v>4880</v>
      </c>
      <c r="G56" s="85" t="b">
        <v>0</v>
      </c>
      <c r="H56" s="85" t="b">
        <v>0</v>
      </c>
      <c r="I56" s="85" t="b">
        <v>0</v>
      </c>
      <c r="J56" s="85" t="b">
        <v>0</v>
      </c>
      <c r="K56" s="85" t="b">
        <v>0</v>
      </c>
      <c r="L56" s="85" t="b">
        <v>0</v>
      </c>
    </row>
    <row r="57" spans="1:12" ht="15">
      <c r="A57" s="85" t="s">
        <v>4554</v>
      </c>
      <c r="B57" s="85" t="s">
        <v>3895</v>
      </c>
      <c r="C57" s="85">
        <v>8</v>
      </c>
      <c r="D57" s="118">
        <v>0.003535099349441586</v>
      </c>
      <c r="E57" s="118">
        <v>1.58766217062732</v>
      </c>
      <c r="F57" s="85" t="s">
        <v>4880</v>
      </c>
      <c r="G57" s="85" t="b">
        <v>0</v>
      </c>
      <c r="H57" s="85" t="b">
        <v>0</v>
      </c>
      <c r="I57" s="85" t="b">
        <v>0</v>
      </c>
      <c r="J57" s="85" t="b">
        <v>0</v>
      </c>
      <c r="K57" s="85" t="b">
        <v>0</v>
      </c>
      <c r="L57" s="85" t="b">
        <v>0</v>
      </c>
    </row>
    <row r="58" spans="1:12" ht="15">
      <c r="A58" s="85" t="s">
        <v>3969</v>
      </c>
      <c r="B58" s="85" t="s">
        <v>3990</v>
      </c>
      <c r="C58" s="85">
        <v>8</v>
      </c>
      <c r="D58" s="118">
        <v>0.003535099349441586</v>
      </c>
      <c r="E58" s="118">
        <v>1.971666401356065</v>
      </c>
      <c r="F58" s="85" t="s">
        <v>4880</v>
      </c>
      <c r="G58" s="85" t="b">
        <v>0</v>
      </c>
      <c r="H58" s="85" t="b">
        <v>0</v>
      </c>
      <c r="I58" s="85" t="b">
        <v>0</v>
      </c>
      <c r="J58" s="85" t="b">
        <v>0</v>
      </c>
      <c r="K58" s="85" t="b">
        <v>0</v>
      </c>
      <c r="L58" s="85" t="b">
        <v>0</v>
      </c>
    </row>
    <row r="59" spans="1:12" ht="15">
      <c r="A59" s="85" t="s">
        <v>3959</v>
      </c>
      <c r="B59" s="85" t="s">
        <v>3960</v>
      </c>
      <c r="C59" s="85">
        <v>8</v>
      </c>
      <c r="D59" s="118">
        <v>0.003535099349441586</v>
      </c>
      <c r="E59" s="118">
        <v>2.5392155415558637</v>
      </c>
      <c r="F59" s="85" t="s">
        <v>4880</v>
      </c>
      <c r="G59" s="85" t="b">
        <v>0</v>
      </c>
      <c r="H59" s="85" t="b">
        <v>0</v>
      </c>
      <c r="I59" s="85" t="b">
        <v>0</v>
      </c>
      <c r="J59" s="85" t="b">
        <v>0</v>
      </c>
      <c r="K59" s="85" t="b">
        <v>0</v>
      </c>
      <c r="L59" s="85" t="b">
        <v>0</v>
      </c>
    </row>
    <row r="60" spans="1:12" ht="15">
      <c r="A60" s="85" t="s">
        <v>3960</v>
      </c>
      <c r="B60" s="85" t="s">
        <v>3961</v>
      </c>
      <c r="C60" s="85">
        <v>8</v>
      </c>
      <c r="D60" s="118">
        <v>0.003535099349441586</v>
      </c>
      <c r="E60" s="118">
        <v>2.4934580509951885</v>
      </c>
      <c r="F60" s="85" t="s">
        <v>4880</v>
      </c>
      <c r="G60" s="85" t="b">
        <v>0</v>
      </c>
      <c r="H60" s="85" t="b">
        <v>0</v>
      </c>
      <c r="I60" s="85" t="b">
        <v>0</v>
      </c>
      <c r="J60" s="85" t="b">
        <v>0</v>
      </c>
      <c r="K60" s="85" t="b">
        <v>0</v>
      </c>
      <c r="L60" s="85" t="b">
        <v>0</v>
      </c>
    </row>
    <row r="61" spans="1:12" ht="15">
      <c r="A61" s="85" t="s">
        <v>3961</v>
      </c>
      <c r="B61" s="85" t="s">
        <v>3962</v>
      </c>
      <c r="C61" s="85">
        <v>8</v>
      </c>
      <c r="D61" s="118">
        <v>0.003535099349441586</v>
      </c>
      <c r="E61" s="118">
        <v>2.4934580509951885</v>
      </c>
      <c r="F61" s="85" t="s">
        <v>4880</v>
      </c>
      <c r="G61" s="85" t="b">
        <v>0</v>
      </c>
      <c r="H61" s="85" t="b">
        <v>0</v>
      </c>
      <c r="I61" s="85" t="b">
        <v>0</v>
      </c>
      <c r="J61" s="85" t="b">
        <v>0</v>
      </c>
      <c r="K61" s="85" t="b">
        <v>0</v>
      </c>
      <c r="L61" s="85" t="b">
        <v>0</v>
      </c>
    </row>
    <row r="62" spans="1:12" ht="15">
      <c r="A62" s="85" t="s">
        <v>410</v>
      </c>
      <c r="B62" s="85" t="s">
        <v>3951</v>
      </c>
      <c r="C62" s="85">
        <v>7</v>
      </c>
      <c r="D62" s="118">
        <v>0.0032140644549780613</v>
      </c>
      <c r="E62" s="118">
        <v>1.4179110896026577</v>
      </c>
      <c r="F62" s="85" t="s">
        <v>4880</v>
      </c>
      <c r="G62" s="85" t="b">
        <v>0</v>
      </c>
      <c r="H62" s="85" t="b">
        <v>0</v>
      </c>
      <c r="I62" s="85" t="b">
        <v>0</v>
      </c>
      <c r="J62" s="85" t="b">
        <v>0</v>
      </c>
      <c r="K62" s="85" t="b">
        <v>0</v>
      </c>
      <c r="L62" s="85" t="b">
        <v>0</v>
      </c>
    </row>
    <row r="63" spans="1:12" ht="15">
      <c r="A63" s="85" t="s">
        <v>399</v>
      </c>
      <c r="B63" s="85" t="s">
        <v>4568</v>
      </c>
      <c r="C63" s="85">
        <v>7</v>
      </c>
      <c r="D63" s="118">
        <v>0.0032140644549780613</v>
      </c>
      <c r="E63" s="118">
        <v>2.5903680640032447</v>
      </c>
      <c r="F63" s="85" t="s">
        <v>4880</v>
      </c>
      <c r="G63" s="85" t="b">
        <v>0</v>
      </c>
      <c r="H63" s="85" t="b">
        <v>0</v>
      </c>
      <c r="I63" s="85" t="b">
        <v>0</v>
      </c>
      <c r="J63" s="85" t="b">
        <v>0</v>
      </c>
      <c r="K63" s="85" t="b">
        <v>0</v>
      </c>
      <c r="L63" s="85" t="b">
        <v>0</v>
      </c>
    </row>
    <row r="64" spans="1:12" ht="15">
      <c r="A64" s="85" t="s">
        <v>3895</v>
      </c>
      <c r="B64" s="85" t="s">
        <v>4586</v>
      </c>
      <c r="C64" s="85">
        <v>7</v>
      </c>
      <c r="D64" s="118">
        <v>0.0032140644549780613</v>
      </c>
      <c r="E64" s="118">
        <v>1.8032619709666746</v>
      </c>
      <c r="F64" s="85" t="s">
        <v>4880</v>
      </c>
      <c r="G64" s="85" t="b">
        <v>0</v>
      </c>
      <c r="H64" s="85" t="b">
        <v>0</v>
      </c>
      <c r="I64" s="85" t="b">
        <v>0</v>
      </c>
      <c r="J64" s="85" t="b">
        <v>0</v>
      </c>
      <c r="K64" s="85" t="b">
        <v>0</v>
      </c>
      <c r="L64" s="85" t="b">
        <v>0</v>
      </c>
    </row>
    <row r="65" spans="1:12" ht="15">
      <c r="A65" s="85" t="s">
        <v>3996</v>
      </c>
      <c r="B65" s="85" t="s">
        <v>4008</v>
      </c>
      <c r="C65" s="85">
        <v>6</v>
      </c>
      <c r="D65" s="118">
        <v>0.0028744958189135202</v>
      </c>
      <c r="E65" s="118">
        <v>2.192428055331207</v>
      </c>
      <c r="F65" s="85" t="s">
        <v>4880</v>
      </c>
      <c r="G65" s="85" t="b">
        <v>0</v>
      </c>
      <c r="H65" s="85" t="b">
        <v>0</v>
      </c>
      <c r="I65" s="85" t="b">
        <v>0</v>
      </c>
      <c r="J65" s="85" t="b">
        <v>0</v>
      </c>
      <c r="K65" s="85" t="b">
        <v>0</v>
      </c>
      <c r="L65" s="85" t="b">
        <v>0</v>
      </c>
    </row>
    <row r="66" spans="1:12" ht="15">
      <c r="A66" s="85" t="s">
        <v>4008</v>
      </c>
      <c r="B66" s="85" t="s">
        <v>4009</v>
      </c>
      <c r="C66" s="85">
        <v>6</v>
      </c>
      <c r="D66" s="118">
        <v>0.0028744958189135202</v>
      </c>
      <c r="E66" s="118">
        <v>2.7153068006115446</v>
      </c>
      <c r="F66" s="85" t="s">
        <v>4880</v>
      </c>
      <c r="G66" s="85" t="b">
        <v>0</v>
      </c>
      <c r="H66" s="85" t="b">
        <v>0</v>
      </c>
      <c r="I66" s="85" t="b">
        <v>0</v>
      </c>
      <c r="J66" s="85" t="b">
        <v>0</v>
      </c>
      <c r="K66" s="85" t="b">
        <v>0</v>
      </c>
      <c r="L66" s="85" t="b">
        <v>0</v>
      </c>
    </row>
    <row r="67" spans="1:12" ht="15">
      <c r="A67" s="85" t="s">
        <v>4009</v>
      </c>
      <c r="B67" s="85" t="s">
        <v>4010</v>
      </c>
      <c r="C67" s="85">
        <v>6</v>
      </c>
      <c r="D67" s="118">
        <v>0.0028744958189135202</v>
      </c>
      <c r="E67" s="118">
        <v>2.7153068006115446</v>
      </c>
      <c r="F67" s="85" t="s">
        <v>4880</v>
      </c>
      <c r="G67" s="85" t="b">
        <v>0</v>
      </c>
      <c r="H67" s="85" t="b">
        <v>0</v>
      </c>
      <c r="I67" s="85" t="b">
        <v>0</v>
      </c>
      <c r="J67" s="85" t="b">
        <v>0</v>
      </c>
      <c r="K67" s="85" t="b">
        <v>0</v>
      </c>
      <c r="L67" s="85" t="b">
        <v>0</v>
      </c>
    </row>
    <row r="68" spans="1:12" ht="15">
      <c r="A68" s="85" t="s">
        <v>4010</v>
      </c>
      <c r="B68" s="85" t="s">
        <v>4011</v>
      </c>
      <c r="C68" s="85">
        <v>6</v>
      </c>
      <c r="D68" s="118">
        <v>0.0028744958189135202</v>
      </c>
      <c r="E68" s="118">
        <v>2.7153068006115446</v>
      </c>
      <c r="F68" s="85" t="s">
        <v>4880</v>
      </c>
      <c r="G68" s="85" t="b">
        <v>0</v>
      </c>
      <c r="H68" s="85" t="b">
        <v>0</v>
      </c>
      <c r="I68" s="85" t="b">
        <v>0</v>
      </c>
      <c r="J68" s="85" t="b">
        <v>0</v>
      </c>
      <c r="K68" s="85" t="b">
        <v>0</v>
      </c>
      <c r="L68" s="85" t="b">
        <v>0</v>
      </c>
    </row>
    <row r="69" spans="1:12" ht="15">
      <c r="A69" s="85" t="s">
        <v>4011</v>
      </c>
      <c r="B69" s="85" t="s">
        <v>463</v>
      </c>
      <c r="C69" s="85">
        <v>6</v>
      </c>
      <c r="D69" s="118">
        <v>0.0028744958189135202</v>
      </c>
      <c r="E69" s="118">
        <v>2.7153068006115446</v>
      </c>
      <c r="F69" s="85" t="s">
        <v>4880</v>
      </c>
      <c r="G69" s="85" t="b">
        <v>0</v>
      </c>
      <c r="H69" s="85" t="b">
        <v>0</v>
      </c>
      <c r="I69" s="85" t="b">
        <v>0</v>
      </c>
      <c r="J69" s="85" t="b">
        <v>0</v>
      </c>
      <c r="K69" s="85" t="b">
        <v>0</v>
      </c>
      <c r="L69" s="85" t="b">
        <v>0</v>
      </c>
    </row>
    <row r="70" spans="1:12" ht="15">
      <c r="A70" s="85" t="s">
        <v>463</v>
      </c>
      <c r="B70" s="85" t="s">
        <v>4012</v>
      </c>
      <c r="C70" s="85">
        <v>6</v>
      </c>
      <c r="D70" s="118">
        <v>0.0028744958189135202</v>
      </c>
      <c r="E70" s="118">
        <v>2.4934580509951885</v>
      </c>
      <c r="F70" s="85" t="s">
        <v>4880</v>
      </c>
      <c r="G70" s="85" t="b">
        <v>0</v>
      </c>
      <c r="H70" s="85" t="b">
        <v>0</v>
      </c>
      <c r="I70" s="85" t="b">
        <v>0</v>
      </c>
      <c r="J70" s="85" t="b">
        <v>0</v>
      </c>
      <c r="K70" s="85" t="b">
        <v>0</v>
      </c>
      <c r="L70" s="85" t="b">
        <v>0</v>
      </c>
    </row>
    <row r="71" spans="1:12" ht="15">
      <c r="A71" s="85" t="s">
        <v>4012</v>
      </c>
      <c r="B71" s="85" t="s">
        <v>4013</v>
      </c>
      <c r="C71" s="85">
        <v>6</v>
      </c>
      <c r="D71" s="118">
        <v>0.0028744958189135202</v>
      </c>
      <c r="E71" s="118">
        <v>2.4934580509951885</v>
      </c>
      <c r="F71" s="85" t="s">
        <v>4880</v>
      </c>
      <c r="G71" s="85" t="b">
        <v>0</v>
      </c>
      <c r="H71" s="85" t="b">
        <v>0</v>
      </c>
      <c r="I71" s="85" t="b">
        <v>0</v>
      </c>
      <c r="J71" s="85" t="b">
        <v>0</v>
      </c>
      <c r="K71" s="85" t="b">
        <v>0</v>
      </c>
      <c r="L71" s="85" t="b">
        <v>0</v>
      </c>
    </row>
    <row r="72" spans="1:12" ht="15">
      <c r="A72" s="85" t="s">
        <v>4013</v>
      </c>
      <c r="B72" s="85" t="s">
        <v>4014</v>
      </c>
      <c r="C72" s="85">
        <v>6</v>
      </c>
      <c r="D72" s="118">
        <v>0.0028744958189135202</v>
      </c>
      <c r="E72" s="118">
        <v>2.7153068006115446</v>
      </c>
      <c r="F72" s="85" t="s">
        <v>4880</v>
      </c>
      <c r="G72" s="85" t="b">
        <v>0</v>
      </c>
      <c r="H72" s="85" t="b">
        <v>0</v>
      </c>
      <c r="I72" s="85" t="b">
        <v>0</v>
      </c>
      <c r="J72" s="85" t="b">
        <v>0</v>
      </c>
      <c r="K72" s="85" t="b">
        <v>0</v>
      </c>
      <c r="L72" s="85" t="b">
        <v>0</v>
      </c>
    </row>
    <row r="73" spans="1:12" ht="15">
      <c r="A73" s="85" t="s">
        <v>4014</v>
      </c>
      <c r="B73" s="85" t="s">
        <v>4015</v>
      </c>
      <c r="C73" s="85">
        <v>6</v>
      </c>
      <c r="D73" s="118">
        <v>0.0028744958189135202</v>
      </c>
      <c r="E73" s="118">
        <v>2.4142768049475634</v>
      </c>
      <c r="F73" s="85" t="s">
        <v>4880</v>
      </c>
      <c r="G73" s="85" t="b">
        <v>0</v>
      </c>
      <c r="H73" s="85" t="b">
        <v>0</v>
      </c>
      <c r="I73" s="85" t="b">
        <v>0</v>
      </c>
      <c r="J73" s="85" t="b">
        <v>0</v>
      </c>
      <c r="K73" s="85" t="b">
        <v>0</v>
      </c>
      <c r="L73" s="85" t="b">
        <v>0</v>
      </c>
    </row>
    <row r="74" spans="1:12" ht="15">
      <c r="A74" s="85" t="s">
        <v>4015</v>
      </c>
      <c r="B74" s="85" t="s">
        <v>4589</v>
      </c>
      <c r="C74" s="85">
        <v>6</v>
      </c>
      <c r="D74" s="118">
        <v>0.0028744958189135202</v>
      </c>
      <c r="E74" s="118">
        <v>2.4142768049475634</v>
      </c>
      <c r="F74" s="85" t="s">
        <v>4880</v>
      </c>
      <c r="G74" s="85" t="b">
        <v>0</v>
      </c>
      <c r="H74" s="85" t="b">
        <v>0</v>
      </c>
      <c r="I74" s="85" t="b">
        <v>0</v>
      </c>
      <c r="J74" s="85" t="b">
        <v>0</v>
      </c>
      <c r="K74" s="85" t="b">
        <v>0</v>
      </c>
      <c r="L74" s="85" t="b">
        <v>0</v>
      </c>
    </row>
    <row r="75" spans="1:12" ht="15">
      <c r="A75" s="85" t="s">
        <v>3962</v>
      </c>
      <c r="B75" s="85" t="s">
        <v>4587</v>
      </c>
      <c r="C75" s="85">
        <v>6</v>
      </c>
      <c r="D75" s="118">
        <v>0.0028744958189135202</v>
      </c>
      <c r="E75" s="118">
        <v>2.5814132213503185</v>
      </c>
      <c r="F75" s="85" t="s">
        <v>4880</v>
      </c>
      <c r="G75" s="85" t="b">
        <v>0</v>
      </c>
      <c r="H75" s="85" t="b">
        <v>0</v>
      </c>
      <c r="I75" s="85" t="b">
        <v>0</v>
      </c>
      <c r="J75" s="85" t="b">
        <v>1</v>
      </c>
      <c r="K75" s="85" t="b">
        <v>0</v>
      </c>
      <c r="L75" s="85" t="b">
        <v>0</v>
      </c>
    </row>
    <row r="76" spans="1:12" ht="15">
      <c r="A76" s="85" t="s">
        <v>416</v>
      </c>
      <c r="B76" s="85" t="s">
        <v>3996</v>
      </c>
      <c r="C76" s="85">
        <v>5</v>
      </c>
      <c r="D76" s="118">
        <v>0.0025132774962826894</v>
      </c>
      <c r="E76" s="118">
        <v>2.2630091296169144</v>
      </c>
      <c r="F76" s="85" t="s">
        <v>4880</v>
      </c>
      <c r="G76" s="85" t="b">
        <v>0</v>
      </c>
      <c r="H76" s="85" t="b">
        <v>0</v>
      </c>
      <c r="I76" s="85" t="b">
        <v>0</v>
      </c>
      <c r="J76" s="85" t="b">
        <v>0</v>
      </c>
      <c r="K76" s="85" t="b">
        <v>0</v>
      </c>
      <c r="L76" s="85" t="b">
        <v>0</v>
      </c>
    </row>
    <row r="77" spans="1:12" ht="15">
      <c r="A77" s="85" t="s">
        <v>4589</v>
      </c>
      <c r="B77" s="85" t="s">
        <v>3967</v>
      </c>
      <c r="C77" s="85">
        <v>5</v>
      </c>
      <c r="D77" s="118">
        <v>0.0025132774962826894</v>
      </c>
      <c r="E77" s="118">
        <v>2.1712387562612694</v>
      </c>
      <c r="F77" s="85" t="s">
        <v>4880</v>
      </c>
      <c r="G77" s="85" t="b">
        <v>0</v>
      </c>
      <c r="H77" s="85" t="b">
        <v>0</v>
      </c>
      <c r="I77" s="85" t="b">
        <v>0</v>
      </c>
      <c r="J77" s="85" t="b">
        <v>0</v>
      </c>
      <c r="K77" s="85" t="b">
        <v>0</v>
      </c>
      <c r="L77" s="85" t="b">
        <v>0</v>
      </c>
    </row>
    <row r="78" spans="1:12" ht="15">
      <c r="A78" s="85" t="s">
        <v>4582</v>
      </c>
      <c r="B78" s="85" t="s">
        <v>4591</v>
      </c>
      <c r="C78" s="85">
        <v>5</v>
      </c>
      <c r="D78" s="118">
        <v>0.0025132774962826894</v>
      </c>
      <c r="E78" s="118">
        <v>2.569178764933307</v>
      </c>
      <c r="F78" s="85" t="s">
        <v>4880</v>
      </c>
      <c r="G78" s="85" t="b">
        <v>0</v>
      </c>
      <c r="H78" s="85" t="b">
        <v>0</v>
      </c>
      <c r="I78" s="85" t="b">
        <v>0</v>
      </c>
      <c r="J78" s="85" t="b">
        <v>0</v>
      </c>
      <c r="K78" s="85" t="b">
        <v>0</v>
      </c>
      <c r="L78" s="85" t="b">
        <v>0</v>
      </c>
    </row>
    <row r="79" spans="1:12" ht="15">
      <c r="A79" s="85" t="s">
        <v>4566</v>
      </c>
      <c r="B79" s="85" t="s">
        <v>4584</v>
      </c>
      <c r="C79" s="85">
        <v>5</v>
      </c>
      <c r="D79" s="118">
        <v>0.0025132774962826894</v>
      </c>
      <c r="E79" s="118">
        <v>2.3473300153169503</v>
      </c>
      <c r="F79" s="85" t="s">
        <v>4880</v>
      </c>
      <c r="G79" s="85" t="b">
        <v>0</v>
      </c>
      <c r="H79" s="85" t="b">
        <v>0</v>
      </c>
      <c r="I79" s="85" t="b">
        <v>0</v>
      </c>
      <c r="J79" s="85" t="b">
        <v>0</v>
      </c>
      <c r="K79" s="85" t="b">
        <v>0</v>
      </c>
      <c r="L79" s="85" t="b">
        <v>0</v>
      </c>
    </row>
    <row r="80" spans="1:12" ht="15">
      <c r="A80" s="85" t="s">
        <v>4584</v>
      </c>
      <c r="B80" s="85" t="s">
        <v>3951</v>
      </c>
      <c r="C80" s="85">
        <v>5</v>
      </c>
      <c r="D80" s="118">
        <v>0.0025132774962826894</v>
      </c>
      <c r="E80" s="118">
        <v>1.2717830539244195</v>
      </c>
      <c r="F80" s="85" t="s">
        <v>4880</v>
      </c>
      <c r="G80" s="85" t="b">
        <v>0</v>
      </c>
      <c r="H80" s="85" t="b">
        <v>0</v>
      </c>
      <c r="I80" s="85" t="b">
        <v>0</v>
      </c>
      <c r="J80" s="85" t="b">
        <v>0</v>
      </c>
      <c r="K80" s="85" t="b">
        <v>0</v>
      </c>
      <c r="L80" s="85" t="b">
        <v>0</v>
      </c>
    </row>
    <row r="81" spans="1:12" ht="15">
      <c r="A81" s="85" t="s">
        <v>4578</v>
      </c>
      <c r="B81" s="85" t="s">
        <v>3971</v>
      </c>
      <c r="C81" s="85">
        <v>5</v>
      </c>
      <c r="D81" s="118">
        <v>0.0025132774962826894</v>
      </c>
      <c r="E81" s="118">
        <v>1.7211363442722687</v>
      </c>
      <c r="F81" s="85" t="s">
        <v>4880</v>
      </c>
      <c r="G81" s="85" t="b">
        <v>1</v>
      </c>
      <c r="H81" s="85" t="b">
        <v>0</v>
      </c>
      <c r="I81" s="85" t="b">
        <v>0</v>
      </c>
      <c r="J81" s="85" t="b">
        <v>0</v>
      </c>
      <c r="K81" s="85" t="b">
        <v>0</v>
      </c>
      <c r="L81" s="85" t="b">
        <v>0</v>
      </c>
    </row>
    <row r="82" spans="1:12" ht="15">
      <c r="A82" s="85" t="s">
        <v>380</v>
      </c>
      <c r="B82" s="85" t="s">
        <v>448</v>
      </c>
      <c r="C82" s="85">
        <v>5</v>
      </c>
      <c r="D82" s="118">
        <v>0.0025132774962826894</v>
      </c>
      <c r="E82" s="118">
        <v>2.7944880466591697</v>
      </c>
      <c r="F82" s="85" t="s">
        <v>4880</v>
      </c>
      <c r="G82" s="85" t="b">
        <v>0</v>
      </c>
      <c r="H82" s="85" t="b">
        <v>0</v>
      </c>
      <c r="I82" s="85" t="b">
        <v>0</v>
      </c>
      <c r="J82" s="85" t="b">
        <v>0</v>
      </c>
      <c r="K82" s="85" t="b">
        <v>0</v>
      </c>
      <c r="L82" s="85" t="b">
        <v>0</v>
      </c>
    </row>
    <row r="83" spans="1:12" ht="15">
      <c r="A83" s="85" t="s">
        <v>448</v>
      </c>
      <c r="B83" s="85" t="s">
        <v>3956</v>
      </c>
      <c r="C83" s="85">
        <v>5</v>
      </c>
      <c r="D83" s="118">
        <v>0.0025132774962826894</v>
      </c>
      <c r="E83" s="118">
        <v>2.2893380683392635</v>
      </c>
      <c r="F83" s="85" t="s">
        <v>4880</v>
      </c>
      <c r="G83" s="85" t="b">
        <v>0</v>
      </c>
      <c r="H83" s="85" t="b">
        <v>0</v>
      </c>
      <c r="I83" s="85" t="b">
        <v>0</v>
      </c>
      <c r="J83" s="85" t="b">
        <v>0</v>
      </c>
      <c r="K83" s="85" t="b">
        <v>0</v>
      </c>
      <c r="L83" s="85" t="b">
        <v>0</v>
      </c>
    </row>
    <row r="84" spans="1:12" ht="15">
      <c r="A84" s="85" t="s">
        <v>4579</v>
      </c>
      <c r="B84" s="85" t="s">
        <v>4560</v>
      </c>
      <c r="C84" s="85">
        <v>5</v>
      </c>
      <c r="D84" s="118">
        <v>0.0025132774962826894</v>
      </c>
      <c r="E84" s="118">
        <v>2.2479453831810385</v>
      </c>
      <c r="F84" s="85" t="s">
        <v>4880</v>
      </c>
      <c r="G84" s="85" t="b">
        <v>0</v>
      </c>
      <c r="H84" s="85" t="b">
        <v>0</v>
      </c>
      <c r="I84" s="85" t="b">
        <v>0</v>
      </c>
      <c r="J84" s="85" t="b">
        <v>0</v>
      </c>
      <c r="K84" s="85" t="b">
        <v>0</v>
      </c>
      <c r="L84" s="85" t="b">
        <v>0</v>
      </c>
    </row>
    <row r="85" spans="1:12" ht="15">
      <c r="A85" s="85" t="s">
        <v>395</v>
      </c>
      <c r="B85" s="85" t="s">
        <v>3992</v>
      </c>
      <c r="C85" s="85">
        <v>5</v>
      </c>
      <c r="D85" s="118">
        <v>0.0025132774962826894</v>
      </c>
      <c r="E85" s="118">
        <v>1.870208760597288</v>
      </c>
      <c r="F85" s="85" t="s">
        <v>4880</v>
      </c>
      <c r="G85" s="85" t="b">
        <v>0</v>
      </c>
      <c r="H85" s="85" t="b">
        <v>0</v>
      </c>
      <c r="I85" s="85" t="b">
        <v>0</v>
      </c>
      <c r="J85" s="85" t="b">
        <v>0</v>
      </c>
      <c r="K85" s="85" t="b">
        <v>0</v>
      </c>
      <c r="L85" s="85" t="b">
        <v>0</v>
      </c>
    </row>
    <row r="86" spans="1:12" ht="15">
      <c r="A86" s="85" t="s">
        <v>3992</v>
      </c>
      <c r="B86" s="85" t="s">
        <v>3951</v>
      </c>
      <c r="C86" s="85">
        <v>5</v>
      </c>
      <c r="D86" s="118">
        <v>0.0025132774962826894</v>
      </c>
      <c r="E86" s="118">
        <v>0.7946617992047572</v>
      </c>
      <c r="F86" s="85" t="s">
        <v>4880</v>
      </c>
      <c r="G86" s="85" t="b">
        <v>0</v>
      </c>
      <c r="H86" s="85" t="b">
        <v>0</v>
      </c>
      <c r="I86" s="85" t="b">
        <v>0</v>
      </c>
      <c r="J86" s="85" t="b">
        <v>0</v>
      </c>
      <c r="K86" s="85" t="b">
        <v>0</v>
      </c>
      <c r="L86" s="85" t="b">
        <v>0</v>
      </c>
    </row>
    <row r="87" spans="1:12" ht="15">
      <c r="A87" s="85" t="s">
        <v>3951</v>
      </c>
      <c r="B87" s="85" t="s">
        <v>4603</v>
      </c>
      <c r="C87" s="85">
        <v>5</v>
      </c>
      <c r="D87" s="118">
        <v>0.0025132774962826894</v>
      </c>
      <c r="E87" s="118">
        <v>1.4560315530545647</v>
      </c>
      <c r="F87" s="85" t="s">
        <v>4880</v>
      </c>
      <c r="G87" s="85" t="b">
        <v>0</v>
      </c>
      <c r="H87" s="85" t="b">
        <v>0</v>
      </c>
      <c r="I87" s="85" t="b">
        <v>0</v>
      </c>
      <c r="J87" s="85" t="b">
        <v>0</v>
      </c>
      <c r="K87" s="85" t="b">
        <v>0</v>
      </c>
      <c r="L87" s="85" t="b">
        <v>0</v>
      </c>
    </row>
    <row r="88" spans="1:12" ht="15">
      <c r="A88" s="85" t="s">
        <v>4603</v>
      </c>
      <c r="B88" s="85" t="s">
        <v>3971</v>
      </c>
      <c r="C88" s="85">
        <v>5</v>
      </c>
      <c r="D88" s="118">
        <v>0.0025132774962826894</v>
      </c>
      <c r="E88" s="118">
        <v>1.9252563269281935</v>
      </c>
      <c r="F88" s="85" t="s">
        <v>4880</v>
      </c>
      <c r="G88" s="85" t="b">
        <v>0</v>
      </c>
      <c r="H88" s="85" t="b">
        <v>0</v>
      </c>
      <c r="I88" s="85" t="b">
        <v>0</v>
      </c>
      <c r="J88" s="85" t="b">
        <v>0</v>
      </c>
      <c r="K88" s="85" t="b">
        <v>0</v>
      </c>
      <c r="L88" s="85" t="b">
        <v>0</v>
      </c>
    </row>
    <row r="89" spans="1:12" ht="15">
      <c r="A89" s="85" t="s">
        <v>3971</v>
      </c>
      <c r="B89" s="85" t="s">
        <v>4604</v>
      </c>
      <c r="C89" s="85">
        <v>5</v>
      </c>
      <c r="D89" s="118">
        <v>0.0025132774962826894</v>
      </c>
      <c r="E89" s="118">
        <v>1.9493900066449128</v>
      </c>
      <c r="F89" s="85" t="s">
        <v>4880</v>
      </c>
      <c r="G89" s="85" t="b">
        <v>0</v>
      </c>
      <c r="H89" s="85" t="b">
        <v>0</v>
      </c>
      <c r="I89" s="85" t="b">
        <v>0</v>
      </c>
      <c r="J89" s="85" t="b">
        <v>0</v>
      </c>
      <c r="K89" s="85" t="b">
        <v>0</v>
      </c>
      <c r="L89" s="85" t="b">
        <v>0</v>
      </c>
    </row>
    <row r="90" spans="1:12" ht="15">
      <c r="A90" s="85" t="s">
        <v>4604</v>
      </c>
      <c r="B90" s="85" t="s">
        <v>4605</v>
      </c>
      <c r="C90" s="85">
        <v>5</v>
      </c>
      <c r="D90" s="118">
        <v>0.0025132774962826894</v>
      </c>
      <c r="E90" s="118">
        <v>2.7944880466591697</v>
      </c>
      <c r="F90" s="85" t="s">
        <v>4880</v>
      </c>
      <c r="G90" s="85" t="b">
        <v>0</v>
      </c>
      <c r="H90" s="85" t="b">
        <v>0</v>
      </c>
      <c r="I90" s="85" t="b">
        <v>0</v>
      </c>
      <c r="J90" s="85" t="b">
        <v>0</v>
      </c>
      <c r="K90" s="85" t="b">
        <v>0</v>
      </c>
      <c r="L90" s="85" t="b">
        <v>0</v>
      </c>
    </row>
    <row r="91" spans="1:12" ht="15">
      <c r="A91" s="85" t="s">
        <v>3965</v>
      </c>
      <c r="B91" s="85" t="s">
        <v>3990</v>
      </c>
      <c r="C91" s="85">
        <v>5</v>
      </c>
      <c r="D91" s="118">
        <v>0.0025132774962826894</v>
      </c>
      <c r="E91" s="118">
        <v>1.8344932083307535</v>
      </c>
      <c r="F91" s="85" t="s">
        <v>4880</v>
      </c>
      <c r="G91" s="85" t="b">
        <v>0</v>
      </c>
      <c r="H91" s="85" t="b">
        <v>0</v>
      </c>
      <c r="I91" s="85" t="b">
        <v>0</v>
      </c>
      <c r="J91" s="85" t="b">
        <v>0</v>
      </c>
      <c r="K91" s="85" t="b">
        <v>0</v>
      </c>
      <c r="L91" s="85" t="b">
        <v>0</v>
      </c>
    </row>
    <row r="92" spans="1:12" ht="15">
      <c r="A92" s="85" t="s">
        <v>3990</v>
      </c>
      <c r="B92" s="85" t="s">
        <v>3993</v>
      </c>
      <c r="C92" s="85">
        <v>5</v>
      </c>
      <c r="D92" s="118">
        <v>0.0025132774962826894</v>
      </c>
      <c r="E92" s="118">
        <v>2.0920575102136443</v>
      </c>
      <c r="F92" s="85" t="s">
        <v>4880</v>
      </c>
      <c r="G92" s="85" t="b">
        <v>0</v>
      </c>
      <c r="H92" s="85" t="b">
        <v>0</v>
      </c>
      <c r="I92" s="85" t="b">
        <v>0</v>
      </c>
      <c r="J92" s="85" t="b">
        <v>0</v>
      </c>
      <c r="K92" s="85" t="b">
        <v>0</v>
      </c>
      <c r="L92" s="85" t="b">
        <v>0</v>
      </c>
    </row>
    <row r="93" spans="1:12" ht="15">
      <c r="A93" s="85" t="s">
        <v>3993</v>
      </c>
      <c r="B93" s="85" t="s">
        <v>3991</v>
      </c>
      <c r="C93" s="85">
        <v>5</v>
      </c>
      <c r="D93" s="118">
        <v>0.0025132774962826894</v>
      </c>
      <c r="E93" s="118">
        <v>2.2333866630101133</v>
      </c>
      <c r="F93" s="85" t="s">
        <v>4880</v>
      </c>
      <c r="G93" s="85" t="b">
        <v>0</v>
      </c>
      <c r="H93" s="85" t="b">
        <v>0</v>
      </c>
      <c r="I93" s="85" t="b">
        <v>0</v>
      </c>
      <c r="J93" s="85" t="b">
        <v>0</v>
      </c>
      <c r="K93" s="85" t="b">
        <v>0</v>
      </c>
      <c r="L93" s="85" t="b">
        <v>0</v>
      </c>
    </row>
    <row r="94" spans="1:12" ht="15">
      <c r="A94" s="85" t="s">
        <v>3991</v>
      </c>
      <c r="B94" s="85" t="s">
        <v>3994</v>
      </c>
      <c r="C94" s="85">
        <v>5</v>
      </c>
      <c r="D94" s="118">
        <v>0.0025132774962826894</v>
      </c>
      <c r="E94" s="118">
        <v>2.3795146986883515</v>
      </c>
      <c r="F94" s="85" t="s">
        <v>4880</v>
      </c>
      <c r="G94" s="85" t="b">
        <v>0</v>
      </c>
      <c r="H94" s="85" t="b">
        <v>0</v>
      </c>
      <c r="I94" s="85" t="b">
        <v>0</v>
      </c>
      <c r="J94" s="85" t="b">
        <v>0</v>
      </c>
      <c r="K94" s="85" t="b">
        <v>1</v>
      </c>
      <c r="L94" s="85" t="b">
        <v>0</v>
      </c>
    </row>
    <row r="95" spans="1:12" ht="15">
      <c r="A95" s="85" t="s">
        <v>3994</v>
      </c>
      <c r="B95" s="85" t="s">
        <v>4577</v>
      </c>
      <c r="C95" s="85">
        <v>5</v>
      </c>
      <c r="D95" s="118">
        <v>0.0025132774962826894</v>
      </c>
      <c r="E95" s="118">
        <v>2.5903680640032447</v>
      </c>
      <c r="F95" s="85" t="s">
        <v>4880</v>
      </c>
      <c r="G95" s="85" t="b">
        <v>0</v>
      </c>
      <c r="H95" s="85" t="b">
        <v>1</v>
      </c>
      <c r="I95" s="85" t="b">
        <v>0</v>
      </c>
      <c r="J95" s="85" t="b">
        <v>0</v>
      </c>
      <c r="K95" s="85" t="b">
        <v>0</v>
      </c>
      <c r="L95" s="85" t="b">
        <v>0</v>
      </c>
    </row>
    <row r="96" spans="1:12" ht="15">
      <c r="A96" s="85" t="s">
        <v>4577</v>
      </c>
      <c r="B96" s="85" t="s">
        <v>4580</v>
      </c>
      <c r="C96" s="85">
        <v>5</v>
      </c>
      <c r="D96" s="118">
        <v>0.0025132774962826894</v>
      </c>
      <c r="E96" s="118">
        <v>2.38624808134732</v>
      </c>
      <c r="F96" s="85" t="s">
        <v>4880</v>
      </c>
      <c r="G96" s="85" t="b">
        <v>0</v>
      </c>
      <c r="H96" s="85" t="b">
        <v>0</v>
      </c>
      <c r="I96" s="85" t="b">
        <v>0</v>
      </c>
      <c r="J96" s="85" t="b">
        <v>0</v>
      </c>
      <c r="K96" s="85" t="b">
        <v>1</v>
      </c>
      <c r="L96" s="85" t="b">
        <v>0</v>
      </c>
    </row>
    <row r="97" spans="1:12" ht="15">
      <c r="A97" s="85" t="s">
        <v>4580</v>
      </c>
      <c r="B97" s="85" t="s">
        <v>3966</v>
      </c>
      <c r="C97" s="85">
        <v>5</v>
      </c>
      <c r="D97" s="118">
        <v>0.0025132774962826894</v>
      </c>
      <c r="E97" s="118">
        <v>2.1132468092835826</v>
      </c>
      <c r="F97" s="85" t="s">
        <v>4880</v>
      </c>
      <c r="G97" s="85" t="b">
        <v>0</v>
      </c>
      <c r="H97" s="85" t="b">
        <v>1</v>
      </c>
      <c r="I97" s="85" t="b">
        <v>0</v>
      </c>
      <c r="J97" s="85" t="b">
        <v>0</v>
      </c>
      <c r="K97" s="85" t="b">
        <v>0</v>
      </c>
      <c r="L97" s="85" t="b">
        <v>0</v>
      </c>
    </row>
    <row r="98" spans="1:12" ht="15">
      <c r="A98" s="85" t="s">
        <v>3966</v>
      </c>
      <c r="B98" s="85" t="s">
        <v>4607</v>
      </c>
      <c r="C98" s="85">
        <v>5</v>
      </c>
      <c r="D98" s="118">
        <v>0.0025132774962826894</v>
      </c>
      <c r="E98" s="118">
        <v>2.317366791939507</v>
      </c>
      <c r="F98" s="85" t="s">
        <v>4880</v>
      </c>
      <c r="G98" s="85" t="b">
        <v>0</v>
      </c>
      <c r="H98" s="85" t="b">
        <v>0</v>
      </c>
      <c r="I98" s="85" t="b">
        <v>0</v>
      </c>
      <c r="J98" s="85" t="b">
        <v>0</v>
      </c>
      <c r="K98" s="85" t="b">
        <v>0</v>
      </c>
      <c r="L98" s="85" t="b">
        <v>0</v>
      </c>
    </row>
    <row r="99" spans="1:12" ht="15">
      <c r="A99" s="85" t="s">
        <v>4607</v>
      </c>
      <c r="B99" s="85" t="s">
        <v>393</v>
      </c>
      <c r="C99" s="85">
        <v>5</v>
      </c>
      <c r="D99" s="118">
        <v>0.0025132774962826894</v>
      </c>
      <c r="E99" s="118">
        <v>2.3473300153169503</v>
      </c>
      <c r="F99" s="85" t="s">
        <v>4880</v>
      </c>
      <c r="G99" s="85" t="b">
        <v>0</v>
      </c>
      <c r="H99" s="85" t="b">
        <v>0</v>
      </c>
      <c r="I99" s="85" t="b">
        <v>0</v>
      </c>
      <c r="J99" s="85" t="b">
        <v>0</v>
      </c>
      <c r="K99" s="85" t="b">
        <v>0</v>
      </c>
      <c r="L99" s="85" t="b">
        <v>0</v>
      </c>
    </row>
    <row r="100" spans="1:12" ht="15">
      <c r="A100" s="85" t="s">
        <v>4613</v>
      </c>
      <c r="B100" s="85" t="s">
        <v>4590</v>
      </c>
      <c r="C100" s="85">
        <v>4</v>
      </c>
      <c r="D100" s="118">
        <v>0.0021260254063837658</v>
      </c>
      <c r="E100" s="118">
        <v>2.715306800611545</v>
      </c>
      <c r="F100" s="85" t="s">
        <v>4880</v>
      </c>
      <c r="G100" s="85" t="b">
        <v>0</v>
      </c>
      <c r="H100" s="85" t="b">
        <v>0</v>
      </c>
      <c r="I100" s="85" t="b">
        <v>0</v>
      </c>
      <c r="J100" s="85" t="b">
        <v>0</v>
      </c>
      <c r="K100" s="85" t="b">
        <v>0</v>
      </c>
      <c r="L100" s="85" t="b">
        <v>0</v>
      </c>
    </row>
    <row r="101" spans="1:12" ht="15">
      <c r="A101" s="85" t="s">
        <v>4616</v>
      </c>
      <c r="B101" s="85" t="s">
        <v>4564</v>
      </c>
      <c r="C101" s="85">
        <v>4</v>
      </c>
      <c r="D101" s="118">
        <v>0.0021260254063837658</v>
      </c>
      <c r="E101" s="118">
        <v>2.5903680640032447</v>
      </c>
      <c r="F101" s="85" t="s">
        <v>4880</v>
      </c>
      <c r="G101" s="85" t="b">
        <v>0</v>
      </c>
      <c r="H101" s="85" t="b">
        <v>1</v>
      </c>
      <c r="I101" s="85" t="b">
        <v>0</v>
      </c>
      <c r="J101" s="85" t="b">
        <v>0</v>
      </c>
      <c r="K101" s="85" t="b">
        <v>0</v>
      </c>
      <c r="L101" s="85" t="b">
        <v>0</v>
      </c>
    </row>
    <row r="102" spans="1:12" ht="15">
      <c r="A102" s="85" t="s">
        <v>4564</v>
      </c>
      <c r="B102" s="85" t="s">
        <v>4617</v>
      </c>
      <c r="C102" s="85">
        <v>4</v>
      </c>
      <c r="D102" s="118">
        <v>0.0021260254063837658</v>
      </c>
      <c r="E102" s="118">
        <v>2.4934580509951885</v>
      </c>
      <c r="F102" s="85" t="s">
        <v>4880</v>
      </c>
      <c r="G102" s="85" t="b">
        <v>0</v>
      </c>
      <c r="H102" s="85" t="b">
        <v>0</v>
      </c>
      <c r="I102" s="85" t="b">
        <v>0</v>
      </c>
      <c r="J102" s="85" t="b">
        <v>0</v>
      </c>
      <c r="K102" s="85" t="b">
        <v>0</v>
      </c>
      <c r="L102" s="85" t="b">
        <v>0</v>
      </c>
    </row>
    <row r="103" spans="1:12" ht="15">
      <c r="A103" s="85" t="s">
        <v>4617</v>
      </c>
      <c r="B103" s="85" t="s">
        <v>4618</v>
      </c>
      <c r="C103" s="85">
        <v>4</v>
      </c>
      <c r="D103" s="118">
        <v>0.0021260254063837658</v>
      </c>
      <c r="E103" s="118">
        <v>2.891398059667226</v>
      </c>
      <c r="F103" s="85" t="s">
        <v>4880</v>
      </c>
      <c r="G103" s="85" t="b">
        <v>0</v>
      </c>
      <c r="H103" s="85" t="b">
        <v>0</v>
      </c>
      <c r="I103" s="85" t="b">
        <v>0</v>
      </c>
      <c r="J103" s="85" t="b">
        <v>0</v>
      </c>
      <c r="K103" s="85" t="b">
        <v>0</v>
      </c>
      <c r="L103" s="85" t="b">
        <v>0</v>
      </c>
    </row>
    <row r="104" spans="1:12" ht="15">
      <c r="A104" s="85" t="s">
        <v>4618</v>
      </c>
      <c r="B104" s="85" t="s">
        <v>4567</v>
      </c>
      <c r="C104" s="85">
        <v>4</v>
      </c>
      <c r="D104" s="118">
        <v>0.0021260254063837658</v>
      </c>
      <c r="E104" s="118">
        <v>2.5392155415558637</v>
      </c>
      <c r="F104" s="85" t="s">
        <v>4880</v>
      </c>
      <c r="G104" s="85" t="b">
        <v>0</v>
      </c>
      <c r="H104" s="85" t="b">
        <v>0</v>
      </c>
      <c r="I104" s="85" t="b">
        <v>0</v>
      </c>
      <c r="J104" s="85" t="b">
        <v>0</v>
      </c>
      <c r="K104" s="85" t="b">
        <v>0</v>
      </c>
      <c r="L104" s="85" t="b">
        <v>0</v>
      </c>
    </row>
    <row r="105" spans="1:12" ht="15">
      <c r="A105" s="85" t="s">
        <v>4567</v>
      </c>
      <c r="B105" s="85" t="s">
        <v>4619</v>
      </c>
      <c r="C105" s="85">
        <v>4</v>
      </c>
      <c r="D105" s="118">
        <v>0.0021260254063837658</v>
      </c>
      <c r="E105" s="118">
        <v>2.5392155415558637</v>
      </c>
      <c r="F105" s="85" t="s">
        <v>4880</v>
      </c>
      <c r="G105" s="85" t="b">
        <v>0</v>
      </c>
      <c r="H105" s="85" t="b">
        <v>0</v>
      </c>
      <c r="I105" s="85" t="b">
        <v>0</v>
      </c>
      <c r="J105" s="85" t="b">
        <v>0</v>
      </c>
      <c r="K105" s="85" t="b">
        <v>0</v>
      </c>
      <c r="L105" s="85" t="b">
        <v>0</v>
      </c>
    </row>
    <row r="106" spans="1:12" ht="15">
      <c r="A106" s="85" t="s">
        <v>4619</v>
      </c>
      <c r="B106" s="85" t="s">
        <v>4620</v>
      </c>
      <c r="C106" s="85">
        <v>4</v>
      </c>
      <c r="D106" s="118">
        <v>0.0021260254063837658</v>
      </c>
      <c r="E106" s="118">
        <v>2.891398059667226</v>
      </c>
      <c r="F106" s="85" t="s">
        <v>4880</v>
      </c>
      <c r="G106" s="85" t="b">
        <v>0</v>
      </c>
      <c r="H106" s="85" t="b">
        <v>0</v>
      </c>
      <c r="I106" s="85" t="b">
        <v>0</v>
      </c>
      <c r="J106" s="85" t="b">
        <v>0</v>
      </c>
      <c r="K106" s="85" t="b">
        <v>0</v>
      </c>
      <c r="L106" s="85" t="b">
        <v>0</v>
      </c>
    </row>
    <row r="107" spans="1:12" ht="15">
      <c r="A107" s="85" t="s">
        <v>4620</v>
      </c>
      <c r="B107" s="85" t="s">
        <v>3952</v>
      </c>
      <c r="C107" s="85">
        <v>4</v>
      </c>
      <c r="D107" s="118">
        <v>0.0021260254063837658</v>
      </c>
      <c r="E107" s="118">
        <v>1.785887874897252</v>
      </c>
      <c r="F107" s="85" t="s">
        <v>4880</v>
      </c>
      <c r="G107" s="85" t="b">
        <v>0</v>
      </c>
      <c r="H107" s="85" t="b">
        <v>0</v>
      </c>
      <c r="I107" s="85" t="b">
        <v>0</v>
      </c>
      <c r="J107" s="85" t="b">
        <v>0</v>
      </c>
      <c r="K107" s="85" t="b">
        <v>0</v>
      </c>
      <c r="L107" s="85" t="b">
        <v>0</v>
      </c>
    </row>
    <row r="108" spans="1:12" ht="15">
      <c r="A108" s="85" t="s">
        <v>3952</v>
      </c>
      <c r="B108" s="85" t="s">
        <v>4569</v>
      </c>
      <c r="C108" s="85">
        <v>4</v>
      </c>
      <c r="D108" s="118">
        <v>0.0021260254063837658</v>
      </c>
      <c r="E108" s="118">
        <v>1.4681521857304183</v>
      </c>
      <c r="F108" s="85" t="s">
        <v>4880</v>
      </c>
      <c r="G108" s="85" t="b">
        <v>0</v>
      </c>
      <c r="H108" s="85" t="b">
        <v>0</v>
      </c>
      <c r="I108" s="85" t="b">
        <v>0</v>
      </c>
      <c r="J108" s="85" t="b">
        <v>0</v>
      </c>
      <c r="K108" s="85" t="b">
        <v>0</v>
      </c>
      <c r="L108" s="85" t="b">
        <v>0</v>
      </c>
    </row>
    <row r="109" spans="1:12" ht="15">
      <c r="A109" s="85" t="s">
        <v>4569</v>
      </c>
      <c r="B109" s="85" t="s">
        <v>4621</v>
      </c>
      <c r="C109" s="85">
        <v>4</v>
      </c>
      <c r="D109" s="118">
        <v>0.0021260254063837658</v>
      </c>
      <c r="E109" s="118">
        <v>2.5903680640032447</v>
      </c>
      <c r="F109" s="85" t="s">
        <v>4880</v>
      </c>
      <c r="G109" s="85" t="b">
        <v>0</v>
      </c>
      <c r="H109" s="85" t="b">
        <v>0</v>
      </c>
      <c r="I109" s="85" t="b">
        <v>0</v>
      </c>
      <c r="J109" s="85" t="b">
        <v>0</v>
      </c>
      <c r="K109" s="85" t="b">
        <v>0</v>
      </c>
      <c r="L109" s="85" t="b">
        <v>0</v>
      </c>
    </row>
    <row r="110" spans="1:12" ht="15">
      <c r="A110" s="85" t="s">
        <v>4621</v>
      </c>
      <c r="B110" s="85" t="s">
        <v>4015</v>
      </c>
      <c r="C110" s="85">
        <v>4</v>
      </c>
      <c r="D110" s="118">
        <v>0.0021260254063837658</v>
      </c>
      <c r="E110" s="118">
        <v>2.414276804947564</v>
      </c>
      <c r="F110" s="85" t="s">
        <v>4880</v>
      </c>
      <c r="G110" s="85" t="b">
        <v>0</v>
      </c>
      <c r="H110" s="85" t="b">
        <v>0</v>
      </c>
      <c r="I110" s="85" t="b">
        <v>0</v>
      </c>
      <c r="J110" s="85" t="b">
        <v>0</v>
      </c>
      <c r="K110" s="85" t="b">
        <v>0</v>
      </c>
      <c r="L110" s="85" t="b">
        <v>0</v>
      </c>
    </row>
    <row r="111" spans="1:12" ht="15">
      <c r="A111" s="85" t="s">
        <v>4015</v>
      </c>
      <c r="B111" s="85" t="s">
        <v>4622</v>
      </c>
      <c r="C111" s="85">
        <v>4</v>
      </c>
      <c r="D111" s="118">
        <v>0.0021260254063837658</v>
      </c>
      <c r="E111" s="118">
        <v>2.414276804947564</v>
      </c>
      <c r="F111" s="85" t="s">
        <v>4880</v>
      </c>
      <c r="G111" s="85" t="b">
        <v>0</v>
      </c>
      <c r="H111" s="85" t="b">
        <v>0</v>
      </c>
      <c r="I111" s="85" t="b">
        <v>0</v>
      </c>
      <c r="J111" s="85" t="b">
        <v>0</v>
      </c>
      <c r="K111" s="85" t="b">
        <v>0</v>
      </c>
      <c r="L111" s="85" t="b">
        <v>0</v>
      </c>
    </row>
    <row r="112" spans="1:12" ht="15">
      <c r="A112" s="85" t="s">
        <v>4622</v>
      </c>
      <c r="B112" s="85" t="s">
        <v>4623</v>
      </c>
      <c r="C112" s="85">
        <v>4</v>
      </c>
      <c r="D112" s="118">
        <v>0.0021260254063837658</v>
      </c>
      <c r="E112" s="118">
        <v>2.891398059667226</v>
      </c>
      <c r="F112" s="85" t="s">
        <v>4880</v>
      </c>
      <c r="G112" s="85" t="b">
        <v>0</v>
      </c>
      <c r="H112" s="85" t="b">
        <v>0</v>
      </c>
      <c r="I112" s="85" t="b">
        <v>0</v>
      </c>
      <c r="J112" s="85" t="b">
        <v>0</v>
      </c>
      <c r="K112" s="85" t="b">
        <v>0</v>
      </c>
      <c r="L112" s="85" t="b">
        <v>0</v>
      </c>
    </row>
    <row r="113" spans="1:12" ht="15">
      <c r="A113" s="85" t="s">
        <v>4623</v>
      </c>
      <c r="B113" s="85" t="s">
        <v>4569</v>
      </c>
      <c r="C113" s="85">
        <v>4</v>
      </c>
      <c r="D113" s="118">
        <v>0.0021260254063837658</v>
      </c>
      <c r="E113" s="118">
        <v>2.5903680640032447</v>
      </c>
      <c r="F113" s="85" t="s">
        <v>4880</v>
      </c>
      <c r="G113" s="85" t="b">
        <v>0</v>
      </c>
      <c r="H113" s="85" t="b">
        <v>0</v>
      </c>
      <c r="I113" s="85" t="b">
        <v>0</v>
      </c>
      <c r="J113" s="85" t="b">
        <v>0</v>
      </c>
      <c r="K113" s="85" t="b">
        <v>0</v>
      </c>
      <c r="L113" s="85" t="b">
        <v>0</v>
      </c>
    </row>
    <row r="114" spans="1:12" ht="15">
      <c r="A114" s="85" t="s">
        <v>4569</v>
      </c>
      <c r="B114" s="85" t="s">
        <v>4555</v>
      </c>
      <c r="C114" s="85">
        <v>4</v>
      </c>
      <c r="D114" s="118">
        <v>0.0021260254063837658</v>
      </c>
      <c r="E114" s="118">
        <v>2.1132468092835826</v>
      </c>
      <c r="F114" s="85" t="s">
        <v>4880</v>
      </c>
      <c r="G114" s="85" t="b">
        <v>0</v>
      </c>
      <c r="H114" s="85" t="b">
        <v>0</v>
      </c>
      <c r="I114" s="85" t="b">
        <v>0</v>
      </c>
      <c r="J114" s="85" t="b">
        <v>0</v>
      </c>
      <c r="K114" s="85" t="b">
        <v>0</v>
      </c>
      <c r="L114" s="85" t="b">
        <v>0</v>
      </c>
    </row>
    <row r="115" spans="1:12" ht="15">
      <c r="A115" s="85" t="s">
        <v>3970</v>
      </c>
      <c r="B115" s="85" t="s">
        <v>4566</v>
      </c>
      <c r="C115" s="85">
        <v>4</v>
      </c>
      <c r="D115" s="118">
        <v>0.0021260254063837658</v>
      </c>
      <c r="E115" s="118">
        <v>2.192428055331207</v>
      </c>
      <c r="F115" s="85" t="s">
        <v>4880</v>
      </c>
      <c r="G115" s="85" t="b">
        <v>0</v>
      </c>
      <c r="H115" s="85" t="b">
        <v>0</v>
      </c>
      <c r="I115" s="85" t="b">
        <v>0</v>
      </c>
      <c r="J115" s="85" t="b">
        <v>0</v>
      </c>
      <c r="K115" s="85" t="b">
        <v>0</v>
      </c>
      <c r="L115" s="85" t="b">
        <v>0</v>
      </c>
    </row>
    <row r="116" spans="1:12" ht="15">
      <c r="A116" s="85" t="s">
        <v>3951</v>
      </c>
      <c r="B116" s="85" t="s">
        <v>4582</v>
      </c>
      <c r="C116" s="85">
        <v>4</v>
      </c>
      <c r="D116" s="118">
        <v>0.0021260254063837658</v>
      </c>
      <c r="E116" s="118">
        <v>1.2129935043682702</v>
      </c>
      <c r="F116" s="85" t="s">
        <v>4880</v>
      </c>
      <c r="G116" s="85" t="b">
        <v>0</v>
      </c>
      <c r="H116" s="85" t="b">
        <v>0</v>
      </c>
      <c r="I116" s="85" t="b">
        <v>0</v>
      </c>
      <c r="J116" s="85" t="b">
        <v>0</v>
      </c>
      <c r="K116" s="85" t="b">
        <v>0</v>
      </c>
      <c r="L116" s="85" t="b">
        <v>0</v>
      </c>
    </row>
    <row r="117" spans="1:12" ht="15">
      <c r="A117" s="85" t="s">
        <v>4591</v>
      </c>
      <c r="B117" s="85" t="s">
        <v>3912</v>
      </c>
      <c r="C117" s="85">
        <v>4</v>
      </c>
      <c r="D117" s="118">
        <v>0.0021260254063837658</v>
      </c>
      <c r="E117" s="118">
        <v>2.062094286836201</v>
      </c>
      <c r="F117" s="85" t="s">
        <v>4880</v>
      </c>
      <c r="G117" s="85" t="b">
        <v>0</v>
      </c>
      <c r="H117" s="85" t="b">
        <v>0</v>
      </c>
      <c r="I117" s="85" t="b">
        <v>0</v>
      </c>
      <c r="J117" s="85" t="b">
        <v>0</v>
      </c>
      <c r="K117" s="85" t="b">
        <v>0</v>
      </c>
      <c r="L117" s="85" t="b">
        <v>0</v>
      </c>
    </row>
    <row r="118" spans="1:12" ht="15">
      <c r="A118" s="85" t="s">
        <v>3912</v>
      </c>
      <c r="B118" s="85" t="s">
        <v>4625</v>
      </c>
      <c r="C118" s="85">
        <v>4</v>
      </c>
      <c r="D118" s="118">
        <v>0.0021260254063837658</v>
      </c>
      <c r="E118" s="118">
        <v>2.2630091296169144</v>
      </c>
      <c r="F118" s="85" t="s">
        <v>4880</v>
      </c>
      <c r="G118" s="85" t="b">
        <v>0</v>
      </c>
      <c r="H118" s="85" t="b">
        <v>0</v>
      </c>
      <c r="I118" s="85" t="b">
        <v>0</v>
      </c>
      <c r="J118" s="85" t="b">
        <v>0</v>
      </c>
      <c r="K118" s="85" t="b">
        <v>0</v>
      </c>
      <c r="L118" s="85" t="b">
        <v>0</v>
      </c>
    </row>
    <row r="119" spans="1:12" ht="15">
      <c r="A119" s="85" t="s">
        <v>4625</v>
      </c>
      <c r="B119" s="85" t="s">
        <v>4626</v>
      </c>
      <c r="C119" s="85">
        <v>4</v>
      </c>
      <c r="D119" s="118">
        <v>0.0021260254063837658</v>
      </c>
      <c r="E119" s="118">
        <v>2.891398059667226</v>
      </c>
      <c r="F119" s="85" t="s">
        <v>4880</v>
      </c>
      <c r="G119" s="85" t="b">
        <v>0</v>
      </c>
      <c r="H119" s="85" t="b">
        <v>0</v>
      </c>
      <c r="I119" s="85" t="b">
        <v>0</v>
      </c>
      <c r="J119" s="85" t="b">
        <v>0</v>
      </c>
      <c r="K119" s="85" t="b">
        <v>0</v>
      </c>
      <c r="L119" s="85" t="b">
        <v>0</v>
      </c>
    </row>
    <row r="120" spans="1:12" ht="15">
      <c r="A120" s="85" t="s">
        <v>4626</v>
      </c>
      <c r="B120" s="85" t="s">
        <v>4627</v>
      </c>
      <c r="C120" s="85">
        <v>4</v>
      </c>
      <c r="D120" s="118">
        <v>0.0021260254063837658</v>
      </c>
      <c r="E120" s="118">
        <v>2.891398059667226</v>
      </c>
      <c r="F120" s="85" t="s">
        <v>4880</v>
      </c>
      <c r="G120" s="85" t="b">
        <v>0</v>
      </c>
      <c r="H120" s="85" t="b">
        <v>0</v>
      </c>
      <c r="I120" s="85" t="b">
        <v>0</v>
      </c>
      <c r="J120" s="85" t="b">
        <v>0</v>
      </c>
      <c r="K120" s="85" t="b">
        <v>0</v>
      </c>
      <c r="L120" s="85" t="b">
        <v>0</v>
      </c>
    </row>
    <row r="121" spans="1:12" ht="15">
      <c r="A121" s="85" t="s">
        <v>4627</v>
      </c>
      <c r="B121" s="85" t="s">
        <v>4585</v>
      </c>
      <c r="C121" s="85">
        <v>4</v>
      </c>
      <c r="D121" s="118">
        <v>0.0021260254063837658</v>
      </c>
      <c r="E121" s="118">
        <v>2.6483600109809315</v>
      </c>
      <c r="F121" s="85" t="s">
        <v>4880</v>
      </c>
      <c r="G121" s="85" t="b">
        <v>0</v>
      </c>
      <c r="H121" s="85" t="b">
        <v>0</v>
      </c>
      <c r="I121" s="85" t="b">
        <v>0</v>
      </c>
      <c r="J121" s="85" t="b">
        <v>0</v>
      </c>
      <c r="K121" s="85" t="b">
        <v>0</v>
      </c>
      <c r="L121" s="85" t="b">
        <v>0</v>
      </c>
    </row>
    <row r="122" spans="1:12" ht="15">
      <c r="A122" s="85" t="s">
        <v>4629</v>
      </c>
      <c r="B122" s="85" t="s">
        <v>397</v>
      </c>
      <c r="C122" s="85">
        <v>4</v>
      </c>
      <c r="D122" s="118">
        <v>0.0021260254063837658</v>
      </c>
      <c r="E122" s="118">
        <v>2.891398059667226</v>
      </c>
      <c r="F122" s="85" t="s">
        <v>4880</v>
      </c>
      <c r="G122" s="85" t="b">
        <v>0</v>
      </c>
      <c r="H122" s="85" t="b">
        <v>0</v>
      </c>
      <c r="I122" s="85" t="b">
        <v>0</v>
      </c>
      <c r="J122" s="85" t="b">
        <v>0</v>
      </c>
      <c r="K122" s="85" t="b">
        <v>0</v>
      </c>
      <c r="L122" s="85" t="b">
        <v>0</v>
      </c>
    </row>
    <row r="123" spans="1:12" ht="15">
      <c r="A123" s="85" t="s">
        <v>397</v>
      </c>
      <c r="B123" s="85" t="s">
        <v>4630</v>
      </c>
      <c r="C123" s="85">
        <v>4</v>
      </c>
      <c r="D123" s="118">
        <v>0.0021260254063837658</v>
      </c>
      <c r="E123" s="118">
        <v>2.891398059667226</v>
      </c>
      <c r="F123" s="85" t="s">
        <v>4880</v>
      </c>
      <c r="G123" s="85" t="b">
        <v>0</v>
      </c>
      <c r="H123" s="85" t="b">
        <v>0</v>
      </c>
      <c r="I123" s="85" t="b">
        <v>0</v>
      </c>
      <c r="J123" s="85" t="b">
        <v>0</v>
      </c>
      <c r="K123" s="85" t="b">
        <v>0</v>
      </c>
      <c r="L123" s="85" t="b">
        <v>0</v>
      </c>
    </row>
    <row r="124" spans="1:12" ht="15">
      <c r="A124" s="85" t="s">
        <v>4630</v>
      </c>
      <c r="B124" s="85" t="s">
        <v>393</v>
      </c>
      <c r="C124" s="85">
        <v>4</v>
      </c>
      <c r="D124" s="118">
        <v>0.0021260254063837658</v>
      </c>
      <c r="E124" s="118">
        <v>2.3473300153169503</v>
      </c>
      <c r="F124" s="85" t="s">
        <v>4880</v>
      </c>
      <c r="G124" s="85" t="b">
        <v>0</v>
      </c>
      <c r="H124" s="85" t="b">
        <v>0</v>
      </c>
      <c r="I124" s="85" t="b">
        <v>0</v>
      </c>
      <c r="J124" s="85" t="b">
        <v>0</v>
      </c>
      <c r="K124" s="85" t="b">
        <v>0</v>
      </c>
      <c r="L124" s="85" t="b">
        <v>0</v>
      </c>
    </row>
    <row r="125" spans="1:12" ht="15">
      <c r="A125" s="85" t="s">
        <v>395</v>
      </c>
      <c r="B125" s="85" t="s">
        <v>3969</v>
      </c>
      <c r="C125" s="85">
        <v>4</v>
      </c>
      <c r="D125" s="118">
        <v>0.0021260254063837658</v>
      </c>
      <c r="E125" s="118">
        <v>1.8650691209448769</v>
      </c>
      <c r="F125" s="85" t="s">
        <v>4880</v>
      </c>
      <c r="G125" s="85" t="b">
        <v>0</v>
      </c>
      <c r="H125" s="85" t="b">
        <v>0</v>
      </c>
      <c r="I125" s="85" t="b">
        <v>0</v>
      </c>
      <c r="J125" s="85" t="b">
        <v>0</v>
      </c>
      <c r="K125" s="85" t="b">
        <v>0</v>
      </c>
      <c r="L125" s="85" t="b">
        <v>0</v>
      </c>
    </row>
    <row r="126" spans="1:12" ht="15">
      <c r="A126" s="85" t="s">
        <v>3990</v>
      </c>
      <c r="B126" s="85" t="s">
        <v>4631</v>
      </c>
      <c r="C126" s="85">
        <v>4</v>
      </c>
      <c r="D126" s="118">
        <v>0.0021260254063837658</v>
      </c>
      <c r="E126" s="118">
        <v>2.2381855458918825</v>
      </c>
      <c r="F126" s="85" t="s">
        <v>4880</v>
      </c>
      <c r="G126" s="85" t="b">
        <v>0</v>
      </c>
      <c r="H126" s="85" t="b">
        <v>0</v>
      </c>
      <c r="I126" s="85" t="b">
        <v>0</v>
      </c>
      <c r="J126" s="85" t="b">
        <v>0</v>
      </c>
      <c r="K126" s="85" t="b">
        <v>0</v>
      </c>
      <c r="L126" s="85" t="b">
        <v>0</v>
      </c>
    </row>
    <row r="127" spans="1:12" ht="15">
      <c r="A127" s="85" t="s">
        <v>4631</v>
      </c>
      <c r="B127" s="85" t="s">
        <v>4632</v>
      </c>
      <c r="C127" s="85">
        <v>4</v>
      </c>
      <c r="D127" s="118">
        <v>0.0021260254063837658</v>
      </c>
      <c r="E127" s="118">
        <v>2.891398059667226</v>
      </c>
      <c r="F127" s="85" t="s">
        <v>4880</v>
      </c>
      <c r="G127" s="85" t="b">
        <v>0</v>
      </c>
      <c r="H127" s="85" t="b">
        <v>0</v>
      </c>
      <c r="I127" s="85" t="b">
        <v>0</v>
      </c>
      <c r="J127" s="85" t="b">
        <v>0</v>
      </c>
      <c r="K127" s="85" t="b">
        <v>0</v>
      </c>
      <c r="L127" s="85" t="b">
        <v>0</v>
      </c>
    </row>
    <row r="128" spans="1:12" ht="15">
      <c r="A128" s="85" t="s">
        <v>4632</v>
      </c>
      <c r="B128" s="85" t="s">
        <v>4633</v>
      </c>
      <c r="C128" s="85">
        <v>4</v>
      </c>
      <c r="D128" s="118">
        <v>0.0021260254063837658</v>
      </c>
      <c r="E128" s="118">
        <v>2.891398059667226</v>
      </c>
      <c r="F128" s="85" t="s">
        <v>4880</v>
      </c>
      <c r="G128" s="85" t="b">
        <v>0</v>
      </c>
      <c r="H128" s="85" t="b">
        <v>0</v>
      </c>
      <c r="I128" s="85" t="b">
        <v>0</v>
      </c>
      <c r="J128" s="85" t="b">
        <v>0</v>
      </c>
      <c r="K128" s="85" t="b">
        <v>0</v>
      </c>
      <c r="L128" s="85" t="b">
        <v>0</v>
      </c>
    </row>
    <row r="129" spans="1:12" ht="15">
      <c r="A129" s="85" t="s">
        <v>4633</v>
      </c>
      <c r="B129" s="85" t="s">
        <v>4634</v>
      </c>
      <c r="C129" s="85">
        <v>4</v>
      </c>
      <c r="D129" s="118">
        <v>0.0021260254063837658</v>
      </c>
      <c r="E129" s="118">
        <v>2.891398059667226</v>
      </c>
      <c r="F129" s="85" t="s">
        <v>4880</v>
      </c>
      <c r="G129" s="85" t="b">
        <v>0</v>
      </c>
      <c r="H129" s="85" t="b">
        <v>0</v>
      </c>
      <c r="I129" s="85" t="b">
        <v>0</v>
      </c>
      <c r="J129" s="85" t="b">
        <v>0</v>
      </c>
      <c r="K129" s="85" t="b">
        <v>0</v>
      </c>
      <c r="L129" s="85" t="b">
        <v>0</v>
      </c>
    </row>
    <row r="130" spans="1:12" ht="15">
      <c r="A130" s="85" t="s">
        <v>455</v>
      </c>
      <c r="B130" s="85" t="s">
        <v>454</v>
      </c>
      <c r="C130" s="85">
        <v>4</v>
      </c>
      <c r="D130" s="118">
        <v>0.0021260254063837658</v>
      </c>
      <c r="E130" s="118">
        <v>2.715306800611545</v>
      </c>
      <c r="F130" s="85" t="s">
        <v>4880</v>
      </c>
      <c r="G130" s="85" t="b">
        <v>0</v>
      </c>
      <c r="H130" s="85" t="b">
        <v>0</v>
      </c>
      <c r="I130" s="85" t="b">
        <v>0</v>
      </c>
      <c r="J130" s="85" t="b">
        <v>0</v>
      </c>
      <c r="K130" s="85" t="b">
        <v>0</v>
      </c>
      <c r="L130" s="85" t="b">
        <v>0</v>
      </c>
    </row>
    <row r="131" spans="1:12" ht="15">
      <c r="A131" s="85" t="s">
        <v>454</v>
      </c>
      <c r="B131" s="85" t="s">
        <v>452</v>
      </c>
      <c r="C131" s="85">
        <v>4</v>
      </c>
      <c r="D131" s="118">
        <v>0.0021260254063837658</v>
      </c>
      <c r="E131" s="118">
        <v>2.891398059667226</v>
      </c>
      <c r="F131" s="85" t="s">
        <v>4880</v>
      </c>
      <c r="G131" s="85" t="b">
        <v>0</v>
      </c>
      <c r="H131" s="85" t="b">
        <v>0</v>
      </c>
      <c r="I131" s="85" t="b">
        <v>0</v>
      </c>
      <c r="J131" s="85" t="b">
        <v>0</v>
      </c>
      <c r="K131" s="85" t="b">
        <v>0</v>
      </c>
      <c r="L131" s="85" t="b">
        <v>0</v>
      </c>
    </row>
    <row r="132" spans="1:12" ht="15">
      <c r="A132" s="85" t="s">
        <v>452</v>
      </c>
      <c r="B132" s="85" t="s">
        <v>451</v>
      </c>
      <c r="C132" s="85">
        <v>4</v>
      </c>
      <c r="D132" s="118">
        <v>0.0021260254063837658</v>
      </c>
      <c r="E132" s="118">
        <v>2.891398059667226</v>
      </c>
      <c r="F132" s="85" t="s">
        <v>4880</v>
      </c>
      <c r="G132" s="85" t="b">
        <v>0</v>
      </c>
      <c r="H132" s="85" t="b">
        <v>0</v>
      </c>
      <c r="I132" s="85" t="b">
        <v>0</v>
      </c>
      <c r="J132" s="85" t="b">
        <v>0</v>
      </c>
      <c r="K132" s="85" t="b">
        <v>0</v>
      </c>
      <c r="L132" s="85" t="b">
        <v>0</v>
      </c>
    </row>
    <row r="133" spans="1:12" ht="15">
      <c r="A133" s="85" t="s">
        <v>451</v>
      </c>
      <c r="B133" s="85" t="s">
        <v>450</v>
      </c>
      <c r="C133" s="85">
        <v>4</v>
      </c>
      <c r="D133" s="118">
        <v>0.0021260254063837658</v>
      </c>
      <c r="E133" s="118">
        <v>2.7944880466591697</v>
      </c>
      <c r="F133" s="85" t="s">
        <v>4880</v>
      </c>
      <c r="G133" s="85" t="b">
        <v>0</v>
      </c>
      <c r="H133" s="85" t="b">
        <v>0</v>
      </c>
      <c r="I133" s="85" t="b">
        <v>0</v>
      </c>
      <c r="J133" s="85" t="b">
        <v>0</v>
      </c>
      <c r="K133" s="85" t="b">
        <v>0</v>
      </c>
      <c r="L133" s="85" t="b">
        <v>0</v>
      </c>
    </row>
    <row r="134" spans="1:12" ht="15">
      <c r="A134" s="85" t="s">
        <v>450</v>
      </c>
      <c r="B134" s="85" t="s">
        <v>449</v>
      </c>
      <c r="C134" s="85">
        <v>4</v>
      </c>
      <c r="D134" s="118">
        <v>0.0021260254063837658</v>
      </c>
      <c r="E134" s="118">
        <v>2.7944880466591697</v>
      </c>
      <c r="F134" s="85" t="s">
        <v>4880</v>
      </c>
      <c r="G134" s="85" t="b">
        <v>0</v>
      </c>
      <c r="H134" s="85" t="b">
        <v>0</v>
      </c>
      <c r="I134" s="85" t="b">
        <v>0</v>
      </c>
      <c r="J134" s="85" t="b">
        <v>0</v>
      </c>
      <c r="K134" s="85" t="b">
        <v>0</v>
      </c>
      <c r="L134" s="85" t="b">
        <v>0</v>
      </c>
    </row>
    <row r="135" spans="1:12" ht="15">
      <c r="A135" s="85" t="s">
        <v>449</v>
      </c>
      <c r="B135" s="85" t="s">
        <v>3956</v>
      </c>
      <c r="C135" s="85">
        <v>4</v>
      </c>
      <c r="D135" s="118">
        <v>0.0021260254063837658</v>
      </c>
      <c r="E135" s="118">
        <v>2.2893380683392635</v>
      </c>
      <c r="F135" s="85" t="s">
        <v>4880</v>
      </c>
      <c r="G135" s="85" t="b">
        <v>0</v>
      </c>
      <c r="H135" s="85" t="b">
        <v>0</v>
      </c>
      <c r="I135" s="85" t="b">
        <v>0</v>
      </c>
      <c r="J135" s="85" t="b">
        <v>0</v>
      </c>
      <c r="K135" s="85" t="b">
        <v>0</v>
      </c>
      <c r="L135" s="85" t="b">
        <v>0</v>
      </c>
    </row>
    <row r="136" spans="1:12" ht="15">
      <c r="A136" s="85" t="s">
        <v>4042</v>
      </c>
      <c r="B136" s="85" t="s">
        <v>4597</v>
      </c>
      <c r="C136" s="85">
        <v>4</v>
      </c>
      <c r="D136" s="118">
        <v>0.0021260254063837658</v>
      </c>
      <c r="E136" s="118">
        <v>2.4934580509951885</v>
      </c>
      <c r="F136" s="85" t="s">
        <v>4880</v>
      </c>
      <c r="G136" s="85" t="b">
        <v>0</v>
      </c>
      <c r="H136" s="85" t="b">
        <v>0</v>
      </c>
      <c r="I136" s="85" t="b">
        <v>0</v>
      </c>
      <c r="J136" s="85" t="b">
        <v>0</v>
      </c>
      <c r="K136" s="85" t="b">
        <v>0</v>
      </c>
      <c r="L136" s="85" t="b">
        <v>0</v>
      </c>
    </row>
    <row r="137" spans="1:12" ht="15">
      <c r="A137" s="85" t="s">
        <v>4642</v>
      </c>
      <c r="B137" s="85" t="s">
        <v>3971</v>
      </c>
      <c r="C137" s="85">
        <v>4</v>
      </c>
      <c r="D137" s="118">
        <v>0.0021260254063837658</v>
      </c>
      <c r="E137" s="118">
        <v>1.9252563269281935</v>
      </c>
      <c r="F137" s="85" t="s">
        <v>4880</v>
      </c>
      <c r="G137" s="85" t="b">
        <v>0</v>
      </c>
      <c r="H137" s="85" t="b">
        <v>0</v>
      </c>
      <c r="I137" s="85" t="b">
        <v>0</v>
      </c>
      <c r="J137" s="85" t="b">
        <v>0</v>
      </c>
      <c r="K137" s="85" t="b">
        <v>0</v>
      </c>
      <c r="L137" s="85" t="b">
        <v>0</v>
      </c>
    </row>
    <row r="138" spans="1:12" ht="15">
      <c r="A138" s="85" t="s">
        <v>379</v>
      </c>
      <c r="B138" s="85" t="s">
        <v>380</v>
      </c>
      <c r="C138" s="85">
        <v>4</v>
      </c>
      <c r="D138" s="118">
        <v>0.0021260254063837658</v>
      </c>
      <c r="E138" s="118">
        <v>2.5392155415558637</v>
      </c>
      <c r="F138" s="85" t="s">
        <v>4880</v>
      </c>
      <c r="G138" s="85" t="b">
        <v>0</v>
      </c>
      <c r="H138" s="85" t="b">
        <v>0</v>
      </c>
      <c r="I138" s="85" t="b">
        <v>0</v>
      </c>
      <c r="J138" s="85" t="b">
        <v>0</v>
      </c>
      <c r="K138" s="85" t="b">
        <v>0</v>
      </c>
      <c r="L138" s="85" t="b">
        <v>0</v>
      </c>
    </row>
    <row r="139" spans="1:12" ht="15">
      <c r="A139" s="85" t="s">
        <v>4587</v>
      </c>
      <c r="B139" s="85" t="s">
        <v>4648</v>
      </c>
      <c r="C139" s="85">
        <v>4</v>
      </c>
      <c r="D139" s="118">
        <v>0.0021260254063837658</v>
      </c>
      <c r="E139" s="118">
        <v>2.715306800611545</v>
      </c>
      <c r="F139" s="85" t="s">
        <v>4880</v>
      </c>
      <c r="G139" s="85" t="b">
        <v>1</v>
      </c>
      <c r="H139" s="85" t="b">
        <v>0</v>
      </c>
      <c r="I139" s="85" t="b">
        <v>0</v>
      </c>
      <c r="J139" s="85" t="b">
        <v>0</v>
      </c>
      <c r="K139" s="85" t="b">
        <v>0</v>
      </c>
      <c r="L139" s="85" t="b">
        <v>0</v>
      </c>
    </row>
    <row r="140" spans="1:12" ht="15">
      <c r="A140" s="85" t="s">
        <v>4576</v>
      </c>
      <c r="B140" s="85" t="s">
        <v>3990</v>
      </c>
      <c r="C140" s="85">
        <v>4</v>
      </c>
      <c r="D140" s="118">
        <v>0.0021260254063837658</v>
      </c>
      <c r="E140" s="118">
        <v>1.9136744543783784</v>
      </c>
      <c r="F140" s="85" t="s">
        <v>4880</v>
      </c>
      <c r="G140" s="85" t="b">
        <v>0</v>
      </c>
      <c r="H140" s="85" t="b">
        <v>0</v>
      </c>
      <c r="I140" s="85" t="b">
        <v>0</v>
      </c>
      <c r="J140" s="85" t="b">
        <v>0</v>
      </c>
      <c r="K140" s="85" t="b">
        <v>0</v>
      </c>
      <c r="L140" s="85" t="b">
        <v>0</v>
      </c>
    </row>
    <row r="141" spans="1:12" ht="15">
      <c r="A141" s="85" t="s">
        <v>4588</v>
      </c>
      <c r="B141" s="85" t="s">
        <v>3992</v>
      </c>
      <c r="C141" s="85">
        <v>4</v>
      </c>
      <c r="D141" s="118">
        <v>0.0021260254063837658</v>
      </c>
      <c r="E141" s="118">
        <v>1.9282007075749747</v>
      </c>
      <c r="F141" s="85" t="s">
        <v>4880</v>
      </c>
      <c r="G141" s="85" t="b">
        <v>0</v>
      </c>
      <c r="H141" s="85" t="b">
        <v>0</v>
      </c>
      <c r="I141" s="85" t="b">
        <v>0</v>
      </c>
      <c r="J141" s="85" t="b">
        <v>0</v>
      </c>
      <c r="K141" s="85" t="b">
        <v>0</v>
      </c>
      <c r="L141" s="85" t="b">
        <v>0</v>
      </c>
    </row>
    <row r="142" spans="1:12" ht="15">
      <c r="A142" s="85" t="s">
        <v>3992</v>
      </c>
      <c r="B142" s="85" t="s">
        <v>4553</v>
      </c>
      <c r="C142" s="85">
        <v>4</v>
      </c>
      <c r="D142" s="118">
        <v>0.0021260254063837658</v>
      </c>
      <c r="E142" s="118">
        <v>1.5691787649333067</v>
      </c>
      <c r="F142" s="85" t="s">
        <v>4880</v>
      </c>
      <c r="G142" s="85" t="b">
        <v>0</v>
      </c>
      <c r="H142" s="85" t="b">
        <v>0</v>
      </c>
      <c r="I142" s="85" t="b">
        <v>0</v>
      </c>
      <c r="J142" s="85" t="b">
        <v>0</v>
      </c>
      <c r="K142" s="85" t="b">
        <v>0</v>
      </c>
      <c r="L142" s="85" t="b">
        <v>0</v>
      </c>
    </row>
    <row r="143" spans="1:12" ht="15">
      <c r="A143" s="85" t="s">
        <v>4553</v>
      </c>
      <c r="B143" s="85" t="s">
        <v>4598</v>
      </c>
      <c r="C143" s="85">
        <v>4</v>
      </c>
      <c r="D143" s="118">
        <v>0.0021260254063837658</v>
      </c>
      <c r="E143" s="118">
        <v>2.166099116608858</v>
      </c>
      <c r="F143" s="85" t="s">
        <v>4880</v>
      </c>
      <c r="G143" s="85" t="b">
        <v>0</v>
      </c>
      <c r="H143" s="85" t="b">
        <v>0</v>
      </c>
      <c r="I143" s="85" t="b">
        <v>0</v>
      </c>
      <c r="J143" s="85" t="b">
        <v>0</v>
      </c>
      <c r="K143" s="85" t="b">
        <v>0</v>
      </c>
      <c r="L143" s="85" t="b">
        <v>0</v>
      </c>
    </row>
    <row r="144" spans="1:12" ht="15">
      <c r="A144" s="85" t="s">
        <v>4598</v>
      </c>
      <c r="B144" s="85" t="s">
        <v>3969</v>
      </c>
      <c r="C144" s="85">
        <v>4</v>
      </c>
      <c r="D144" s="118">
        <v>0.0021260254063837658</v>
      </c>
      <c r="E144" s="118">
        <v>2.166099116608858</v>
      </c>
      <c r="F144" s="85" t="s">
        <v>4880</v>
      </c>
      <c r="G144" s="85" t="b">
        <v>0</v>
      </c>
      <c r="H144" s="85" t="b">
        <v>0</v>
      </c>
      <c r="I144" s="85" t="b">
        <v>0</v>
      </c>
      <c r="J144" s="85" t="b">
        <v>0</v>
      </c>
      <c r="K144" s="85" t="b">
        <v>0</v>
      </c>
      <c r="L144" s="85" t="b">
        <v>0</v>
      </c>
    </row>
    <row r="145" spans="1:12" ht="15">
      <c r="A145" s="85" t="s">
        <v>3990</v>
      </c>
      <c r="B145" s="85" t="s">
        <v>4579</v>
      </c>
      <c r="C145" s="85">
        <v>4</v>
      </c>
      <c r="D145" s="118">
        <v>0.0021260254063837658</v>
      </c>
      <c r="E145" s="118">
        <v>1.9371555502279012</v>
      </c>
      <c r="F145" s="85" t="s">
        <v>4880</v>
      </c>
      <c r="G145" s="85" t="b">
        <v>0</v>
      </c>
      <c r="H145" s="85" t="b">
        <v>0</v>
      </c>
      <c r="I145" s="85" t="b">
        <v>0</v>
      </c>
      <c r="J145" s="85" t="b">
        <v>0</v>
      </c>
      <c r="K145" s="85" t="b">
        <v>0</v>
      </c>
      <c r="L145" s="85" t="b">
        <v>0</v>
      </c>
    </row>
    <row r="146" spans="1:12" ht="15">
      <c r="A146" s="85" t="s">
        <v>4560</v>
      </c>
      <c r="B146" s="85" t="s">
        <v>4653</v>
      </c>
      <c r="C146" s="85">
        <v>4</v>
      </c>
      <c r="D146" s="118">
        <v>0.0021260254063837658</v>
      </c>
      <c r="E146" s="118">
        <v>2.4520653658369636</v>
      </c>
      <c r="F146" s="85" t="s">
        <v>4880</v>
      </c>
      <c r="G146" s="85" t="b">
        <v>0</v>
      </c>
      <c r="H146" s="85" t="b">
        <v>0</v>
      </c>
      <c r="I146" s="85" t="b">
        <v>0</v>
      </c>
      <c r="J146" s="85" t="b">
        <v>0</v>
      </c>
      <c r="K146" s="85" t="b">
        <v>0</v>
      </c>
      <c r="L146" s="85" t="b">
        <v>0</v>
      </c>
    </row>
    <row r="147" spans="1:12" ht="15">
      <c r="A147" s="85" t="s">
        <v>4653</v>
      </c>
      <c r="B147" s="85" t="s">
        <v>3991</v>
      </c>
      <c r="C147" s="85">
        <v>4</v>
      </c>
      <c r="D147" s="118">
        <v>0.0021260254063837658</v>
      </c>
      <c r="E147" s="118">
        <v>2.3795146986883515</v>
      </c>
      <c r="F147" s="85" t="s">
        <v>4880</v>
      </c>
      <c r="G147" s="85" t="b">
        <v>0</v>
      </c>
      <c r="H147" s="85" t="b">
        <v>0</v>
      </c>
      <c r="I147" s="85" t="b">
        <v>0</v>
      </c>
      <c r="J147" s="85" t="b">
        <v>0</v>
      </c>
      <c r="K147" s="85" t="b">
        <v>0</v>
      </c>
      <c r="L147" s="85" t="b">
        <v>0</v>
      </c>
    </row>
    <row r="148" spans="1:12" ht="15">
      <c r="A148" s="85" t="s">
        <v>3991</v>
      </c>
      <c r="B148" s="85" t="s">
        <v>4654</v>
      </c>
      <c r="C148" s="85">
        <v>4</v>
      </c>
      <c r="D148" s="118">
        <v>0.0021260254063837658</v>
      </c>
      <c r="E148" s="118">
        <v>2.3795146986883515</v>
      </c>
      <c r="F148" s="85" t="s">
        <v>4880</v>
      </c>
      <c r="G148" s="85" t="b">
        <v>0</v>
      </c>
      <c r="H148" s="85" t="b">
        <v>0</v>
      </c>
      <c r="I148" s="85" t="b">
        <v>0</v>
      </c>
      <c r="J148" s="85" t="b">
        <v>0</v>
      </c>
      <c r="K148" s="85" t="b">
        <v>0</v>
      </c>
      <c r="L148" s="85" t="b">
        <v>0</v>
      </c>
    </row>
    <row r="149" spans="1:12" ht="15">
      <c r="A149" s="85" t="s">
        <v>392</v>
      </c>
      <c r="B149" s="85" t="s">
        <v>393</v>
      </c>
      <c r="C149" s="85">
        <v>4</v>
      </c>
      <c r="D149" s="118">
        <v>0.0021260254063837658</v>
      </c>
      <c r="E149" s="118">
        <v>2.3473300153169503</v>
      </c>
      <c r="F149" s="85" t="s">
        <v>4880</v>
      </c>
      <c r="G149" s="85" t="b">
        <v>0</v>
      </c>
      <c r="H149" s="85" t="b">
        <v>0</v>
      </c>
      <c r="I149" s="85" t="b">
        <v>0</v>
      </c>
      <c r="J149" s="85" t="b">
        <v>0</v>
      </c>
      <c r="K149" s="85" t="b">
        <v>0</v>
      </c>
      <c r="L149" s="85" t="b">
        <v>0</v>
      </c>
    </row>
    <row r="150" spans="1:12" ht="15">
      <c r="A150" s="85" t="s">
        <v>4605</v>
      </c>
      <c r="B150" s="85" t="s">
        <v>3969</v>
      </c>
      <c r="C150" s="85">
        <v>4</v>
      </c>
      <c r="D150" s="118">
        <v>0.0021260254063837658</v>
      </c>
      <c r="E150" s="118">
        <v>2.166099116608858</v>
      </c>
      <c r="F150" s="85" t="s">
        <v>4880</v>
      </c>
      <c r="G150" s="85" t="b">
        <v>0</v>
      </c>
      <c r="H150" s="85" t="b">
        <v>0</v>
      </c>
      <c r="I150" s="85" t="b">
        <v>0</v>
      </c>
      <c r="J150" s="85" t="b">
        <v>0</v>
      </c>
      <c r="K150" s="85" t="b">
        <v>0</v>
      </c>
      <c r="L150" s="85" t="b">
        <v>0</v>
      </c>
    </row>
    <row r="151" spans="1:12" ht="15">
      <c r="A151" s="85" t="s">
        <v>3971</v>
      </c>
      <c r="B151" s="85" t="s">
        <v>3911</v>
      </c>
      <c r="C151" s="85">
        <v>4</v>
      </c>
      <c r="D151" s="118">
        <v>0.0021260254063837658</v>
      </c>
      <c r="E151" s="118">
        <v>1.551449997972875</v>
      </c>
      <c r="F151" s="85" t="s">
        <v>4880</v>
      </c>
      <c r="G151" s="85" t="b">
        <v>0</v>
      </c>
      <c r="H151" s="85" t="b">
        <v>0</v>
      </c>
      <c r="I151" s="85" t="b">
        <v>0</v>
      </c>
      <c r="J151" s="85" t="b">
        <v>0</v>
      </c>
      <c r="K151" s="85" t="b">
        <v>0</v>
      </c>
      <c r="L151" s="85" t="b">
        <v>0</v>
      </c>
    </row>
    <row r="152" spans="1:12" ht="15">
      <c r="A152" s="85" t="s">
        <v>394</v>
      </c>
      <c r="B152" s="85" t="s">
        <v>3965</v>
      </c>
      <c r="C152" s="85">
        <v>4</v>
      </c>
      <c r="D152" s="118">
        <v>0.0021260254063837658</v>
      </c>
      <c r="E152" s="118">
        <v>2.5392155415558637</v>
      </c>
      <c r="F152" s="85" t="s">
        <v>4880</v>
      </c>
      <c r="G152" s="85" t="b">
        <v>0</v>
      </c>
      <c r="H152" s="85" t="b">
        <v>0</v>
      </c>
      <c r="I152" s="85" t="b">
        <v>0</v>
      </c>
      <c r="J152" s="85" t="b">
        <v>0</v>
      </c>
      <c r="K152" s="85" t="b">
        <v>0</v>
      </c>
      <c r="L152" s="85" t="b">
        <v>0</v>
      </c>
    </row>
    <row r="153" spans="1:12" ht="15">
      <c r="A153" s="85" t="s">
        <v>4564</v>
      </c>
      <c r="B153" s="85" t="s">
        <v>4581</v>
      </c>
      <c r="C153" s="85">
        <v>3</v>
      </c>
      <c r="D153" s="118">
        <v>0.0017061047082039895</v>
      </c>
      <c r="E153" s="118">
        <v>2.271609301378832</v>
      </c>
      <c r="F153" s="85" t="s">
        <v>4880</v>
      </c>
      <c r="G153" s="85" t="b">
        <v>0</v>
      </c>
      <c r="H153" s="85" t="b">
        <v>0</v>
      </c>
      <c r="I153" s="85" t="b">
        <v>0</v>
      </c>
      <c r="J153" s="85" t="b">
        <v>0</v>
      </c>
      <c r="K153" s="85" t="b">
        <v>0</v>
      </c>
      <c r="L153" s="85" t="b">
        <v>0</v>
      </c>
    </row>
    <row r="154" spans="1:12" ht="15">
      <c r="A154" s="85" t="s">
        <v>4581</v>
      </c>
      <c r="B154" s="85" t="s">
        <v>4655</v>
      </c>
      <c r="C154" s="85">
        <v>3</v>
      </c>
      <c r="D154" s="118">
        <v>0.0017061047082039895</v>
      </c>
      <c r="E154" s="118">
        <v>2.6483600109809315</v>
      </c>
      <c r="F154" s="85" t="s">
        <v>4880</v>
      </c>
      <c r="G154" s="85" t="b">
        <v>0</v>
      </c>
      <c r="H154" s="85" t="b">
        <v>0</v>
      </c>
      <c r="I154" s="85" t="b">
        <v>0</v>
      </c>
      <c r="J154" s="85" t="b">
        <v>0</v>
      </c>
      <c r="K154" s="85" t="b">
        <v>0</v>
      </c>
      <c r="L154" s="85" t="b">
        <v>0</v>
      </c>
    </row>
    <row r="155" spans="1:12" ht="15">
      <c r="A155" s="85" t="s">
        <v>4655</v>
      </c>
      <c r="B155" s="85" t="s">
        <v>4656</v>
      </c>
      <c r="C155" s="85">
        <v>3</v>
      </c>
      <c r="D155" s="118">
        <v>0.0017061047082039895</v>
      </c>
      <c r="E155" s="118">
        <v>3.016336796275526</v>
      </c>
      <c r="F155" s="85" t="s">
        <v>4880</v>
      </c>
      <c r="G155" s="85" t="b">
        <v>0</v>
      </c>
      <c r="H155" s="85" t="b">
        <v>0</v>
      </c>
      <c r="I155" s="85" t="b">
        <v>0</v>
      </c>
      <c r="J155" s="85" t="b">
        <v>0</v>
      </c>
      <c r="K155" s="85" t="b">
        <v>0</v>
      </c>
      <c r="L155" s="85" t="b">
        <v>0</v>
      </c>
    </row>
    <row r="156" spans="1:12" ht="15">
      <c r="A156" s="85" t="s">
        <v>4656</v>
      </c>
      <c r="B156" s="85" t="s">
        <v>4657</v>
      </c>
      <c r="C156" s="85">
        <v>3</v>
      </c>
      <c r="D156" s="118">
        <v>0.0017061047082039895</v>
      </c>
      <c r="E156" s="118">
        <v>3.016336796275526</v>
      </c>
      <c r="F156" s="85" t="s">
        <v>4880</v>
      </c>
      <c r="G156" s="85" t="b">
        <v>0</v>
      </c>
      <c r="H156" s="85" t="b">
        <v>0</v>
      </c>
      <c r="I156" s="85" t="b">
        <v>0</v>
      </c>
      <c r="J156" s="85" t="b">
        <v>1</v>
      </c>
      <c r="K156" s="85" t="b">
        <v>0</v>
      </c>
      <c r="L156" s="85" t="b">
        <v>0</v>
      </c>
    </row>
    <row r="157" spans="1:12" ht="15">
      <c r="A157" s="85" t="s">
        <v>4657</v>
      </c>
      <c r="B157" s="85" t="s">
        <v>4658</v>
      </c>
      <c r="C157" s="85">
        <v>3</v>
      </c>
      <c r="D157" s="118">
        <v>0.0017061047082039895</v>
      </c>
      <c r="E157" s="118">
        <v>3.016336796275526</v>
      </c>
      <c r="F157" s="85" t="s">
        <v>4880</v>
      </c>
      <c r="G157" s="85" t="b">
        <v>1</v>
      </c>
      <c r="H157" s="85" t="b">
        <v>0</v>
      </c>
      <c r="I157" s="85" t="b">
        <v>0</v>
      </c>
      <c r="J157" s="85" t="b">
        <v>0</v>
      </c>
      <c r="K157" s="85" t="b">
        <v>0</v>
      </c>
      <c r="L157" s="85" t="b">
        <v>0</v>
      </c>
    </row>
    <row r="158" spans="1:12" ht="15">
      <c r="A158" s="85" t="s">
        <v>4658</v>
      </c>
      <c r="B158" s="85" t="s">
        <v>4609</v>
      </c>
      <c r="C158" s="85">
        <v>3</v>
      </c>
      <c r="D158" s="118">
        <v>0.0017061047082039895</v>
      </c>
      <c r="E158" s="118">
        <v>2.891398059667226</v>
      </c>
      <c r="F158" s="85" t="s">
        <v>4880</v>
      </c>
      <c r="G158" s="85" t="b">
        <v>0</v>
      </c>
      <c r="H158" s="85" t="b">
        <v>0</v>
      </c>
      <c r="I158" s="85" t="b">
        <v>0</v>
      </c>
      <c r="J158" s="85" t="b">
        <v>1</v>
      </c>
      <c r="K158" s="85" t="b">
        <v>0</v>
      </c>
      <c r="L158" s="85" t="b">
        <v>0</v>
      </c>
    </row>
    <row r="159" spans="1:12" ht="15">
      <c r="A159" s="85" t="s">
        <v>4609</v>
      </c>
      <c r="B159" s="85" t="s">
        <v>4659</v>
      </c>
      <c r="C159" s="85">
        <v>3</v>
      </c>
      <c r="D159" s="118">
        <v>0.0017061047082039895</v>
      </c>
      <c r="E159" s="118">
        <v>2.891398059667226</v>
      </c>
      <c r="F159" s="85" t="s">
        <v>4880</v>
      </c>
      <c r="G159" s="85" t="b">
        <v>1</v>
      </c>
      <c r="H159" s="85" t="b">
        <v>0</v>
      </c>
      <c r="I159" s="85" t="b">
        <v>0</v>
      </c>
      <c r="J159" s="85" t="b">
        <v>0</v>
      </c>
      <c r="K159" s="85" t="b">
        <v>0</v>
      </c>
      <c r="L159" s="85" t="b">
        <v>0</v>
      </c>
    </row>
    <row r="160" spans="1:12" ht="15">
      <c r="A160" s="85" t="s">
        <v>4659</v>
      </c>
      <c r="B160" s="85" t="s">
        <v>4660</v>
      </c>
      <c r="C160" s="85">
        <v>3</v>
      </c>
      <c r="D160" s="118">
        <v>0.0017061047082039895</v>
      </c>
      <c r="E160" s="118">
        <v>3.016336796275526</v>
      </c>
      <c r="F160" s="85" t="s">
        <v>4880</v>
      </c>
      <c r="G160" s="85" t="b">
        <v>0</v>
      </c>
      <c r="H160" s="85" t="b">
        <v>0</v>
      </c>
      <c r="I160" s="85" t="b">
        <v>0</v>
      </c>
      <c r="J160" s="85" t="b">
        <v>0</v>
      </c>
      <c r="K160" s="85" t="b">
        <v>0</v>
      </c>
      <c r="L160" s="85" t="b">
        <v>0</v>
      </c>
    </row>
    <row r="161" spans="1:12" ht="15">
      <c r="A161" s="85" t="s">
        <v>4660</v>
      </c>
      <c r="B161" s="85" t="s">
        <v>4661</v>
      </c>
      <c r="C161" s="85">
        <v>3</v>
      </c>
      <c r="D161" s="118">
        <v>0.0017061047082039895</v>
      </c>
      <c r="E161" s="118">
        <v>3.016336796275526</v>
      </c>
      <c r="F161" s="85" t="s">
        <v>4880</v>
      </c>
      <c r="G161" s="85" t="b">
        <v>0</v>
      </c>
      <c r="H161" s="85" t="b">
        <v>0</v>
      </c>
      <c r="I161" s="85" t="b">
        <v>0</v>
      </c>
      <c r="J161" s="85" t="b">
        <v>0</v>
      </c>
      <c r="K161" s="85" t="b">
        <v>0</v>
      </c>
      <c r="L161" s="85" t="b">
        <v>0</v>
      </c>
    </row>
    <row r="162" spans="1:12" ht="15">
      <c r="A162" s="85" t="s">
        <v>4661</v>
      </c>
      <c r="B162" s="85" t="s">
        <v>4555</v>
      </c>
      <c r="C162" s="85">
        <v>3</v>
      </c>
      <c r="D162" s="118">
        <v>0.0017061047082039895</v>
      </c>
      <c r="E162" s="118">
        <v>2.4142768049475634</v>
      </c>
      <c r="F162" s="85" t="s">
        <v>4880</v>
      </c>
      <c r="G162" s="85" t="b">
        <v>0</v>
      </c>
      <c r="H162" s="85" t="b">
        <v>0</v>
      </c>
      <c r="I162" s="85" t="b">
        <v>0</v>
      </c>
      <c r="J162" s="85" t="b">
        <v>0</v>
      </c>
      <c r="K162" s="85" t="b">
        <v>0</v>
      </c>
      <c r="L162" s="85" t="b">
        <v>0</v>
      </c>
    </row>
    <row r="163" spans="1:12" ht="15">
      <c r="A163" s="85" t="s">
        <v>4555</v>
      </c>
      <c r="B163" s="85" t="s">
        <v>4662</v>
      </c>
      <c r="C163" s="85">
        <v>3</v>
      </c>
      <c r="D163" s="118">
        <v>0.0017061047082039895</v>
      </c>
      <c r="E163" s="118">
        <v>2.4142768049475634</v>
      </c>
      <c r="F163" s="85" t="s">
        <v>4880</v>
      </c>
      <c r="G163" s="85" t="b">
        <v>0</v>
      </c>
      <c r="H163" s="85" t="b">
        <v>0</v>
      </c>
      <c r="I163" s="85" t="b">
        <v>0</v>
      </c>
      <c r="J163" s="85" t="b">
        <v>0</v>
      </c>
      <c r="K163" s="85" t="b">
        <v>0</v>
      </c>
      <c r="L163" s="85" t="b">
        <v>0</v>
      </c>
    </row>
    <row r="164" spans="1:12" ht="15">
      <c r="A164" s="85" t="s">
        <v>4662</v>
      </c>
      <c r="B164" s="85" t="s">
        <v>4610</v>
      </c>
      <c r="C164" s="85">
        <v>3</v>
      </c>
      <c r="D164" s="118">
        <v>0.0017061047082039895</v>
      </c>
      <c r="E164" s="118">
        <v>2.891398059667226</v>
      </c>
      <c r="F164" s="85" t="s">
        <v>4880</v>
      </c>
      <c r="G164" s="85" t="b">
        <v>0</v>
      </c>
      <c r="H164" s="85" t="b">
        <v>0</v>
      </c>
      <c r="I164" s="85" t="b">
        <v>0</v>
      </c>
      <c r="J164" s="85" t="b">
        <v>0</v>
      </c>
      <c r="K164" s="85" t="b">
        <v>0</v>
      </c>
      <c r="L164" s="85" t="b">
        <v>0</v>
      </c>
    </row>
    <row r="165" spans="1:12" ht="15">
      <c r="A165" s="85" t="s">
        <v>4610</v>
      </c>
      <c r="B165" s="85" t="s">
        <v>4611</v>
      </c>
      <c r="C165" s="85">
        <v>3</v>
      </c>
      <c r="D165" s="118">
        <v>0.0017061047082039895</v>
      </c>
      <c r="E165" s="118">
        <v>2.766459323058926</v>
      </c>
      <c r="F165" s="85" t="s">
        <v>4880</v>
      </c>
      <c r="G165" s="85" t="b">
        <v>0</v>
      </c>
      <c r="H165" s="85" t="b">
        <v>0</v>
      </c>
      <c r="I165" s="85" t="b">
        <v>0</v>
      </c>
      <c r="J165" s="85" t="b">
        <v>0</v>
      </c>
      <c r="K165" s="85" t="b">
        <v>0</v>
      </c>
      <c r="L165" s="85" t="b">
        <v>0</v>
      </c>
    </row>
    <row r="166" spans="1:12" ht="15">
      <c r="A166" s="85" t="s">
        <v>406</v>
      </c>
      <c r="B166" s="85" t="s">
        <v>4616</v>
      </c>
      <c r="C166" s="85">
        <v>3</v>
      </c>
      <c r="D166" s="118">
        <v>0.0017061047082039895</v>
      </c>
      <c r="E166" s="118">
        <v>3.016336796275526</v>
      </c>
      <c r="F166" s="85" t="s">
        <v>4880</v>
      </c>
      <c r="G166" s="85" t="b">
        <v>0</v>
      </c>
      <c r="H166" s="85" t="b">
        <v>0</v>
      </c>
      <c r="I166" s="85" t="b">
        <v>0</v>
      </c>
      <c r="J166" s="85" t="b">
        <v>0</v>
      </c>
      <c r="K166" s="85" t="b">
        <v>1</v>
      </c>
      <c r="L166" s="85" t="b">
        <v>0</v>
      </c>
    </row>
    <row r="167" spans="1:12" ht="15">
      <c r="A167" s="85" t="s">
        <v>4555</v>
      </c>
      <c r="B167" s="85" t="s">
        <v>4667</v>
      </c>
      <c r="C167" s="85">
        <v>3</v>
      </c>
      <c r="D167" s="118">
        <v>0.0017061047082039895</v>
      </c>
      <c r="E167" s="118">
        <v>2.4142768049475634</v>
      </c>
      <c r="F167" s="85" t="s">
        <v>4880</v>
      </c>
      <c r="G167" s="85" t="b">
        <v>0</v>
      </c>
      <c r="H167" s="85" t="b">
        <v>0</v>
      </c>
      <c r="I167" s="85" t="b">
        <v>0</v>
      </c>
      <c r="J167" s="85" t="b">
        <v>0</v>
      </c>
      <c r="K167" s="85" t="b">
        <v>0</v>
      </c>
      <c r="L167" s="85" t="b">
        <v>0</v>
      </c>
    </row>
    <row r="168" spans="1:12" ht="15">
      <c r="A168" s="85" t="s">
        <v>402</v>
      </c>
      <c r="B168" s="85" t="s">
        <v>3970</v>
      </c>
      <c r="C168" s="85">
        <v>3</v>
      </c>
      <c r="D168" s="118">
        <v>0.0017061047082039895</v>
      </c>
      <c r="E168" s="118">
        <v>2.6483600109809315</v>
      </c>
      <c r="F168" s="85" t="s">
        <v>4880</v>
      </c>
      <c r="G168" s="85" t="b">
        <v>0</v>
      </c>
      <c r="H168" s="85" t="b">
        <v>0</v>
      </c>
      <c r="I168" s="85" t="b">
        <v>0</v>
      </c>
      <c r="J168" s="85" t="b">
        <v>0</v>
      </c>
      <c r="K168" s="85" t="b">
        <v>0</v>
      </c>
      <c r="L168" s="85" t="b">
        <v>0</v>
      </c>
    </row>
    <row r="169" spans="1:12" ht="15">
      <c r="A169" s="85" t="s">
        <v>4585</v>
      </c>
      <c r="B169" s="85" t="s">
        <v>4557</v>
      </c>
      <c r="C169" s="85">
        <v>3</v>
      </c>
      <c r="D169" s="118">
        <v>0.0017061047082039895</v>
      </c>
      <c r="E169" s="118">
        <v>2.1132468092835826</v>
      </c>
      <c r="F169" s="85" t="s">
        <v>4880</v>
      </c>
      <c r="G169" s="85" t="b">
        <v>0</v>
      </c>
      <c r="H169" s="85" t="b">
        <v>0</v>
      </c>
      <c r="I169" s="85" t="b">
        <v>0</v>
      </c>
      <c r="J169" s="85" t="b">
        <v>0</v>
      </c>
      <c r="K169" s="85" t="b">
        <v>0</v>
      </c>
      <c r="L169" s="85" t="b">
        <v>0</v>
      </c>
    </row>
    <row r="170" spans="1:12" ht="15">
      <c r="A170" s="85" t="s">
        <v>4557</v>
      </c>
      <c r="B170" s="85" t="s">
        <v>4628</v>
      </c>
      <c r="C170" s="85">
        <v>3</v>
      </c>
      <c r="D170" s="118">
        <v>0.0017061047082039895</v>
      </c>
      <c r="E170" s="118">
        <v>2.289338068339264</v>
      </c>
      <c r="F170" s="85" t="s">
        <v>4880</v>
      </c>
      <c r="G170" s="85" t="b">
        <v>0</v>
      </c>
      <c r="H170" s="85" t="b">
        <v>0</v>
      </c>
      <c r="I170" s="85" t="b">
        <v>0</v>
      </c>
      <c r="J170" s="85" t="b">
        <v>0</v>
      </c>
      <c r="K170" s="85" t="b">
        <v>0</v>
      </c>
      <c r="L170" s="85" t="b">
        <v>0</v>
      </c>
    </row>
    <row r="171" spans="1:12" ht="15">
      <c r="A171" s="85" t="s">
        <v>396</v>
      </c>
      <c r="B171" s="85" t="s">
        <v>4629</v>
      </c>
      <c r="C171" s="85">
        <v>3</v>
      </c>
      <c r="D171" s="118">
        <v>0.0017061047082039895</v>
      </c>
      <c r="E171" s="118">
        <v>3.016336796275526</v>
      </c>
      <c r="F171" s="85" t="s">
        <v>4880</v>
      </c>
      <c r="G171" s="85" t="b">
        <v>0</v>
      </c>
      <c r="H171" s="85" t="b">
        <v>0</v>
      </c>
      <c r="I171" s="85" t="b">
        <v>0</v>
      </c>
      <c r="J171" s="85" t="b">
        <v>0</v>
      </c>
      <c r="K171" s="85" t="b">
        <v>0</v>
      </c>
      <c r="L171" s="85" t="b">
        <v>0</v>
      </c>
    </row>
    <row r="172" spans="1:12" ht="15">
      <c r="A172" s="85" t="s">
        <v>379</v>
      </c>
      <c r="B172" s="85" t="s">
        <v>455</v>
      </c>
      <c r="C172" s="85">
        <v>3</v>
      </c>
      <c r="D172" s="118">
        <v>0.0017061047082039895</v>
      </c>
      <c r="E172" s="118">
        <v>2.2381855458918825</v>
      </c>
      <c r="F172" s="85" t="s">
        <v>4880</v>
      </c>
      <c r="G172" s="85" t="b">
        <v>0</v>
      </c>
      <c r="H172" s="85" t="b">
        <v>0</v>
      </c>
      <c r="I172" s="85" t="b">
        <v>0</v>
      </c>
      <c r="J172" s="85" t="b">
        <v>0</v>
      </c>
      <c r="K172" s="85" t="b">
        <v>0</v>
      </c>
      <c r="L172" s="85" t="b">
        <v>0</v>
      </c>
    </row>
    <row r="173" spans="1:12" ht="15">
      <c r="A173" s="85" t="s">
        <v>3958</v>
      </c>
      <c r="B173" s="85" t="s">
        <v>4594</v>
      </c>
      <c r="C173" s="85">
        <v>3</v>
      </c>
      <c r="D173" s="118">
        <v>0.0017061047082039895</v>
      </c>
      <c r="E173" s="118">
        <v>2.192428055331207</v>
      </c>
      <c r="F173" s="85" t="s">
        <v>4880</v>
      </c>
      <c r="G173" s="85" t="b">
        <v>0</v>
      </c>
      <c r="H173" s="85" t="b">
        <v>0</v>
      </c>
      <c r="I173" s="85" t="b">
        <v>0</v>
      </c>
      <c r="J173" s="85" t="b">
        <v>0</v>
      </c>
      <c r="K173" s="85" t="b">
        <v>0</v>
      </c>
      <c r="L173" s="85" t="b">
        <v>0</v>
      </c>
    </row>
    <row r="174" spans="1:12" ht="15">
      <c r="A174" s="85" t="s">
        <v>3964</v>
      </c>
      <c r="B174" s="85" t="s">
        <v>3895</v>
      </c>
      <c r="C174" s="85">
        <v>3</v>
      </c>
      <c r="D174" s="118">
        <v>0.0017061047082039895</v>
      </c>
      <c r="E174" s="118">
        <v>0.9098814653612392</v>
      </c>
      <c r="F174" s="85" t="s">
        <v>4880</v>
      </c>
      <c r="G174" s="85" t="b">
        <v>0</v>
      </c>
      <c r="H174" s="85" t="b">
        <v>0</v>
      </c>
      <c r="I174" s="85" t="b">
        <v>0</v>
      </c>
      <c r="J174" s="85" t="b">
        <v>0</v>
      </c>
      <c r="K174" s="85" t="b">
        <v>0</v>
      </c>
      <c r="L174" s="85" t="b">
        <v>0</v>
      </c>
    </row>
    <row r="175" spans="1:12" ht="15">
      <c r="A175" s="85" t="s">
        <v>3895</v>
      </c>
      <c r="B175" s="85" t="s">
        <v>3978</v>
      </c>
      <c r="C175" s="85">
        <v>3</v>
      </c>
      <c r="D175" s="118">
        <v>0.0017061047082039895</v>
      </c>
      <c r="E175" s="118">
        <v>0.7240807249190498</v>
      </c>
      <c r="F175" s="85" t="s">
        <v>4880</v>
      </c>
      <c r="G175" s="85" t="b">
        <v>0</v>
      </c>
      <c r="H175" s="85" t="b">
        <v>0</v>
      </c>
      <c r="I175" s="85" t="b">
        <v>0</v>
      </c>
      <c r="J175" s="85" t="b">
        <v>0</v>
      </c>
      <c r="K175" s="85" t="b">
        <v>0</v>
      </c>
      <c r="L175" s="85" t="b">
        <v>0</v>
      </c>
    </row>
    <row r="176" spans="1:12" ht="15">
      <c r="A176" s="85" t="s">
        <v>4691</v>
      </c>
      <c r="B176" s="85" t="s">
        <v>4042</v>
      </c>
      <c r="C176" s="85">
        <v>3</v>
      </c>
      <c r="D176" s="118">
        <v>0.0017061047082039895</v>
      </c>
      <c r="E176" s="118">
        <v>2.5903680640032447</v>
      </c>
      <c r="F176" s="85" t="s">
        <v>4880</v>
      </c>
      <c r="G176" s="85" t="b">
        <v>0</v>
      </c>
      <c r="H176" s="85" t="b">
        <v>0</v>
      </c>
      <c r="I176" s="85" t="b">
        <v>0</v>
      </c>
      <c r="J176" s="85" t="b">
        <v>0</v>
      </c>
      <c r="K176" s="85" t="b">
        <v>0</v>
      </c>
      <c r="L176" s="85" t="b">
        <v>0</v>
      </c>
    </row>
    <row r="177" spans="1:12" ht="15">
      <c r="A177" s="85" t="s">
        <v>4597</v>
      </c>
      <c r="B177" s="85" t="s">
        <v>4692</v>
      </c>
      <c r="C177" s="85">
        <v>3</v>
      </c>
      <c r="D177" s="118">
        <v>0.0017061047082039895</v>
      </c>
      <c r="E177" s="118">
        <v>2.7944880466591697</v>
      </c>
      <c r="F177" s="85" t="s">
        <v>4880</v>
      </c>
      <c r="G177" s="85" t="b">
        <v>0</v>
      </c>
      <c r="H177" s="85" t="b">
        <v>0</v>
      </c>
      <c r="I177" s="85" t="b">
        <v>0</v>
      </c>
      <c r="J177" s="85" t="b">
        <v>0</v>
      </c>
      <c r="K177" s="85" t="b">
        <v>0</v>
      </c>
      <c r="L177" s="85" t="b">
        <v>0</v>
      </c>
    </row>
    <row r="178" spans="1:12" ht="15">
      <c r="A178" s="85" t="s">
        <v>4692</v>
      </c>
      <c r="B178" s="85" t="s">
        <v>4693</v>
      </c>
      <c r="C178" s="85">
        <v>3</v>
      </c>
      <c r="D178" s="118">
        <v>0.0017061047082039895</v>
      </c>
      <c r="E178" s="118">
        <v>3.016336796275526</v>
      </c>
      <c r="F178" s="85" t="s">
        <v>4880</v>
      </c>
      <c r="G178" s="85" t="b">
        <v>0</v>
      </c>
      <c r="H178" s="85" t="b">
        <v>0</v>
      </c>
      <c r="I178" s="85" t="b">
        <v>0</v>
      </c>
      <c r="J178" s="85" t="b">
        <v>0</v>
      </c>
      <c r="K178" s="85" t="b">
        <v>0</v>
      </c>
      <c r="L178" s="85" t="b">
        <v>0</v>
      </c>
    </row>
    <row r="179" spans="1:12" ht="15">
      <c r="A179" s="85" t="s">
        <v>4693</v>
      </c>
      <c r="B179" s="85" t="s">
        <v>4694</v>
      </c>
      <c r="C179" s="85">
        <v>3</v>
      </c>
      <c r="D179" s="118">
        <v>0.0017061047082039895</v>
      </c>
      <c r="E179" s="118">
        <v>3.016336796275526</v>
      </c>
      <c r="F179" s="85" t="s">
        <v>4880</v>
      </c>
      <c r="G179" s="85" t="b">
        <v>0</v>
      </c>
      <c r="H179" s="85" t="b">
        <v>0</v>
      </c>
      <c r="I179" s="85" t="b">
        <v>0</v>
      </c>
      <c r="J179" s="85" t="b">
        <v>0</v>
      </c>
      <c r="K179" s="85" t="b">
        <v>0</v>
      </c>
      <c r="L179" s="85" t="b">
        <v>0</v>
      </c>
    </row>
    <row r="180" spans="1:12" ht="15">
      <c r="A180" s="85" t="s">
        <v>4694</v>
      </c>
      <c r="B180" s="85" t="s">
        <v>4642</v>
      </c>
      <c r="C180" s="85">
        <v>3</v>
      </c>
      <c r="D180" s="118">
        <v>0.0017061047082039895</v>
      </c>
      <c r="E180" s="118">
        <v>2.891398059667226</v>
      </c>
      <c r="F180" s="85" t="s">
        <v>4880</v>
      </c>
      <c r="G180" s="85" t="b">
        <v>0</v>
      </c>
      <c r="H180" s="85" t="b">
        <v>0</v>
      </c>
      <c r="I180" s="85" t="b">
        <v>0</v>
      </c>
      <c r="J180" s="85" t="b">
        <v>0</v>
      </c>
      <c r="K180" s="85" t="b">
        <v>0</v>
      </c>
      <c r="L180" s="85" t="b">
        <v>0</v>
      </c>
    </row>
    <row r="181" spans="1:12" ht="15">
      <c r="A181" s="85" t="s">
        <v>4695</v>
      </c>
      <c r="B181" s="85" t="s">
        <v>4643</v>
      </c>
      <c r="C181" s="85">
        <v>3</v>
      </c>
      <c r="D181" s="118">
        <v>0.0017061047082039895</v>
      </c>
      <c r="E181" s="118">
        <v>2.891398059667226</v>
      </c>
      <c r="F181" s="85" t="s">
        <v>4880</v>
      </c>
      <c r="G181" s="85" t="b">
        <v>0</v>
      </c>
      <c r="H181" s="85" t="b">
        <v>0</v>
      </c>
      <c r="I181" s="85" t="b">
        <v>0</v>
      </c>
      <c r="J181" s="85" t="b">
        <v>0</v>
      </c>
      <c r="K181" s="85" t="b">
        <v>0</v>
      </c>
      <c r="L181" s="85" t="b">
        <v>0</v>
      </c>
    </row>
    <row r="182" spans="1:12" ht="15">
      <c r="A182" s="85" t="s">
        <v>4643</v>
      </c>
      <c r="B182" s="85" t="s">
        <v>4644</v>
      </c>
      <c r="C182" s="85">
        <v>3</v>
      </c>
      <c r="D182" s="118">
        <v>0.0017061047082039895</v>
      </c>
      <c r="E182" s="118">
        <v>2.766459323058926</v>
      </c>
      <c r="F182" s="85" t="s">
        <v>4880</v>
      </c>
      <c r="G182" s="85" t="b">
        <v>0</v>
      </c>
      <c r="H182" s="85" t="b">
        <v>0</v>
      </c>
      <c r="I182" s="85" t="b">
        <v>0</v>
      </c>
      <c r="J182" s="85" t="b">
        <v>0</v>
      </c>
      <c r="K182" s="85" t="b">
        <v>0</v>
      </c>
      <c r="L182" s="85" t="b">
        <v>0</v>
      </c>
    </row>
    <row r="183" spans="1:12" ht="15">
      <c r="A183" s="85" t="s">
        <v>4644</v>
      </c>
      <c r="B183" s="85" t="s">
        <v>4696</v>
      </c>
      <c r="C183" s="85">
        <v>3</v>
      </c>
      <c r="D183" s="118">
        <v>0.0017061047082039895</v>
      </c>
      <c r="E183" s="118">
        <v>2.891398059667226</v>
      </c>
      <c r="F183" s="85" t="s">
        <v>4880</v>
      </c>
      <c r="G183" s="85" t="b">
        <v>0</v>
      </c>
      <c r="H183" s="85" t="b">
        <v>0</v>
      </c>
      <c r="I183" s="85" t="b">
        <v>0</v>
      </c>
      <c r="J183" s="85" t="b">
        <v>0</v>
      </c>
      <c r="K183" s="85" t="b">
        <v>0</v>
      </c>
      <c r="L183" s="85" t="b">
        <v>0</v>
      </c>
    </row>
    <row r="184" spans="1:12" ht="15">
      <c r="A184" s="85" t="s">
        <v>4702</v>
      </c>
      <c r="B184" s="85" t="s">
        <v>4641</v>
      </c>
      <c r="C184" s="85">
        <v>3</v>
      </c>
      <c r="D184" s="118">
        <v>0.0017061047082039895</v>
      </c>
      <c r="E184" s="118">
        <v>2.891398059667226</v>
      </c>
      <c r="F184" s="85" t="s">
        <v>4880</v>
      </c>
      <c r="G184" s="85" t="b">
        <v>0</v>
      </c>
      <c r="H184" s="85" t="b">
        <v>0</v>
      </c>
      <c r="I184" s="85" t="b">
        <v>0</v>
      </c>
      <c r="J184" s="85" t="b">
        <v>0</v>
      </c>
      <c r="K184" s="85" t="b">
        <v>0</v>
      </c>
      <c r="L184" s="85" t="b">
        <v>0</v>
      </c>
    </row>
    <row r="185" spans="1:12" ht="15">
      <c r="A185" s="85" t="s">
        <v>4579</v>
      </c>
      <c r="B185" s="85" t="s">
        <v>3966</v>
      </c>
      <c r="C185" s="85">
        <v>3</v>
      </c>
      <c r="D185" s="118">
        <v>0.0017061047082039895</v>
      </c>
      <c r="E185" s="118">
        <v>1.891398059667226</v>
      </c>
      <c r="F185" s="85" t="s">
        <v>4880</v>
      </c>
      <c r="G185" s="85" t="b">
        <v>0</v>
      </c>
      <c r="H185" s="85" t="b">
        <v>0</v>
      </c>
      <c r="I185" s="85" t="b">
        <v>0</v>
      </c>
      <c r="J185" s="85" t="b">
        <v>0</v>
      </c>
      <c r="K185" s="85" t="b">
        <v>0</v>
      </c>
      <c r="L185" s="85" t="b">
        <v>0</v>
      </c>
    </row>
    <row r="186" spans="1:12" ht="15">
      <c r="A186" s="85" t="s">
        <v>3895</v>
      </c>
      <c r="B186" s="85" t="s">
        <v>4615</v>
      </c>
      <c r="C186" s="85">
        <v>3</v>
      </c>
      <c r="D186" s="118">
        <v>0.0017061047082039895</v>
      </c>
      <c r="E186" s="118">
        <v>1.6783232343583747</v>
      </c>
      <c r="F186" s="85" t="s">
        <v>4880</v>
      </c>
      <c r="G186" s="85" t="b">
        <v>0</v>
      </c>
      <c r="H186" s="85" t="b">
        <v>0</v>
      </c>
      <c r="I186" s="85" t="b">
        <v>0</v>
      </c>
      <c r="J186" s="85" t="b">
        <v>0</v>
      </c>
      <c r="K186" s="85" t="b">
        <v>0</v>
      </c>
      <c r="L186" s="85" t="b">
        <v>0</v>
      </c>
    </row>
    <row r="187" spans="1:12" ht="15">
      <c r="A187" s="85" t="s">
        <v>4615</v>
      </c>
      <c r="B187" s="85" t="s">
        <v>4709</v>
      </c>
      <c r="C187" s="85">
        <v>3</v>
      </c>
      <c r="D187" s="118">
        <v>0.0017061047082039895</v>
      </c>
      <c r="E187" s="118">
        <v>2.891398059667226</v>
      </c>
      <c r="F187" s="85" t="s">
        <v>4880</v>
      </c>
      <c r="G187" s="85" t="b">
        <v>0</v>
      </c>
      <c r="H187" s="85" t="b">
        <v>0</v>
      </c>
      <c r="I187" s="85" t="b">
        <v>0</v>
      </c>
      <c r="J187" s="85" t="b">
        <v>0</v>
      </c>
      <c r="K187" s="85" t="b">
        <v>0</v>
      </c>
      <c r="L187" s="85" t="b">
        <v>0</v>
      </c>
    </row>
    <row r="188" spans="1:12" ht="15">
      <c r="A188" s="85" t="s">
        <v>4709</v>
      </c>
      <c r="B188" s="85" t="s">
        <v>4554</v>
      </c>
      <c r="C188" s="85">
        <v>3</v>
      </c>
      <c r="D188" s="118">
        <v>0.0017061047082039895</v>
      </c>
      <c r="E188" s="118">
        <v>2.289338068339264</v>
      </c>
      <c r="F188" s="85" t="s">
        <v>4880</v>
      </c>
      <c r="G188" s="85" t="b">
        <v>0</v>
      </c>
      <c r="H188" s="85" t="b">
        <v>0</v>
      </c>
      <c r="I188" s="85" t="b">
        <v>0</v>
      </c>
      <c r="J188" s="85" t="b">
        <v>0</v>
      </c>
      <c r="K188" s="85" t="b">
        <v>0</v>
      </c>
      <c r="L188" s="85" t="b">
        <v>0</v>
      </c>
    </row>
    <row r="189" spans="1:12" ht="15">
      <c r="A189" s="85" t="s">
        <v>4554</v>
      </c>
      <c r="B189" s="85" t="s">
        <v>4710</v>
      </c>
      <c r="C189" s="85">
        <v>3</v>
      </c>
      <c r="D189" s="118">
        <v>0.0017061047082039895</v>
      </c>
      <c r="E189" s="118">
        <v>2.3473300153169503</v>
      </c>
      <c r="F189" s="85" t="s">
        <v>4880</v>
      </c>
      <c r="G189" s="85" t="b">
        <v>0</v>
      </c>
      <c r="H189" s="85" t="b">
        <v>0</v>
      </c>
      <c r="I189" s="85" t="b">
        <v>0</v>
      </c>
      <c r="J189" s="85" t="b">
        <v>0</v>
      </c>
      <c r="K189" s="85" t="b">
        <v>0</v>
      </c>
      <c r="L189" s="85" t="b">
        <v>0</v>
      </c>
    </row>
    <row r="190" spans="1:12" ht="15">
      <c r="A190" s="85" t="s">
        <v>4710</v>
      </c>
      <c r="B190" s="85" t="s">
        <v>3953</v>
      </c>
      <c r="C190" s="85">
        <v>3</v>
      </c>
      <c r="D190" s="118">
        <v>0.0017061047082039895</v>
      </c>
      <c r="E190" s="118">
        <v>1.9136744543783784</v>
      </c>
      <c r="F190" s="85" t="s">
        <v>4880</v>
      </c>
      <c r="G190" s="85" t="b">
        <v>0</v>
      </c>
      <c r="H190" s="85" t="b">
        <v>0</v>
      </c>
      <c r="I190" s="85" t="b">
        <v>0</v>
      </c>
      <c r="J190" s="85" t="b">
        <v>0</v>
      </c>
      <c r="K190" s="85" t="b">
        <v>0</v>
      </c>
      <c r="L190" s="85" t="b">
        <v>0</v>
      </c>
    </row>
    <row r="191" spans="1:12" ht="15">
      <c r="A191" s="85" t="s">
        <v>3953</v>
      </c>
      <c r="B191" s="85" t="s">
        <v>4635</v>
      </c>
      <c r="C191" s="85">
        <v>3</v>
      </c>
      <c r="D191" s="118">
        <v>0.0017061047082039895</v>
      </c>
      <c r="E191" s="118">
        <v>1.9136744543783784</v>
      </c>
      <c r="F191" s="85" t="s">
        <v>4880</v>
      </c>
      <c r="G191" s="85" t="b">
        <v>0</v>
      </c>
      <c r="H191" s="85" t="b">
        <v>0</v>
      </c>
      <c r="I191" s="85" t="b">
        <v>0</v>
      </c>
      <c r="J191" s="85" t="b">
        <v>0</v>
      </c>
      <c r="K191" s="85" t="b">
        <v>0</v>
      </c>
      <c r="L191" s="85" t="b">
        <v>0</v>
      </c>
    </row>
    <row r="192" spans="1:12" ht="15">
      <c r="A192" s="85" t="s">
        <v>4635</v>
      </c>
      <c r="B192" s="85" t="s">
        <v>3911</v>
      </c>
      <c r="C192" s="85">
        <v>3</v>
      </c>
      <c r="D192" s="118">
        <v>0.0017061047082039895</v>
      </c>
      <c r="E192" s="118">
        <v>2.3685193143868886</v>
      </c>
      <c r="F192" s="85" t="s">
        <v>4880</v>
      </c>
      <c r="G192" s="85" t="b">
        <v>0</v>
      </c>
      <c r="H192" s="85" t="b">
        <v>0</v>
      </c>
      <c r="I192" s="85" t="b">
        <v>0</v>
      </c>
      <c r="J192" s="85" t="b">
        <v>0</v>
      </c>
      <c r="K192" s="85" t="b">
        <v>0</v>
      </c>
      <c r="L192" s="85" t="b">
        <v>0</v>
      </c>
    </row>
    <row r="193" spans="1:12" ht="15">
      <c r="A193" s="85" t="s">
        <v>3911</v>
      </c>
      <c r="B193" s="85" t="s">
        <v>4711</v>
      </c>
      <c r="C193" s="85">
        <v>3</v>
      </c>
      <c r="D193" s="118">
        <v>0.0017061047082039895</v>
      </c>
      <c r="E193" s="118">
        <v>2.4520653658369636</v>
      </c>
      <c r="F193" s="85" t="s">
        <v>4880</v>
      </c>
      <c r="G193" s="85" t="b">
        <v>0</v>
      </c>
      <c r="H193" s="85" t="b">
        <v>0</v>
      </c>
      <c r="I193" s="85" t="b">
        <v>0</v>
      </c>
      <c r="J193" s="85" t="b">
        <v>0</v>
      </c>
      <c r="K193" s="85" t="b">
        <v>0</v>
      </c>
      <c r="L193" s="85" t="b">
        <v>0</v>
      </c>
    </row>
    <row r="194" spans="1:12" ht="15">
      <c r="A194" s="85" t="s">
        <v>4711</v>
      </c>
      <c r="B194" s="85" t="s">
        <v>4578</v>
      </c>
      <c r="C194" s="85">
        <v>3</v>
      </c>
      <c r="D194" s="118">
        <v>0.0017061047082039895</v>
      </c>
      <c r="E194" s="118">
        <v>2.5903680640032447</v>
      </c>
      <c r="F194" s="85" t="s">
        <v>4880</v>
      </c>
      <c r="G194" s="85" t="b">
        <v>0</v>
      </c>
      <c r="H194" s="85" t="b">
        <v>0</v>
      </c>
      <c r="I194" s="85" t="b">
        <v>0</v>
      </c>
      <c r="J194" s="85" t="b">
        <v>1</v>
      </c>
      <c r="K194" s="85" t="b">
        <v>0</v>
      </c>
      <c r="L194" s="85" t="b">
        <v>0</v>
      </c>
    </row>
    <row r="195" spans="1:12" ht="15">
      <c r="A195" s="85" t="s">
        <v>4578</v>
      </c>
      <c r="B195" s="85" t="s">
        <v>4712</v>
      </c>
      <c r="C195" s="85">
        <v>3</v>
      </c>
      <c r="D195" s="118">
        <v>0.0017061047082039895</v>
      </c>
      <c r="E195" s="118">
        <v>2.5903680640032447</v>
      </c>
      <c r="F195" s="85" t="s">
        <v>4880</v>
      </c>
      <c r="G195" s="85" t="b">
        <v>1</v>
      </c>
      <c r="H195" s="85" t="b">
        <v>0</v>
      </c>
      <c r="I195" s="85" t="b">
        <v>0</v>
      </c>
      <c r="J195" s="85" t="b">
        <v>0</v>
      </c>
      <c r="K195" s="85" t="b">
        <v>0</v>
      </c>
      <c r="L195" s="85" t="b">
        <v>0</v>
      </c>
    </row>
    <row r="196" spans="1:12" ht="15">
      <c r="A196" s="85" t="s">
        <v>4712</v>
      </c>
      <c r="B196" s="85" t="s">
        <v>4576</v>
      </c>
      <c r="C196" s="85">
        <v>3</v>
      </c>
      <c r="D196" s="118">
        <v>0.0017061047082039895</v>
      </c>
      <c r="E196" s="118">
        <v>2.5903680640032447</v>
      </c>
      <c r="F196" s="85" t="s">
        <v>4880</v>
      </c>
      <c r="G196" s="85" t="b">
        <v>0</v>
      </c>
      <c r="H196" s="85" t="b">
        <v>0</v>
      </c>
      <c r="I196" s="85" t="b">
        <v>0</v>
      </c>
      <c r="J196" s="85" t="b">
        <v>0</v>
      </c>
      <c r="K196" s="85" t="b">
        <v>0</v>
      </c>
      <c r="L196" s="85" t="b">
        <v>0</v>
      </c>
    </row>
    <row r="197" spans="1:12" ht="15">
      <c r="A197" s="85" t="s">
        <v>4714</v>
      </c>
      <c r="B197" s="85" t="s">
        <v>4715</v>
      </c>
      <c r="C197" s="85">
        <v>3</v>
      </c>
      <c r="D197" s="118">
        <v>0.0017061047082039895</v>
      </c>
      <c r="E197" s="118">
        <v>3.016336796275526</v>
      </c>
      <c r="F197" s="85" t="s">
        <v>4880</v>
      </c>
      <c r="G197" s="85" t="b">
        <v>0</v>
      </c>
      <c r="H197" s="85" t="b">
        <v>0</v>
      </c>
      <c r="I197" s="85" t="b">
        <v>0</v>
      </c>
      <c r="J197" s="85" t="b">
        <v>0</v>
      </c>
      <c r="K197" s="85" t="b">
        <v>0</v>
      </c>
      <c r="L197" s="85" t="b">
        <v>0</v>
      </c>
    </row>
    <row r="198" spans="1:12" ht="15">
      <c r="A198" s="85" t="s">
        <v>4715</v>
      </c>
      <c r="B198" s="85" t="s">
        <v>4716</v>
      </c>
      <c r="C198" s="85">
        <v>3</v>
      </c>
      <c r="D198" s="118">
        <v>0.0017061047082039895</v>
      </c>
      <c r="E198" s="118">
        <v>3.016336796275526</v>
      </c>
      <c r="F198" s="85" t="s">
        <v>4880</v>
      </c>
      <c r="G198" s="85" t="b">
        <v>0</v>
      </c>
      <c r="H198" s="85" t="b">
        <v>0</v>
      </c>
      <c r="I198" s="85" t="b">
        <v>0</v>
      </c>
      <c r="J198" s="85" t="b">
        <v>0</v>
      </c>
      <c r="K198" s="85" t="b">
        <v>0</v>
      </c>
      <c r="L198" s="85" t="b">
        <v>0</v>
      </c>
    </row>
    <row r="199" spans="1:12" ht="15">
      <c r="A199" s="85" t="s">
        <v>4716</v>
      </c>
      <c r="B199" s="85" t="s">
        <v>4717</v>
      </c>
      <c r="C199" s="85">
        <v>3</v>
      </c>
      <c r="D199" s="118">
        <v>0.0017061047082039895</v>
      </c>
      <c r="E199" s="118">
        <v>3.016336796275526</v>
      </c>
      <c r="F199" s="85" t="s">
        <v>4880</v>
      </c>
      <c r="G199" s="85" t="b">
        <v>0</v>
      </c>
      <c r="H199" s="85" t="b">
        <v>0</v>
      </c>
      <c r="I199" s="85" t="b">
        <v>0</v>
      </c>
      <c r="J199" s="85" t="b">
        <v>0</v>
      </c>
      <c r="K199" s="85" t="b">
        <v>0</v>
      </c>
      <c r="L199" s="85" t="b">
        <v>0</v>
      </c>
    </row>
    <row r="200" spans="1:12" ht="15">
      <c r="A200" s="85" t="s">
        <v>4717</v>
      </c>
      <c r="B200" s="85" t="s">
        <v>4718</v>
      </c>
      <c r="C200" s="85">
        <v>3</v>
      </c>
      <c r="D200" s="118">
        <v>0.0017061047082039895</v>
      </c>
      <c r="E200" s="118">
        <v>3.016336796275526</v>
      </c>
      <c r="F200" s="85" t="s">
        <v>4880</v>
      </c>
      <c r="G200" s="85" t="b">
        <v>0</v>
      </c>
      <c r="H200" s="85" t="b">
        <v>0</v>
      </c>
      <c r="I200" s="85" t="b">
        <v>0</v>
      </c>
      <c r="J200" s="85" t="b">
        <v>0</v>
      </c>
      <c r="K200" s="85" t="b">
        <v>0</v>
      </c>
      <c r="L200" s="85" t="b">
        <v>0</v>
      </c>
    </row>
    <row r="201" spans="1:12" ht="15">
      <c r="A201" s="85" t="s">
        <v>4718</v>
      </c>
      <c r="B201" s="85" t="s">
        <v>833</v>
      </c>
      <c r="C201" s="85">
        <v>3</v>
      </c>
      <c r="D201" s="118">
        <v>0.0017061047082039895</v>
      </c>
      <c r="E201" s="118">
        <v>2.7944880466591697</v>
      </c>
      <c r="F201" s="85" t="s">
        <v>4880</v>
      </c>
      <c r="G201" s="85" t="b">
        <v>0</v>
      </c>
      <c r="H201" s="85" t="b">
        <v>0</v>
      </c>
      <c r="I201" s="85" t="b">
        <v>0</v>
      </c>
      <c r="J201" s="85" t="b">
        <v>1</v>
      </c>
      <c r="K201" s="85" t="b">
        <v>0</v>
      </c>
      <c r="L201" s="85" t="b">
        <v>0</v>
      </c>
    </row>
    <row r="202" spans="1:12" ht="15">
      <c r="A202" s="85" t="s">
        <v>833</v>
      </c>
      <c r="B202" s="85" t="s">
        <v>4652</v>
      </c>
      <c r="C202" s="85">
        <v>3</v>
      </c>
      <c r="D202" s="118">
        <v>0.0017061047082039895</v>
      </c>
      <c r="E202" s="118">
        <v>2.66954931005087</v>
      </c>
      <c r="F202" s="85" t="s">
        <v>4880</v>
      </c>
      <c r="G202" s="85" t="b">
        <v>1</v>
      </c>
      <c r="H202" s="85" t="b">
        <v>0</v>
      </c>
      <c r="I202" s="85" t="b">
        <v>0</v>
      </c>
      <c r="J202" s="85" t="b">
        <v>0</v>
      </c>
      <c r="K202" s="85" t="b">
        <v>0</v>
      </c>
      <c r="L202" s="85" t="b">
        <v>0</v>
      </c>
    </row>
    <row r="203" spans="1:12" ht="15">
      <c r="A203" s="85" t="s">
        <v>4652</v>
      </c>
      <c r="B203" s="85" t="s">
        <v>4602</v>
      </c>
      <c r="C203" s="85">
        <v>3</v>
      </c>
      <c r="D203" s="118">
        <v>0.0017061047082039895</v>
      </c>
      <c r="E203" s="118">
        <v>2.66954931005087</v>
      </c>
      <c r="F203" s="85" t="s">
        <v>4880</v>
      </c>
      <c r="G203" s="85" t="b">
        <v>0</v>
      </c>
      <c r="H203" s="85" t="b">
        <v>0</v>
      </c>
      <c r="I203" s="85" t="b">
        <v>0</v>
      </c>
      <c r="J203" s="85" t="b">
        <v>0</v>
      </c>
      <c r="K203" s="85" t="b">
        <v>0</v>
      </c>
      <c r="L203" s="85" t="b">
        <v>0</v>
      </c>
    </row>
    <row r="204" spans="1:12" ht="15">
      <c r="A204" s="85" t="s">
        <v>4602</v>
      </c>
      <c r="B204" s="85" t="s">
        <v>3912</v>
      </c>
      <c r="C204" s="85">
        <v>3</v>
      </c>
      <c r="D204" s="118">
        <v>0.0017061047082039895</v>
      </c>
      <c r="E204" s="118">
        <v>2.016336796275526</v>
      </c>
      <c r="F204" s="85" t="s">
        <v>4880</v>
      </c>
      <c r="G204" s="85" t="b">
        <v>0</v>
      </c>
      <c r="H204" s="85" t="b">
        <v>0</v>
      </c>
      <c r="I204" s="85" t="b">
        <v>0</v>
      </c>
      <c r="J204" s="85" t="b">
        <v>0</v>
      </c>
      <c r="K204" s="85" t="b">
        <v>0</v>
      </c>
      <c r="L204" s="85" t="b">
        <v>0</v>
      </c>
    </row>
    <row r="205" spans="1:12" ht="15">
      <c r="A205" s="85" t="s">
        <v>3912</v>
      </c>
      <c r="B205" s="85" t="s">
        <v>4719</v>
      </c>
      <c r="C205" s="85">
        <v>3</v>
      </c>
      <c r="D205" s="118">
        <v>0.0017061047082039895</v>
      </c>
      <c r="E205" s="118">
        <v>2.2630091296169144</v>
      </c>
      <c r="F205" s="85" t="s">
        <v>4880</v>
      </c>
      <c r="G205" s="85" t="b">
        <v>0</v>
      </c>
      <c r="H205" s="85" t="b">
        <v>0</v>
      </c>
      <c r="I205" s="85" t="b">
        <v>0</v>
      </c>
      <c r="J205" s="85" t="b">
        <v>0</v>
      </c>
      <c r="K205" s="85" t="b">
        <v>0</v>
      </c>
      <c r="L205" s="85" t="b">
        <v>0</v>
      </c>
    </row>
    <row r="206" spans="1:12" ht="15">
      <c r="A206" s="85" t="s">
        <v>4719</v>
      </c>
      <c r="B206" s="85" t="s">
        <v>4720</v>
      </c>
      <c r="C206" s="85">
        <v>3</v>
      </c>
      <c r="D206" s="118">
        <v>0.0017061047082039895</v>
      </c>
      <c r="E206" s="118">
        <v>3.016336796275526</v>
      </c>
      <c r="F206" s="85" t="s">
        <v>4880</v>
      </c>
      <c r="G206" s="85" t="b">
        <v>0</v>
      </c>
      <c r="H206" s="85" t="b">
        <v>0</v>
      </c>
      <c r="I206" s="85" t="b">
        <v>0</v>
      </c>
      <c r="J206" s="85" t="b">
        <v>0</v>
      </c>
      <c r="K206" s="85" t="b">
        <v>0</v>
      </c>
      <c r="L206" s="85" t="b">
        <v>0</v>
      </c>
    </row>
    <row r="207" spans="1:12" ht="15">
      <c r="A207" s="85" t="s">
        <v>4720</v>
      </c>
      <c r="B207" s="85" t="s">
        <v>4721</v>
      </c>
      <c r="C207" s="85">
        <v>3</v>
      </c>
      <c r="D207" s="118">
        <v>0.0017061047082039895</v>
      </c>
      <c r="E207" s="118">
        <v>3.016336796275526</v>
      </c>
      <c r="F207" s="85" t="s">
        <v>4880</v>
      </c>
      <c r="G207" s="85" t="b">
        <v>0</v>
      </c>
      <c r="H207" s="85" t="b">
        <v>0</v>
      </c>
      <c r="I207" s="85" t="b">
        <v>0</v>
      </c>
      <c r="J207" s="85" t="b">
        <v>0</v>
      </c>
      <c r="K207" s="85" t="b">
        <v>0</v>
      </c>
      <c r="L207" s="85" t="b">
        <v>0</v>
      </c>
    </row>
    <row r="208" spans="1:12" ht="15">
      <c r="A208" s="85" t="s">
        <v>4723</v>
      </c>
      <c r="B208" s="85" t="s">
        <v>800</v>
      </c>
      <c r="C208" s="85">
        <v>3</v>
      </c>
      <c r="D208" s="118">
        <v>0.0017061047082039895</v>
      </c>
      <c r="E208" s="118">
        <v>2.6483600109809315</v>
      </c>
      <c r="F208" s="85" t="s">
        <v>4880</v>
      </c>
      <c r="G208" s="85" t="b">
        <v>0</v>
      </c>
      <c r="H208" s="85" t="b">
        <v>0</v>
      </c>
      <c r="I208" s="85" t="b">
        <v>0</v>
      </c>
      <c r="J208" s="85" t="b">
        <v>0</v>
      </c>
      <c r="K208" s="85" t="b">
        <v>0</v>
      </c>
      <c r="L208" s="85" t="b">
        <v>0</v>
      </c>
    </row>
    <row r="209" spans="1:12" ht="15">
      <c r="A209" s="85" t="s">
        <v>800</v>
      </c>
      <c r="B209" s="85" t="s">
        <v>4724</v>
      </c>
      <c r="C209" s="85">
        <v>3</v>
      </c>
      <c r="D209" s="118">
        <v>0.0017061047082039895</v>
      </c>
      <c r="E209" s="118">
        <v>2.6483600109809315</v>
      </c>
      <c r="F209" s="85" t="s">
        <v>4880</v>
      </c>
      <c r="G209" s="85" t="b">
        <v>0</v>
      </c>
      <c r="H209" s="85" t="b">
        <v>0</v>
      </c>
      <c r="I209" s="85" t="b">
        <v>0</v>
      </c>
      <c r="J209" s="85" t="b">
        <v>0</v>
      </c>
      <c r="K209" s="85" t="b">
        <v>0</v>
      </c>
      <c r="L209" s="85" t="b">
        <v>0</v>
      </c>
    </row>
    <row r="210" spans="1:12" ht="15">
      <c r="A210" s="85" t="s">
        <v>4724</v>
      </c>
      <c r="B210" s="85" t="s">
        <v>4725</v>
      </c>
      <c r="C210" s="85">
        <v>3</v>
      </c>
      <c r="D210" s="118">
        <v>0.0017061047082039895</v>
      </c>
      <c r="E210" s="118">
        <v>3.016336796275526</v>
      </c>
      <c r="F210" s="85" t="s">
        <v>4880</v>
      </c>
      <c r="G210" s="85" t="b">
        <v>0</v>
      </c>
      <c r="H210" s="85" t="b">
        <v>0</v>
      </c>
      <c r="I210" s="85" t="b">
        <v>0</v>
      </c>
      <c r="J210" s="85" t="b">
        <v>0</v>
      </c>
      <c r="K210" s="85" t="b">
        <v>0</v>
      </c>
      <c r="L210" s="85" t="b">
        <v>0</v>
      </c>
    </row>
    <row r="211" spans="1:12" ht="15">
      <c r="A211" s="85" t="s">
        <v>4725</v>
      </c>
      <c r="B211" s="85" t="s">
        <v>4562</v>
      </c>
      <c r="C211" s="85">
        <v>3</v>
      </c>
      <c r="D211" s="118">
        <v>0.0017061047082039895</v>
      </c>
      <c r="E211" s="118">
        <v>2.4520653658369636</v>
      </c>
      <c r="F211" s="85" t="s">
        <v>4880</v>
      </c>
      <c r="G211" s="85" t="b">
        <v>0</v>
      </c>
      <c r="H211" s="85" t="b">
        <v>0</v>
      </c>
      <c r="I211" s="85" t="b">
        <v>0</v>
      </c>
      <c r="J211" s="85" t="b">
        <v>0</v>
      </c>
      <c r="K211" s="85" t="b">
        <v>0</v>
      </c>
      <c r="L211" s="85" t="b">
        <v>0</v>
      </c>
    </row>
    <row r="212" spans="1:12" ht="15">
      <c r="A212" s="85" t="s">
        <v>4562</v>
      </c>
      <c r="B212" s="85" t="s">
        <v>4726</v>
      </c>
      <c r="C212" s="85">
        <v>3</v>
      </c>
      <c r="D212" s="118">
        <v>0.0017061047082039895</v>
      </c>
      <c r="E212" s="118">
        <v>2.4520653658369636</v>
      </c>
      <c r="F212" s="85" t="s">
        <v>4880</v>
      </c>
      <c r="G212" s="85" t="b">
        <v>0</v>
      </c>
      <c r="H212" s="85" t="b">
        <v>0</v>
      </c>
      <c r="I212" s="85" t="b">
        <v>0</v>
      </c>
      <c r="J212" s="85" t="b">
        <v>0</v>
      </c>
      <c r="K212" s="85" t="b">
        <v>0</v>
      </c>
      <c r="L212" s="85" t="b">
        <v>0</v>
      </c>
    </row>
    <row r="213" spans="1:12" ht="15">
      <c r="A213" s="85" t="s">
        <v>4580</v>
      </c>
      <c r="B213" s="85" t="s">
        <v>4560</v>
      </c>
      <c r="C213" s="85">
        <v>3</v>
      </c>
      <c r="D213" s="118">
        <v>0.0017061047082039895</v>
      </c>
      <c r="E213" s="118">
        <v>2.0260966335646824</v>
      </c>
      <c r="F213" s="85" t="s">
        <v>4880</v>
      </c>
      <c r="G213" s="85" t="b">
        <v>0</v>
      </c>
      <c r="H213" s="85" t="b">
        <v>1</v>
      </c>
      <c r="I213" s="85" t="b">
        <v>0</v>
      </c>
      <c r="J213" s="85" t="b">
        <v>0</v>
      </c>
      <c r="K213" s="85" t="b">
        <v>0</v>
      </c>
      <c r="L213" s="85" t="b">
        <v>0</v>
      </c>
    </row>
    <row r="214" spans="1:12" ht="15">
      <c r="A214" s="85" t="s">
        <v>3990</v>
      </c>
      <c r="B214" s="85" t="s">
        <v>3951</v>
      </c>
      <c r="C214" s="85">
        <v>3</v>
      </c>
      <c r="D214" s="118">
        <v>0.0017061047082039895</v>
      </c>
      <c r="E214" s="118">
        <v>0.639759839219014</v>
      </c>
      <c r="F214" s="85" t="s">
        <v>4880</v>
      </c>
      <c r="G214" s="85" t="b">
        <v>0</v>
      </c>
      <c r="H214" s="85" t="b">
        <v>0</v>
      </c>
      <c r="I214" s="85" t="b">
        <v>0</v>
      </c>
      <c r="J214" s="85" t="b">
        <v>0</v>
      </c>
      <c r="K214" s="85" t="b">
        <v>0</v>
      </c>
      <c r="L214" s="85" t="b">
        <v>0</v>
      </c>
    </row>
    <row r="215" spans="1:12" ht="15">
      <c r="A215" s="85" t="s">
        <v>3965</v>
      </c>
      <c r="B215" s="85" t="s">
        <v>4729</v>
      </c>
      <c r="C215" s="85">
        <v>3</v>
      </c>
      <c r="D215" s="118">
        <v>0.0017061047082039895</v>
      </c>
      <c r="E215" s="118">
        <v>2.4142768049475634</v>
      </c>
      <c r="F215" s="85" t="s">
        <v>4880</v>
      </c>
      <c r="G215" s="85" t="b">
        <v>0</v>
      </c>
      <c r="H215" s="85" t="b">
        <v>0</v>
      </c>
      <c r="I215" s="85" t="b">
        <v>0</v>
      </c>
      <c r="J215" s="85" t="b">
        <v>0</v>
      </c>
      <c r="K215" s="85" t="b">
        <v>0</v>
      </c>
      <c r="L215" s="85" t="b">
        <v>0</v>
      </c>
    </row>
    <row r="216" spans="1:12" ht="15">
      <c r="A216" s="85" t="s">
        <v>4729</v>
      </c>
      <c r="B216" s="85" t="s">
        <v>4730</v>
      </c>
      <c r="C216" s="85">
        <v>3</v>
      </c>
      <c r="D216" s="118">
        <v>0.0017061047082039895</v>
      </c>
      <c r="E216" s="118">
        <v>3.016336796275526</v>
      </c>
      <c r="F216" s="85" t="s">
        <v>4880</v>
      </c>
      <c r="G216" s="85" t="b">
        <v>0</v>
      </c>
      <c r="H216" s="85" t="b">
        <v>0</v>
      </c>
      <c r="I216" s="85" t="b">
        <v>0</v>
      </c>
      <c r="J216" s="85" t="b">
        <v>0</v>
      </c>
      <c r="K216" s="85" t="b">
        <v>0</v>
      </c>
      <c r="L216" s="85" t="b">
        <v>0</v>
      </c>
    </row>
    <row r="217" spans="1:12" ht="15">
      <c r="A217" s="85" t="s">
        <v>3968</v>
      </c>
      <c r="B217" s="85" t="s">
        <v>3895</v>
      </c>
      <c r="C217" s="85">
        <v>3</v>
      </c>
      <c r="D217" s="118">
        <v>0.0017061047082039895</v>
      </c>
      <c r="E217" s="118">
        <v>1.7057614827053145</v>
      </c>
      <c r="F217" s="85" t="s">
        <v>4880</v>
      </c>
      <c r="G217" s="85" t="b">
        <v>1</v>
      </c>
      <c r="H217" s="85" t="b">
        <v>0</v>
      </c>
      <c r="I217" s="85" t="b">
        <v>0</v>
      </c>
      <c r="J217" s="85" t="b">
        <v>0</v>
      </c>
      <c r="K217" s="85" t="b">
        <v>0</v>
      </c>
      <c r="L217" s="85" t="b">
        <v>0</v>
      </c>
    </row>
    <row r="218" spans="1:12" ht="15">
      <c r="A218" s="85" t="s">
        <v>4731</v>
      </c>
      <c r="B218" s="85" t="s">
        <v>4732</v>
      </c>
      <c r="C218" s="85">
        <v>3</v>
      </c>
      <c r="D218" s="118">
        <v>0.0017061047082039895</v>
      </c>
      <c r="E218" s="118">
        <v>3.016336796275526</v>
      </c>
      <c r="F218" s="85" t="s">
        <v>4880</v>
      </c>
      <c r="G218" s="85" t="b">
        <v>0</v>
      </c>
      <c r="H218" s="85" t="b">
        <v>0</v>
      </c>
      <c r="I218" s="85" t="b">
        <v>0</v>
      </c>
      <c r="J218" s="85" t="b">
        <v>0</v>
      </c>
      <c r="K218" s="85" t="b">
        <v>0</v>
      </c>
      <c r="L218" s="85" t="b">
        <v>0</v>
      </c>
    </row>
    <row r="219" spans="1:12" ht="15">
      <c r="A219" s="85" t="s">
        <v>4732</v>
      </c>
      <c r="B219" s="85" t="s">
        <v>4733</v>
      </c>
      <c r="C219" s="85">
        <v>3</v>
      </c>
      <c r="D219" s="118">
        <v>0.0017061047082039895</v>
      </c>
      <c r="E219" s="118">
        <v>3.016336796275526</v>
      </c>
      <c r="F219" s="85" t="s">
        <v>4880</v>
      </c>
      <c r="G219" s="85" t="b">
        <v>0</v>
      </c>
      <c r="H219" s="85" t="b">
        <v>0</v>
      </c>
      <c r="I219" s="85" t="b">
        <v>0</v>
      </c>
      <c r="J219" s="85" t="b">
        <v>0</v>
      </c>
      <c r="K219" s="85" t="b">
        <v>0</v>
      </c>
      <c r="L219" s="85" t="b">
        <v>0</v>
      </c>
    </row>
    <row r="220" spans="1:12" ht="15">
      <c r="A220" s="85" t="s">
        <v>4733</v>
      </c>
      <c r="B220" s="85" t="s">
        <v>4578</v>
      </c>
      <c r="C220" s="85">
        <v>3</v>
      </c>
      <c r="D220" s="118">
        <v>0.0017061047082039895</v>
      </c>
      <c r="E220" s="118">
        <v>2.5903680640032447</v>
      </c>
      <c r="F220" s="85" t="s">
        <v>4880</v>
      </c>
      <c r="G220" s="85" t="b">
        <v>0</v>
      </c>
      <c r="H220" s="85" t="b">
        <v>0</v>
      </c>
      <c r="I220" s="85" t="b">
        <v>0</v>
      </c>
      <c r="J220" s="85" t="b">
        <v>1</v>
      </c>
      <c r="K220" s="85" t="b">
        <v>0</v>
      </c>
      <c r="L220" s="85" t="b">
        <v>0</v>
      </c>
    </row>
    <row r="221" spans="1:12" ht="15">
      <c r="A221" s="85" t="s">
        <v>3911</v>
      </c>
      <c r="B221" s="85" t="s">
        <v>4734</v>
      </c>
      <c r="C221" s="85">
        <v>3</v>
      </c>
      <c r="D221" s="118">
        <v>0.0017061047082039895</v>
      </c>
      <c r="E221" s="118">
        <v>2.4520653658369636</v>
      </c>
      <c r="F221" s="85" t="s">
        <v>4880</v>
      </c>
      <c r="G221" s="85" t="b">
        <v>0</v>
      </c>
      <c r="H221" s="85" t="b">
        <v>0</v>
      </c>
      <c r="I221" s="85" t="b">
        <v>0</v>
      </c>
      <c r="J221" s="85" t="b">
        <v>0</v>
      </c>
      <c r="K221" s="85" t="b">
        <v>1</v>
      </c>
      <c r="L221" s="85" t="b">
        <v>0</v>
      </c>
    </row>
    <row r="222" spans="1:12" ht="15">
      <c r="A222" s="85" t="s">
        <v>4734</v>
      </c>
      <c r="B222" s="85" t="s">
        <v>4735</v>
      </c>
      <c r="C222" s="85">
        <v>3</v>
      </c>
      <c r="D222" s="118">
        <v>0.0017061047082039895</v>
      </c>
      <c r="E222" s="118">
        <v>3.016336796275526</v>
      </c>
      <c r="F222" s="85" t="s">
        <v>4880</v>
      </c>
      <c r="G222" s="85" t="b">
        <v>0</v>
      </c>
      <c r="H222" s="85" t="b">
        <v>1</v>
      </c>
      <c r="I222" s="85" t="b">
        <v>0</v>
      </c>
      <c r="J222" s="85" t="b">
        <v>0</v>
      </c>
      <c r="K222" s="85" t="b">
        <v>0</v>
      </c>
      <c r="L222" s="85" t="b">
        <v>0</v>
      </c>
    </row>
    <row r="223" spans="1:12" ht="15">
      <c r="A223" s="85" t="s">
        <v>4735</v>
      </c>
      <c r="B223" s="85" t="s">
        <v>4736</v>
      </c>
      <c r="C223" s="85">
        <v>3</v>
      </c>
      <c r="D223" s="118">
        <v>0.0017061047082039895</v>
      </c>
      <c r="E223" s="118">
        <v>3.016336796275526</v>
      </c>
      <c r="F223" s="85" t="s">
        <v>4880</v>
      </c>
      <c r="G223" s="85" t="b">
        <v>0</v>
      </c>
      <c r="H223" s="85" t="b">
        <v>0</v>
      </c>
      <c r="I223" s="85" t="b">
        <v>0</v>
      </c>
      <c r="J223" s="85" t="b">
        <v>0</v>
      </c>
      <c r="K223" s="85" t="b">
        <v>0</v>
      </c>
      <c r="L223" s="85" t="b">
        <v>0</v>
      </c>
    </row>
    <row r="224" spans="1:12" ht="15">
      <c r="A224" s="85" t="s">
        <v>4736</v>
      </c>
      <c r="B224" s="85" t="s">
        <v>4566</v>
      </c>
      <c r="C224" s="85">
        <v>3</v>
      </c>
      <c r="D224" s="118">
        <v>0.0017061047082039895</v>
      </c>
      <c r="E224" s="118">
        <v>2.4934580509951885</v>
      </c>
      <c r="F224" s="85" t="s">
        <v>4880</v>
      </c>
      <c r="G224" s="85" t="b">
        <v>0</v>
      </c>
      <c r="H224" s="85" t="b">
        <v>0</v>
      </c>
      <c r="I224" s="85" t="b">
        <v>0</v>
      </c>
      <c r="J224" s="85" t="b">
        <v>0</v>
      </c>
      <c r="K224" s="85" t="b">
        <v>0</v>
      </c>
      <c r="L224" s="85" t="b">
        <v>0</v>
      </c>
    </row>
    <row r="225" spans="1:12" ht="15">
      <c r="A225" s="85" t="s">
        <v>4566</v>
      </c>
      <c r="B225" s="85" t="s">
        <v>4595</v>
      </c>
      <c r="C225" s="85">
        <v>3</v>
      </c>
      <c r="D225" s="118">
        <v>0.0017061047082039895</v>
      </c>
      <c r="E225" s="118">
        <v>2.271609301378832</v>
      </c>
      <c r="F225" s="85" t="s">
        <v>4880</v>
      </c>
      <c r="G225" s="85" t="b">
        <v>0</v>
      </c>
      <c r="H225" s="85" t="b">
        <v>0</v>
      </c>
      <c r="I225" s="85" t="b">
        <v>0</v>
      </c>
      <c r="J225" s="85" t="b">
        <v>0</v>
      </c>
      <c r="K225" s="85" t="b">
        <v>0</v>
      </c>
      <c r="L225" s="85" t="b">
        <v>0</v>
      </c>
    </row>
    <row r="226" spans="1:12" ht="15">
      <c r="A226" s="85" t="s">
        <v>4595</v>
      </c>
      <c r="B226" s="85" t="s">
        <v>4737</v>
      </c>
      <c r="C226" s="85">
        <v>3</v>
      </c>
      <c r="D226" s="118">
        <v>0.0017061047082039895</v>
      </c>
      <c r="E226" s="118">
        <v>2.7944880466591697</v>
      </c>
      <c r="F226" s="85" t="s">
        <v>4880</v>
      </c>
      <c r="G226" s="85" t="b">
        <v>0</v>
      </c>
      <c r="H226" s="85" t="b">
        <v>0</v>
      </c>
      <c r="I226" s="85" t="b">
        <v>0</v>
      </c>
      <c r="J226" s="85" t="b">
        <v>0</v>
      </c>
      <c r="K226" s="85" t="b">
        <v>0</v>
      </c>
      <c r="L226" s="85" t="b">
        <v>0</v>
      </c>
    </row>
    <row r="227" spans="1:12" ht="15">
      <c r="A227" s="85" t="s">
        <v>4588</v>
      </c>
      <c r="B227" s="85" t="s">
        <v>3965</v>
      </c>
      <c r="C227" s="85">
        <v>3</v>
      </c>
      <c r="D227" s="118">
        <v>0.0017061047082039895</v>
      </c>
      <c r="E227" s="118">
        <v>2.171238756261269</v>
      </c>
      <c r="F227" s="85" t="s">
        <v>4880</v>
      </c>
      <c r="G227" s="85" t="b">
        <v>0</v>
      </c>
      <c r="H227" s="85" t="b">
        <v>0</v>
      </c>
      <c r="I227" s="85" t="b">
        <v>0</v>
      </c>
      <c r="J227" s="85" t="b">
        <v>0</v>
      </c>
      <c r="K227" s="85" t="b">
        <v>0</v>
      </c>
      <c r="L227" s="85" t="b">
        <v>0</v>
      </c>
    </row>
    <row r="228" spans="1:12" ht="15">
      <c r="A228" s="85" t="s">
        <v>393</v>
      </c>
      <c r="B228" s="85" t="s">
        <v>4186</v>
      </c>
      <c r="C228" s="85">
        <v>3</v>
      </c>
      <c r="D228" s="118">
        <v>0.0017061047082039895</v>
      </c>
      <c r="E228" s="118">
        <v>2.317366791939507</v>
      </c>
      <c r="F228" s="85" t="s">
        <v>4880</v>
      </c>
      <c r="G228" s="85" t="b">
        <v>0</v>
      </c>
      <c r="H228" s="85" t="b">
        <v>0</v>
      </c>
      <c r="I228" s="85" t="b">
        <v>0</v>
      </c>
      <c r="J228" s="85" t="b">
        <v>0</v>
      </c>
      <c r="K228" s="85" t="b">
        <v>0</v>
      </c>
      <c r="L228" s="85" t="b">
        <v>0</v>
      </c>
    </row>
    <row r="229" spans="1:12" ht="15">
      <c r="A229" s="85" t="s">
        <v>413</v>
      </c>
      <c r="B229" s="85" t="s">
        <v>4564</v>
      </c>
      <c r="C229" s="85">
        <v>2</v>
      </c>
      <c r="D229" s="118">
        <v>0.001242250569023369</v>
      </c>
      <c r="E229" s="118">
        <v>2.5903680640032447</v>
      </c>
      <c r="F229" s="85" t="s">
        <v>4880</v>
      </c>
      <c r="G229" s="85" t="b">
        <v>0</v>
      </c>
      <c r="H229" s="85" t="b">
        <v>0</v>
      </c>
      <c r="I229" s="85" t="b">
        <v>0</v>
      </c>
      <c r="J229" s="85" t="b">
        <v>0</v>
      </c>
      <c r="K229" s="85" t="b">
        <v>0</v>
      </c>
      <c r="L229" s="85" t="b">
        <v>0</v>
      </c>
    </row>
    <row r="230" spans="1:12" ht="15">
      <c r="A230" s="85" t="s">
        <v>3967</v>
      </c>
      <c r="B230" s="85" t="s">
        <v>3951</v>
      </c>
      <c r="C230" s="85">
        <v>2</v>
      </c>
      <c r="D230" s="118">
        <v>0.001242250569023369</v>
      </c>
      <c r="E230" s="118">
        <v>0.4884921638883649</v>
      </c>
      <c r="F230" s="85" t="s">
        <v>4880</v>
      </c>
      <c r="G230" s="85" t="b">
        <v>0</v>
      </c>
      <c r="H230" s="85" t="b">
        <v>0</v>
      </c>
      <c r="I230" s="85" t="b">
        <v>0</v>
      </c>
      <c r="J230" s="85" t="b">
        <v>0</v>
      </c>
      <c r="K230" s="85" t="b">
        <v>0</v>
      </c>
      <c r="L230" s="85" t="b">
        <v>0</v>
      </c>
    </row>
    <row r="231" spans="1:12" ht="15">
      <c r="A231" s="85" t="s">
        <v>4565</v>
      </c>
      <c r="B231" s="85" t="s">
        <v>4567</v>
      </c>
      <c r="C231" s="85">
        <v>2</v>
      </c>
      <c r="D231" s="118">
        <v>0.001242250569023369</v>
      </c>
      <c r="E231" s="118">
        <v>1.9371555502279012</v>
      </c>
      <c r="F231" s="85" t="s">
        <v>4880</v>
      </c>
      <c r="G231" s="85" t="b">
        <v>0</v>
      </c>
      <c r="H231" s="85" t="b">
        <v>0</v>
      </c>
      <c r="I231" s="85" t="b">
        <v>0</v>
      </c>
      <c r="J231" s="85" t="b">
        <v>0</v>
      </c>
      <c r="K231" s="85" t="b">
        <v>0</v>
      </c>
      <c r="L231" s="85" t="b">
        <v>0</v>
      </c>
    </row>
    <row r="232" spans="1:12" ht="15">
      <c r="A232" s="85" t="s">
        <v>3951</v>
      </c>
      <c r="B232" s="85" t="s">
        <v>4666</v>
      </c>
      <c r="C232" s="85">
        <v>2</v>
      </c>
      <c r="D232" s="118">
        <v>0.001242250569023369</v>
      </c>
      <c r="E232" s="118">
        <v>1.2799402939988835</v>
      </c>
      <c r="F232" s="85" t="s">
        <v>4880</v>
      </c>
      <c r="G232" s="85" t="b">
        <v>0</v>
      </c>
      <c r="H232" s="85" t="b">
        <v>0</v>
      </c>
      <c r="I232" s="85" t="b">
        <v>0</v>
      </c>
      <c r="J232" s="85" t="b">
        <v>0</v>
      </c>
      <c r="K232" s="85" t="b">
        <v>1</v>
      </c>
      <c r="L232" s="85" t="b">
        <v>0</v>
      </c>
    </row>
    <row r="233" spans="1:12" ht="15">
      <c r="A233" s="85" t="s">
        <v>4668</v>
      </c>
      <c r="B233" s="85" t="s">
        <v>4015</v>
      </c>
      <c r="C233" s="85">
        <v>2</v>
      </c>
      <c r="D233" s="118">
        <v>0.001242250569023369</v>
      </c>
      <c r="E233" s="118">
        <v>2.2381855458918825</v>
      </c>
      <c r="F233" s="85" t="s">
        <v>4880</v>
      </c>
      <c r="G233" s="85" t="b">
        <v>0</v>
      </c>
      <c r="H233" s="85" t="b">
        <v>0</v>
      </c>
      <c r="I233" s="85" t="b">
        <v>0</v>
      </c>
      <c r="J233" s="85" t="b">
        <v>0</v>
      </c>
      <c r="K233" s="85" t="b">
        <v>0</v>
      </c>
      <c r="L233" s="85" t="b">
        <v>0</v>
      </c>
    </row>
    <row r="234" spans="1:12" ht="15">
      <c r="A234" s="85" t="s">
        <v>3951</v>
      </c>
      <c r="B234" s="85" t="s">
        <v>4614</v>
      </c>
      <c r="C234" s="85">
        <v>2</v>
      </c>
      <c r="D234" s="118">
        <v>0.001242250569023369</v>
      </c>
      <c r="E234" s="118">
        <v>1.1550015573905834</v>
      </c>
      <c r="F234" s="85" t="s">
        <v>4880</v>
      </c>
      <c r="G234" s="85" t="b">
        <v>0</v>
      </c>
      <c r="H234" s="85" t="b">
        <v>0</v>
      </c>
      <c r="I234" s="85" t="b">
        <v>0</v>
      </c>
      <c r="J234" s="85" t="b">
        <v>0</v>
      </c>
      <c r="K234" s="85" t="b">
        <v>0</v>
      </c>
      <c r="L234" s="85" t="b">
        <v>0</v>
      </c>
    </row>
    <row r="235" spans="1:12" ht="15">
      <c r="A235" s="85" t="s">
        <v>513</v>
      </c>
      <c r="B235" s="85" t="s">
        <v>512</v>
      </c>
      <c r="C235" s="85">
        <v>2</v>
      </c>
      <c r="D235" s="118">
        <v>0.001242250569023369</v>
      </c>
      <c r="E235" s="118">
        <v>2.8402455372198445</v>
      </c>
      <c r="F235" s="85" t="s">
        <v>4880</v>
      </c>
      <c r="G235" s="85" t="b">
        <v>0</v>
      </c>
      <c r="H235" s="85" t="b">
        <v>0</v>
      </c>
      <c r="I235" s="85" t="b">
        <v>0</v>
      </c>
      <c r="J235" s="85" t="b">
        <v>0</v>
      </c>
      <c r="K235" s="85" t="b">
        <v>0</v>
      </c>
      <c r="L235" s="85" t="b">
        <v>0</v>
      </c>
    </row>
    <row r="236" spans="1:12" ht="15">
      <c r="A236" s="85" t="s">
        <v>512</v>
      </c>
      <c r="B236" s="85" t="s">
        <v>511</v>
      </c>
      <c r="C236" s="85">
        <v>2</v>
      </c>
      <c r="D236" s="118">
        <v>0.001242250569023369</v>
      </c>
      <c r="E236" s="118">
        <v>3.016336796275526</v>
      </c>
      <c r="F236" s="85" t="s">
        <v>4880</v>
      </c>
      <c r="G236" s="85" t="b">
        <v>0</v>
      </c>
      <c r="H236" s="85" t="b">
        <v>0</v>
      </c>
      <c r="I236" s="85" t="b">
        <v>0</v>
      </c>
      <c r="J236" s="85" t="b">
        <v>0</v>
      </c>
      <c r="K236" s="85" t="b">
        <v>0</v>
      </c>
      <c r="L236" s="85" t="b">
        <v>0</v>
      </c>
    </row>
    <row r="237" spans="1:12" ht="15">
      <c r="A237" s="85" t="s">
        <v>511</v>
      </c>
      <c r="B237" s="85" t="s">
        <v>510</v>
      </c>
      <c r="C237" s="85">
        <v>2</v>
      </c>
      <c r="D237" s="118">
        <v>0.001242250569023369</v>
      </c>
      <c r="E237" s="118">
        <v>3.192428055331207</v>
      </c>
      <c r="F237" s="85" t="s">
        <v>4880</v>
      </c>
      <c r="G237" s="85" t="b">
        <v>0</v>
      </c>
      <c r="H237" s="85" t="b">
        <v>0</v>
      </c>
      <c r="I237" s="85" t="b">
        <v>0</v>
      </c>
      <c r="J237" s="85" t="b">
        <v>0</v>
      </c>
      <c r="K237" s="85" t="b">
        <v>0</v>
      </c>
      <c r="L237" s="85" t="b">
        <v>0</v>
      </c>
    </row>
    <row r="238" spans="1:12" ht="15">
      <c r="A238" s="85" t="s">
        <v>510</v>
      </c>
      <c r="B238" s="85" t="s">
        <v>509</v>
      </c>
      <c r="C238" s="85">
        <v>2</v>
      </c>
      <c r="D238" s="118">
        <v>0.001242250569023369</v>
      </c>
      <c r="E238" s="118">
        <v>3.192428055331207</v>
      </c>
      <c r="F238" s="85" t="s">
        <v>4880</v>
      </c>
      <c r="G238" s="85" t="b">
        <v>0</v>
      </c>
      <c r="H238" s="85" t="b">
        <v>0</v>
      </c>
      <c r="I238" s="85" t="b">
        <v>0</v>
      </c>
      <c r="J238" s="85" t="b">
        <v>0</v>
      </c>
      <c r="K238" s="85" t="b">
        <v>0</v>
      </c>
      <c r="L238" s="85" t="b">
        <v>0</v>
      </c>
    </row>
    <row r="239" spans="1:12" ht="15">
      <c r="A239" s="85" t="s">
        <v>509</v>
      </c>
      <c r="B239" s="85" t="s">
        <v>508</v>
      </c>
      <c r="C239" s="85">
        <v>2</v>
      </c>
      <c r="D239" s="118">
        <v>0.001242250569023369</v>
      </c>
      <c r="E239" s="118">
        <v>3.192428055331207</v>
      </c>
      <c r="F239" s="85" t="s">
        <v>4880</v>
      </c>
      <c r="G239" s="85" t="b">
        <v>0</v>
      </c>
      <c r="H239" s="85" t="b">
        <v>0</v>
      </c>
      <c r="I239" s="85" t="b">
        <v>0</v>
      </c>
      <c r="J239" s="85" t="b">
        <v>0</v>
      </c>
      <c r="K239" s="85" t="b">
        <v>0</v>
      </c>
      <c r="L239" s="85" t="b">
        <v>0</v>
      </c>
    </row>
    <row r="240" spans="1:12" ht="15">
      <c r="A240" s="85" t="s">
        <v>508</v>
      </c>
      <c r="B240" s="85" t="s">
        <v>507</v>
      </c>
      <c r="C240" s="85">
        <v>2</v>
      </c>
      <c r="D240" s="118">
        <v>0.001242250569023369</v>
      </c>
      <c r="E240" s="118">
        <v>3.192428055331207</v>
      </c>
      <c r="F240" s="85" t="s">
        <v>4880</v>
      </c>
      <c r="G240" s="85" t="b">
        <v>0</v>
      </c>
      <c r="H240" s="85" t="b">
        <v>0</v>
      </c>
      <c r="I240" s="85" t="b">
        <v>0</v>
      </c>
      <c r="J240" s="85" t="b">
        <v>0</v>
      </c>
      <c r="K240" s="85" t="b">
        <v>0</v>
      </c>
      <c r="L240" s="85" t="b">
        <v>0</v>
      </c>
    </row>
    <row r="241" spans="1:12" ht="15">
      <c r="A241" s="85" t="s">
        <v>507</v>
      </c>
      <c r="B241" s="85" t="s">
        <v>506</v>
      </c>
      <c r="C241" s="85">
        <v>2</v>
      </c>
      <c r="D241" s="118">
        <v>0.001242250569023369</v>
      </c>
      <c r="E241" s="118">
        <v>3.192428055331207</v>
      </c>
      <c r="F241" s="85" t="s">
        <v>4880</v>
      </c>
      <c r="G241" s="85" t="b">
        <v>0</v>
      </c>
      <c r="H241" s="85" t="b">
        <v>0</v>
      </c>
      <c r="I241" s="85" t="b">
        <v>0</v>
      </c>
      <c r="J241" s="85" t="b">
        <v>0</v>
      </c>
      <c r="K241" s="85" t="b">
        <v>0</v>
      </c>
      <c r="L241" s="85" t="b">
        <v>0</v>
      </c>
    </row>
    <row r="242" spans="1:12" ht="15">
      <c r="A242" s="85" t="s">
        <v>506</v>
      </c>
      <c r="B242" s="85" t="s">
        <v>505</v>
      </c>
      <c r="C242" s="85">
        <v>2</v>
      </c>
      <c r="D242" s="118">
        <v>0.001242250569023369</v>
      </c>
      <c r="E242" s="118">
        <v>3.192428055331207</v>
      </c>
      <c r="F242" s="85" t="s">
        <v>4880</v>
      </c>
      <c r="G242" s="85" t="b">
        <v>0</v>
      </c>
      <c r="H242" s="85" t="b">
        <v>0</v>
      </c>
      <c r="I242" s="85" t="b">
        <v>0</v>
      </c>
      <c r="J242" s="85" t="b">
        <v>0</v>
      </c>
      <c r="K242" s="85" t="b">
        <v>0</v>
      </c>
      <c r="L242" s="85" t="b">
        <v>0</v>
      </c>
    </row>
    <row r="243" spans="1:12" ht="15">
      <c r="A243" s="85" t="s">
        <v>505</v>
      </c>
      <c r="B243" s="85" t="s">
        <v>504</v>
      </c>
      <c r="C243" s="85">
        <v>2</v>
      </c>
      <c r="D243" s="118">
        <v>0.001242250569023369</v>
      </c>
      <c r="E243" s="118">
        <v>3.192428055331207</v>
      </c>
      <c r="F243" s="85" t="s">
        <v>4880</v>
      </c>
      <c r="G243" s="85" t="b">
        <v>0</v>
      </c>
      <c r="H243" s="85" t="b">
        <v>0</v>
      </c>
      <c r="I243" s="85" t="b">
        <v>0</v>
      </c>
      <c r="J243" s="85" t="b">
        <v>0</v>
      </c>
      <c r="K243" s="85" t="b">
        <v>0</v>
      </c>
      <c r="L243" s="85" t="b">
        <v>0</v>
      </c>
    </row>
    <row r="244" spans="1:12" ht="15">
      <c r="A244" s="85" t="s">
        <v>489</v>
      </c>
      <c r="B244" s="85" t="s">
        <v>497</v>
      </c>
      <c r="C244" s="85">
        <v>2</v>
      </c>
      <c r="D244" s="118">
        <v>0.001242250569023369</v>
      </c>
      <c r="E244" s="118">
        <v>3.016336796275526</v>
      </c>
      <c r="F244" s="85" t="s">
        <v>4880</v>
      </c>
      <c r="G244" s="85" t="b">
        <v>0</v>
      </c>
      <c r="H244" s="85" t="b">
        <v>0</v>
      </c>
      <c r="I244" s="85" t="b">
        <v>0</v>
      </c>
      <c r="J244" s="85" t="b">
        <v>0</v>
      </c>
      <c r="K244" s="85" t="b">
        <v>0</v>
      </c>
      <c r="L244" s="85" t="b">
        <v>0</v>
      </c>
    </row>
    <row r="245" spans="1:12" ht="15">
      <c r="A245" s="85" t="s">
        <v>497</v>
      </c>
      <c r="B245" s="85" t="s">
        <v>488</v>
      </c>
      <c r="C245" s="85">
        <v>2</v>
      </c>
      <c r="D245" s="118">
        <v>0.001242250569023369</v>
      </c>
      <c r="E245" s="118">
        <v>3.016336796275526</v>
      </c>
      <c r="F245" s="85" t="s">
        <v>4880</v>
      </c>
      <c r="G245" s="85" t="b">
        <v>0</v>
      </c>
      <c r="H245" s="85" t="b">
        <v>0</v>
      </c>
      <c r="I245" s="85" t="b">
        <v>0</v>
      </c>
      <c r="J245" s="85" t="b">
        <v>0</v>
      </c>
      <c r="K245" s="85" t="b">
        <v>0</v>
      </c>
      <c r="L245" s="85" t="b">
        <v>0</v>
      </c>
    </row>
    <row r="246" spans="1:12" ht="15">
      <c r="A246" s="85" t="s">
        <v>488</v>
      </c>
      <c r="B246" s="85" t="s">
        <v>487</v>
      </c>
      <c r="C246" s="85">
        <v>2</v>
      </c>
      <c r="D246" s="118">
        <v>0.001242250569023369</v>
      </c>
      <c r="E246" s="118">
        <v>3.192428055331207</v>
      </c>
      <c r="F246" s="85" t="s">
        <v>4880</v>
      </c>
      <c r="G246" s="85" t="b">
        <v>0</v>
      </c>
      <c r="H246" s="85" t="b">
        <v>0</v>
      </c>
      <c r="I246" s="85" t="b">
        <v>0</v>
      </c>
      <c r="J246" s="85" t="b">
        <v>0</v>
      </c>
      <c r="K246" s="85" t="b">
        <v>0</v>
      </c>
      <c r="L246" s="85" t="b">
        <v>0</v>
      </c>
    </row>
    <row r="247" spans="1:12" ht="15">
      <c r="A247" s="85" t="s">
        <v>487</v>
      </c>
      <c r="B247" s="85" t="s">
        <v>381</v>
      </c>
      <c r="C247" s="85">
        <v>2</v>
      </c>
      <c r="D247" s="118">
        <v>0.001242250569023369</v>
      </c>
      <c r="E247" s="118">
        <v>3.192428055331207</v>
      </c>
      <c r="F247" s="85" t="s">
        <v>4880</v>
      </c>
      <c r="G247" s="85" t="b">
        <v>0</v>
      </c>
      <c r="H247" s="85" t="b">
        <v>0</v>
      </c>
      <c r="I247" s="85" t="b">
        <v>0</v>
      </c>
      <c r="J247" s="85" t="b">
        <v>0</v>
      </c>
      <c r="K247" s="85" t="b">
        <v>0</v>
      </c>
      <c r="L247" s="85" t="b">
        <v>0</v>
      </c>
    </row>
    <row r="248" spans="1:12" ht="15">
      <c r="A248" s="85" t="s">
        <v>381</v>
      </c>
      <c r="B248" s="85" t="s">
        <v>455</v>
      </c>
      <c r="C248" s="85">
        <v>2</v>
      </c>
      <c r="D248" s="118">
        <v>0.001242250569023369</v>
      </c>
      <c r="E248" s="118">
        <v>2.5392155415558637</v>
      </c>
      <c r="F248" s="85" t="s">
        <v>4880</v>
      </c>
      <c r="G248" s="85" t="b">
        <v>0</v>
      </c>
      <c r="H248" s="85" t="b">
        <v>0</v>
      </c>
      <c r="I248" s="85" t="b">
        <v>0</v>
      </c>
      <c r="J248" s="85" t="b">
        <v>0</v>
      </c>
      <c r="K248" s="85" t="b">
        <v>0</v>
      </c>
      <c r="L248" s="85" t="b">
        <v>0</v>
      </c>
    </row>
    <row r="249" spans="1:12" ht="15">
      <c r="A249" s="85" t="s">
        <v>455</v>
      </c>
      <c r="B249" s="85" t="s">
        <v>486</v>
      </c>
      <c r="C249" s="85">
        <v>2</v>
      </c>
      <c r="D249" s="118">
        <v>0.001242250569023369</v>
      </c>
      <c r="E249" s="118">
        <v>2.715306800611545</v>
      </c>
      <c r="F249" s="85" t="s">
        <v>4880</v>
      </c>
      <c r="G249" s="85" t="b">
        <v>0</v>
      </c>
      <c r="H249" s="85" t="b">
        <v>0</v>
      </c>
      <c r="I249" s="85" t="b">
        <v>0</v>
      </c>
      <c r="J249" s="85" t="b">
        <v>0</v>
      </c>
      <c r="K249" s="85" t="b">
        <v>0</v>
      </c>
      <c r="L249" s="85" t="b">
        <v>0</v>
      </c>
    </row>
    <row r="250" spans="1:12" ht="15">
      <c r="A250" s="85" t="s">
        <v>486</v>
      </c>
      <c r="B250" s="85" t="s">
        <v>485</v>
      </c>
      <c r="C250" s="85">
        <v>2</v>
      </c>
      <c r="D250" s="118">
        <v>0.001242250569023369</v>
      </c>
      <c r="E250" s="118">
        <v>3.016336796275526</v>
      </c>
      <c r="F250" s="85" t="s">
        <v>4880</v>
      </c>
      <c r="G250" s="85" t="b">
        <v>0</v>
      </c>
      <c r="H250" s="85" t="b">
        <v>0</v>
      </c>
      <c r="I250" s="85" t="b">
        <v>0</v>
      </c>
      <c r="J250" s="85" t="b">
        <v>0</v>
      </c>
      <c r="K250" s="85" t="b">
        <v>0</v>
      </c>
      <c r="L250" s="85" t="b">
        <v>0</v>
      </c>
    </row>
    <row r="251" spans="1:12" ht="15">
      <c r="A251" s="85" t="s">
        <v>485</v>
      </c>
      <c r="B251" s="85" t="s">
        <v>484</v>
      </c>
      <c r="C251" s="85">
        <v>2</v>
      </c>
      <c r="D251" s="118">
        <v>0.001242250569023369</v>
      </c>
      <c r="E251" s="118">
        <v>2.8402455372198445</v>
      </c>
      <c r="F251" s="85" t="s">
        <v>4880</v>
      </c>
      <c r="G251" s="85" t="b">
        <v>0</v>
      </c>
      <c r="H251" s="85" t="b">
        <v>0</v>
      </c>
      <c r="I251" s="85" t="b">
        <v>0</v>
      </c>
      <c r="J251" s="85" t="b">
        <v>0</v>
      </c>
      <c r="K251" s="85" t="b">
        <v>0</v>
      </c>
      <c r="L251" s="85" t="b">
        <v>0</v>
      </c>
    </row>
    <row r="252" spans="1:12" ht="15">
      <c r="A252" s="85" t="s">
        <v>473</v>
      </c>
      <c r="B252" s="85" t="s">
        <v>472</v>
      </c>
      <c r="C252" s="85">
        <v>2</v>
      </c>
      <c r="D252" s="118">
        <v>0.001242250569023369</v>
      </c>
      <c r="E252" s="118">
        <v>3.192428055331207</v>
      </c>
      <c r="F252" s="85" t="s">
        <v>4880</v>
      </c>
      <c r="G252" s="85" t="b">
        <v>0</v>
      </c>
      <c r="H252" s="85" t="b">
        <v>0</v>
      </c>
      <c r="I252" s="85" t="b">
        <v>0</v>
      </c>
      <c r="J252" s="85" t="b">
        <v>0</v>
      </c>
      <c r="K252" s="85" t="b">
        <v>0</v>
      </c>
      <c r="L252" s="85" t="b">
        <v>0</v>
      </c>
    </row>
    <row r="253" spans="1:12" ht="15">
      <c r="A253" s="85" t="s">
        <v>472</v>
      </c>
      <c r="B253" s="85" t="s">
        <v>471</v>
      </c>
      <c r="C253" s="85">
        <v>2</v>
      </c>
      <c r="D253" s="118">
        <v>0.001242250569023369</v>
      </c>
      <c r="E253" s="118">
        <v>3.192428055331207</v>
      </c>
      <c r="F253" s="85" t="s">
        <v>4880</v>
      </c>
      <c r="G253" s="85" t="b">
        <v>0</v>
      </c>
      <c r="H253" s="85" t="b">
        <v>0</v>
      </c>
      <c r="I253" s="85" t="b">
        <v>0</v>
      </c>
      <c r="J253" s="85" t="b">
        <v>0</v>
      </c>
      <c r="K253" s="85" t="b">
        <v>0</v>
      </c>
      <c r="L253" s="85" t="b">
        <v>0</v>
      </c>
    </row>
    <row r="254" spans="1:12" ht="15">
      <c r="A254" s="85" t="s">
        <v>471</v>
      </c>
      <c r="B254" s="85" t="s">
        <v>4639</v>
      </c>
      <c r="C254" s="85">
        <v>2</v>
      </c>
      <c r="D254" s="118">
        <v>0.001242250569023369</v>
      </c>
      <c r="E254" s="118">
        <v>2.891398059667226</v>
      </c>
      <c r="F254" s="85" t="s">
        <v>4880</v>
      </c>
      <c r="G254" s="85" t="b">
        <v>0</v>
      </c>
      <c r="H254" s="85" t="b">
        <v>0</v>
      </c>
      <c r="I254" s="85" t="b">
        <v>0</v>
      </c>
      <c r="J254" s="85" t="b">
        <v>0</v>
      </c>
      <c r="K254" s="85" t="b">
        <v>0</v>
      </c>
      <c r="L254" s="85" t="b">
        <v>0</v>
      </c>
    </row>
    <row r="255" spans="1:12" ht="15">
      <c r="A255" s="85" t="s">
        <v>4639</v>
      </c>
      <c r="B255" s="85" t="s">
        <v>4599</v>
      </c>
      <c r="C255" s="85">
        <v>2</v>
      </c>
      <c r="D255" s="118">
        <v>0.001242250569023369</v>
      </c>
      <c r="E255" s="118">
        <v>2.4934580509951885</v>
      </c>
      <c r="F255" s="85" t="s">
        <v>4880</v>
      </c>
      <c r="G255" s="85" t="b">
        <v>0</v>
      </c>
      <c r="H255" s="85" t="b">
        <v>0</v>
      </c>
      <c r="I255" s="85" t="b">
        <v>0</v>
      </c>
      <c r="J255" s="85" t="b">
        <v>0</v>
      </c>
      <c r="K255" s="85" t="b">
        <v>0</v>
      </c>
      <c r="L255" s="85" t="b">
        <v>0</v>
      </c>
    </row>
    <row r="256" spans="1:12" ht="15">
      <c r="A256" s="85" t="s">
        <v>4599</v>
      </c>
      <c r="B256" s="85" t="s">
        <v>3956</v>
      </c>
      <c r="C256" s="85">
        <v>2</v>
      </c>
      <c r="D256" s="118">
        <v>0.001242250569023369</v>
      </c>
      <c r="E256" s="118">
        <v>1.891398059667226</v>
      </c>
      <c r="F256" s="85" t="s">
        <v>4880</v>
      </c>
      <c r="G256" s="85" t="b">
        <v>0</v>
      </c>
      <c r="H256" s="85" t="b">
        <v>0</v>
      </c>
      <c r="I256" s="85" t="b">
        <v>0</v>
      </c>
      <c r="J256" s="85" t="b">
        <v>0</v>
      </c>
      <c r="K256" s="85" t="b">
        <v>0</v>
      </c>
      <c r="L256" s="85" t="b">
        <v>0</v>
      </c>
    </row>
    <row r="257" spans="1:12" ht="15">
      <c r="A257" s="85" t="s">
        <v>3956</v>
      </c>
      <c r="B257" s="85" t="s">
        <v>3895</v>
      </c>
      <c r="C257" s="85">
        <v>2</v>
      </c>
      <c r="D257" s="118">
        <v>0.001242250569023369</v>
      </c>
      <c r="E257" s="118">
        <v>0.9012812935993216</v>
      </c>
      <c r="F257" s="85" t="s">
        <v>4880</v>
      </c>
      <c r="G257" s="85" t="b">
        <v>0</v>
      </c>
      <c r="H257" s="85" t="b">
        <v>0</v>
      </c>
      <c r="I257" s="85" t="b">
        <v>0</v>
      </c>
      <c r="J257" s="85" t="b">
        <v>0</v>
      </c>
      <c r="K257" s="85" t="b">
        <v>0</v>
      </c>
      <c r="L257" s="85" t="b">
        <v>0</v>
      </c>
    </row>
    <row r="258" spans="1:12" ht="15">
      <c r="A258" s="85" t="s">
        <v>3895</v>
      </c>
      <c r="B258" s="85" t="s">
        <v>3911</v>
      </c>
      <c r="C258" s="85">
        <v>2</v>
      </c>
      <c r="D258" s="118">
        <v>0.001242250569023369</v>
      </c>
      <c r="E258" s="118">
        <v>1.1042919666306559</v>
      </c>
      <c r="F258" s="85" t="s">
        <v>4880</v>
      </c>
      <c r="G258" s="85" t="b">
        <v>0</v>
      </c>
      <c r="H258" s="85" t="b">
        <v>0</v>
      </c>
      <c r="I258" s="85" t="b">
        <v>0</v>
      </c>
      <c r="J258" s="85" t="b">
        <v>0</v>
      </c>
      <c r="K258" s="85" t="b">
        <v>0</v>
      </c>
      <c r="L258" s="85" t="b">
        <v>0</v>
      </c>
    </row>
    <row r="259" spans="1:12" ht="15">
      <c r="A259" s="85" t="s">
        <v>3911</v>
      </c>
      <c r="B259" s="85" t="s">
        <v>4768</v>
      </c>
      <c r="C259" s="85">
        <v>2</v>
      </c>
      <c r="D259" s="118">
        <v>0.001242250569023369</v>
      </c>
      <c r="E259" s="118">
        <v>2.4520653658369636</v>
      </c>
      <c r="F259" s="85" t="s">
        <v>4880</v>
      </c>
      <c r="G259" s="85" t="b">
        <v>0</v>
      </c>
      <c r="H259" s="85" t="b">
        <v>0</v>
      </c>
      <c r="I259" s="85" t="b">
        <v>0</v>
      </c>
      <c r="J259" s="85" t="b">
        <v>0</v>
      </c>
      <c r="K259" s="85" t="b">
        <v>0</v>
      </c>
      <c r="L259" s="85" t="b">
        <v>0</v>
      </c>
    </row>
    <row r="260" spans="1:12" ht="15">
      <c r="A260" s="85" t="s">
        <v>4768</v>
      </c>
      <c r="B260" s="85" t="s">
        <v>4769</v>
      </c>
      <c r="C260" s="85">
        <v>2</v>
      </c>
      <c r="D260" s="118">
        <v>0.001242250569023369</v>
      </c>
      <c r="E260" s="118">
        <v>3.192428055331207</v>
      </c>
      <c r="F260" s="85" t="s">
        <v>4880</v>
      </c>
      <c r="G260" s="85" t="b">
        <v>0</v>
      </c>
      <c r="H260" s="85" t="b">
        <v>0</v>
      </c>
      <c r="I260" s="85" t="b">
        <v>0</v>
      </c>
      <c r="J260" s="85" t="b">
        <v>0</v>
      </c>
      <c r="K260" s="85" t="b">
        <v>0</v>
      </c>
      <c r="L260" s="85" t="b">
        <v>0</v>
      </c>
    </row>
    <row r="261" spans="1:12" ht="15">
      <c r="A261" s="85" t="s">
        <v>4770</v>
      </c>
      <c r="B261" s="85" t="s">
        <v>4680</v>
      </c>
      <c r="C261" s="85">
        <v>2</v>
      </c>
      <c r="D261" s="118">
        <v>0.001242250569023369</v>
      </c>
      <c r="E261" s="118">
        <v>3.016336796275526</v>
      </c>
      <c r="F261" s="85" t="s">
        <v>4880</v>
      </c>
      <c r="G261" s="85" t="b">
        <v>0</v>
      </c>
      <c r="H261" s="85" t="b">
        <v>0</v>
      </c>
      <c r="I261" s="85" t="b">
        <v>0</v>
      </c>
      <c r="J261" s="85" t="b">
        <v>0</v>
      </c>
      <c r="K261" s="85" t="b">
        <v>0</v>
      </c>
      <c r="L261" s="85" t="b">
        <v>0</v>
      </c>
    </row>
    <row r="262" spans="1:12" ht="15">
      <c r="A262" s="85" t="s">
        <v>4680</v>
      </c>
      <c r="B262" s="85" t="s">
        <v>4771</v>
      </c>
      <c r="C262" s="85">
        <v>2</v>
      </c>
      <c r="D262" s="118">
        <v>0.001242250569023369</v>
      </c>
      <c r="E262" s="118">
        <v>3.016336796275526</v>
      </c>
      <c r="F262" s="85" t="s">
        <v>4880</v>
      </c>
      <c r="G262" s="85" t="b">
        <v>0</v>
      </c>
      <c r="H262" s="85" t="b">
        <v>0</v>
      </c>
      <c r="I262" s="85" t="b">
        <v>0</v>
      </c>
      <c r="J262" s="85" t="b">
        <v>0</v>
      </c>
      <c r="K262" s="85" t="b">
        <v>0</v>
      </c>
      <c r="L262" s="85" t="b">
        <v>0</v>
      </c>
    </row>
    <row r="263" spans="1:12" ht="15">
      <c r="A263" s="85" t="s">
        <v>4771</v>
      </c>
      <c r="B263" s="85" t="s">
        <v>4772</v>
      </c>
      <c r="C263" s="85">
        <v>2</v>
      </c>
      <c r="D263" s="118">
        <v>0.001242250569023369</v>
      </c>
      <c r="E263" s="118">
        <v>3.192428055331207</v>
      </c>
      <c r="F263" s="85" t="s">
        <v>4880</v>
      </c>
      <c r="G263" s="85" t="b">
        <v>0</v>
      </c>
      <c r="H263" s="85" t="b">
        <v>0</v>
      </c>
      <c r="I263" s="85" t="b">
        <v>0</v>
      </c>
      <c r="J263" s="85" t="b">
        <v>0</v>
      </c>
      <c r="K263" s="85" t="b">
        <v>0</v>
      </c>
      <c r="L263" s="85" t="b">
        <v>0</v>
      </c>
    </row>
    <row r="264" spans="1:12" ht="15">
      <c r="A264" s="85" t="s">
        <v>4772</v>
      </c>
      <c r="B264" s="85" t="s">
        <v>3951</v>
      </c>
      <c r="C264" s="85">
        <v>2</v>
      </c>
      <c r="D264" s="118">
        <v>0.001242250569023369</v>
      </c>
      <c r="E264" s="118">
        <v>1.4179110896026577</v>
      </c>
      <c r="F264" s="85" t="s">
        <v>4880</v>
      </c>
      <c r="G264" s="85" t="b">
        <v>0</v>
      </c>
      <c r="H264" s="85" t="b">
        <v>0</v>
      </c>
      <c r="I264" s="85" t="b">
        <v>0</v>
      </c>
      <c r="J264" s="85" t="b">
        <v>0</v>
      </c>
      <c r="K264" s="85" t="b">
        <v>0</v>
      </c>
      <c r="L264" s="85" t="b">
        <v>0</v>
      </c>
    </row>
    <row r="265" spans="1:12" ht="15">
      <c r="A265" s="85" t="s">
        <v>3951</v>
      </c>
      <c r="B265" s="85" t="s">
        <v>483</v>
      </c>
      <c r="C265" s="85">
        <v>2</v>
      </c>
      <c r="D265" s="118">
        <v>0.001242250569023369</v>
      </c>
      <c r="E265" s="118">
        <v>1.4560315530545647</v>
      </c>
      <c r="F265" s="85" t="s">
        <v>4880</v>
      </c>
      <c r="G265" s="85" t="b">
        <v>0</v>
      </c>
      <c r="H265" s="85" t="b">
        <v>0</v>
      </c>
      <c r="I265" s="85" t="b">
        <v>0</v>
      </c>
      <c r="J265" s="85" t="b">
        <v>0</v>
      </c>
      <c r="K265" s="85" t="b">
        <v>0</v>
      </c>
      <c r="L265" s="85" t="b">
        <v>0</v>
      </c>
    </row>
    <row r="266" spans="1:12" ht="15">
      <c r="A266" s="85" t="s">
        <v>483</v>
      </c>
      <c r="B266" s="85" t="s">
        <v>482</v>
      </c>
      <c r="C266" s="85">
        <v>2</v>
      </c>
      <c r="D266" s="118">
        <v>0.001242250569023369</v>
      </c>
      <c r="E266" s="118">
        <v>3.192428055331207</v>
      </c>
      <c r="F266" s="85" t="s">
        <v>4880</v>
      </c>
      <c r="G266" s="85" t="b">
        <v>0</v>
      </c>
      <c r="H266" s="85" t="b">
        <v>0</v>
      </c>
      <c r="I266" s="85" t="b">
        <v>0</v>
      </c>
      <c r="J266" s="85" t="b">
        <v>0</v>
      </c>
      <c r="K266" s="85" t="b">
        <v>0</v>
      </c>
      <c r="L266" s="85" t="b">
        <v>0</v>
      </c>
    </row>
    <row r="267" spans="1:12" ht="15">
      <c r="A267" s="85" t="s">
        <v>4683</v>
      </c>
      <c r="B267" s="85" t="s">
        <v>4774</v>
      </c>
      <c r="C267" s="85">
        <v>2</v>
      </c>
      <c r="D267" s="118">
        <v>0.001242250569023369</v>
      </c>
      <c r="E267" s="118">
        <v>3.016336796275526</v>
      </c>
      <c r="F267" s="85" t="s">
        <v>4880</v>
      </c>
      <c r="G267" s="85" t="b">
        <v>0</v>
      </c>
      <c r="H267" s="85" t="b">
        <v>0</v>
      </c>
      <c r="I267" s="85" t="b">
        <v>0</v>
      </c>
      <c r="J267" s="85" t="b">
        <v>0</v>
      </c>
      <c r="K267" s="85" t="b">
        <v>0</v>
      </c>
      <c r="L267" s="85" t="b">
        <v>0</v>
      </c>
    </row>
    <row r="268" spans="1:12" ht="15">
      <c r="A268" s="85" t="s">
        <v>4774</v>
      </c>
      <c r="B268" s="85" t="s">
        <v>4775</v>
      </c>
      <c r="C268" s="85">
        <v>2</v>
      </c>
      <c r="D268" s="118">
        <v>0.001242250569023369</v>
      </c>
      <c r="E268" s="118">
        <v>3.192428055331207</v>
      </c>
      <c r="F268" s="85" t="s">
        <v>4880</v>
      </c>
      <c r="G268" s="85" t="b">
        <v>0</v>
      </c>
      <c r="H268" s="85" t="b">
        <v>0</v>
      </c>
      <c r="I268" s="85" t="b">
        <v>0</v>
      </c>
      <c r="J268" s="85" t="b">
        <v>0</v>
      </c>
      <c r="K268" s="85" t="b">
        <v>0</v>
      </c>
      <c r="L268" s="85" t="b">
        <v>0</v>
      </c>
    </row>
    <row r="269" spans="1:12" ht="15">
      <c r="A269" s="85" t="s">
        <v>4775</v>
      </c>
      <c r="B269" s="85" t="s">
        <v>4776</v>
      </c>
      <c r="C269" s="85">
        <v>2</v>
      </c>
      <c r="D269" s="118">
        <v>0.001242250569023369</v>
      </c>
      <c r="E269" s="118">
        <v>3.192428055331207</v>
      </c>
      <c r="F269" s="85" t="s">
        <v>4880</v>
      </c>
      <c r="G269" s="85" t="b">
        <v>0</v>
      </c>
      <c r="H269" s="85" t="b">
        <v>0</v>
      </c>
      <c r="I269" s="85" t="b">
        <v>0</v>
      </c>
      <c r="J269" s="85" t="b">
        <v>0</v>
      </c>
      <c r="K269" s="85" t="b">
        <v>0</v>
      </c>
      <c r="L269" s="85" t="b">
        <v>0</v>
      </c>
    </row>
    <row r="270" spans="1:12" ht="15">
      <c r="A270" s="85" t="s">
        <v>4776</v>
      </c>
      <c r="B270" s="85" t="s">
        <v>3951</v>
      </c>
      <c r="C270" s="85">
        <v>2</v>
      </c>
      <c r="D270" s="118">
        <v>0.001242250569023369</v>
      </c>
      <c r="E270" s="118">
        <v>1.4179110896026577</v>
      </c>
      <c r="F270" s="85" t="s">
        <v>4880</v>
      </c>
      <c r="G270" s="85" t="b">
        <v>0</v>
      </c>
      <c r="H270" s="85" t="b">
        <v>0</v>
      </c>
      <c r="I270" s="85" t="b">
        <v>0</v>
      </c>
      <c r="J270" s="85" t="b">
        <v>0</v>
      </c>
      <c r="K270" s="85" t="b">
        <v>0</v>
      </c>
      <c r="L270" s="85" t="b">
        <v>0</v>
      </c>
    </row>
    <row r="271" spans="1:12" ht="15">
      <c r="A271" s="85" t="s">
        <v>3951</v>
      </c>
      <c r="B271" s="85" t="s">
        <v>4640</v>
      </c>
      <c r="C271" s="85">
        <v>2</v>
      </c>
      <c r="D271" s="118">
        <v>0.001242250569023369</v>
      </c>
      <c r="E271" s="118">
        <v>1.2799402939988835</v>
      </c>
      <c r="F271" s="85" t="s">
        <v>4880</v>
      </c>
      <c r="G271" s="85" t="b">
        <v>0</v>
      </c>
      <c r="H271" s="85" t="b">
        <v>0</v>
      </c>
      <c r="I271" s="85" t="b">
        <v>0</v>
      </c>
      <c r="J271" s="85" t="b">
        <v>0</v>
      </c>
      <c r="K271" s="85" t="b">
        <v>0</v>
      </c>
      <c r="L271" s="85" t="b">
        <v>0</v>
      </c>
    </row>
    <row r="272" spans="1:12" ht="15">
      <c r="A272" s="85" t="s">
        <v>4640</v>
      </c>
      <c r="B272" s="85" t="s">
        <v>4684</v>
      </c>
      <c r="C272" s="85">
        <v>2</v>
      </c>
      <c r="D272" s="118">
        <v>0.001242250569023369</v>
      </c>
      <c r="E272" s="118">
        <v>2.715306800611545</v>
      </c>
      <c r="F272" s="85" t="s">
        <v>4880</v>
      </c>
      <c r="G272" s="85" t="b">
        <v>0</v>
      </c>
      <c r="H272" s="85" t="b">
        <v>0</v>
      </c>
      <c r="I272" s="85" t="b">
        <v>0</v>
      </c>
      <c r="J272" s="85" t="b">
        <v>0</v>
      </c>
      <c r="K272" s="85" t="b">
        <v>0</v>
      </c>
      <c r="L272" s="85" t="b">
        <v>0</v>
      </c>
    </row>
    <row r="273" spans="1:12" ht="15">
      <c r="A273" s="85" t="s">
        <v>4684</v>
      </c>
      <c r="B273" s="85" t="s">
        <v>4777</v>
      </c>
      <c r="C273" s="85">
        <v>2</v>
      </c>
      <c r="D273" s="118">
        <v>0.001242250569023369</v>
      </c>
      <c r="E273" s="118">
        <v>3.016336796275526</v>
      </c>
      <c r="F273" s="85" t="s">
        <v>4880</v>
      </c>
      <c r="G273" s="85" t="b">
        <v>0</v>
      </c>
      <c r="H273" s="85" t="b">
        <v>0</v>
      </c>
      <c r="I273" s="85" t="b">
        <v>0</v>
      </c>
      <c r="J273" s="85" t="b">
        <v>1</v>
      </c>
      <c r="K273" s="85" t="b">
        <v>0</v>
      </c>
      <c r="L273" s="85" t="b">
        <v>0</v>
      </c>
    </row>
    <row r="274" spans="1:12" ht="15">
      <c r="A274" s="85" t="s">
        <v>4777</v>
      </c>
      <c r="B274" s="85" t="s">
        <v>4778</v>
      </c>
      <c r="C274" s="85">
        <v>2</v>
      </c>
      <c r="D274" s="118">
        <v>0.001242250569023369</v>
      </c>
      <c r="E274" s="118">
        <v>3.192428055331207</v>
      </c>
      <c r="F274" s="85" t="s">
        <v>4880</v>
      </c>
      <c r="G274" s="85" t="b">
        <v>1</v>
      </c>
      <c r="H274" s="85" t="b">
        <v>0</v>
      </c>
      <c r="I274" s="85" t="b">
        <v>0</v>
      </c>
      <c r="J274" s="85" t="b">
        <v>1</v>
      </c>
      <c r="K274" s="85" t="b">
        <v>0</v>
      </c>
      <c r="L274" s="85" t="b">
        <v>0</v>
      </c>
    </row>
    <row r="275" spans="1:12" ht="15">
      <c r="A275" s="85" t="s">
        <v>4778</v>
      </c>
      <c r="B275" s="85" t="s">
        <v>3987</v>
      </c>
      <c r="C275" s="85">
        <v>2</v>
      </c>
      <c r="D275" s="118">
        <v>0.001242250569023369</v>
      </c>
      <c r="E275" s="118">
        <v>2.2893380683392635</v>
      </c>
      <c r="F275" s="85" t="s">
        <v>4880</v>
      </c>
      <c r="G275" s="85" t="b">
        <v>1</v>
      </c>
      <c r="H275" s="85" t="b">
        <v>0</v>
      </c>
      <c r="I275" s="85" t="b">
        <v>0</v>
      </c>
      <c r="J275" s="85" t="b">
        <v>0</v>
      </c>
      <c r="K275" s="85" t="b">
        <v>0</v>
      </c>
      <c r="L275" s="85" t="b">
        <v>0</v>
      </c>
    </row>
    <row r="276" spans="1:12" ht="15">
      <c r="A276" s="85" t="s">
        <v>3987</v>
      </c>
      <c r="B276" s="85" t="s">
        <v>3964</v>
      </c>
      <c r="C276" s="85">
        <v>2</v>
      </c>
      <c r="D276" s="118">
        <v>0.001242250569023369</v>
      </c>
      <c r="E276" s="118">
        <v>1.1924280553312072</v>
      </c>
      <c r="F276" s="85" t="s">
        <v>4880</v>
      </c>
      <c r="G276" s="85" t="b">
        <v>0</v>
      </c>
      <c r="H276" s="85" t="b">
        <v>0</v>
      </c>
      <c r="I276" s="85" t="b">
        <v>0</v>
      </c>
      <c r="J276" s="85" t="b">
        <v>0</v>
      </c>
      <c r="K276" s="85" t="b">
        <v>0</v>
      </c>
      <c r="L276" s="85" t="b">
        <v>0</v>
      </c>
    </row>
    <row r="277" spans="1:12" ht="15">
      <c r="A277" s="85" t="s">
        <v>3895</v>
      </c>
      <c r="B277" s="85" t="s">
        <v>4686</v>
      </c>
      <c r="C277" s="85">
        <v>2</v>
      </c>
      <c r="D277" s="118">
        <v>0.001242250569023369</v>
      </c>
      <c r="E277" s="118">
        <v>1.6271707119109935</v>
      </c>
      <c r="F277" s="85" t="s">
        <v>4880</v>
      </c>
      <c r="G277" s="85" t="b">
        <v>0</v>
      </c>
      <c r="H277" s="85" t="b">
        <v>0</v>
      </c>
      <c r="I277" s="85" t="b">
        <v>0</v>
      </c>
      <c r="J277" s="85" t="b">
        <v>0</v>
      </c>
      <c r="K277" s="85" t="b">
        <v>0</v>
      </c>
      <c r="L277" s="85" t="b">
        <v>0</v>
      </c>
    </row>
    <row r="278" spans="1:12" ht="15">
      <c r="A278" s="85" t="s">
        <v>4624</v>
      </c>
      <c r="B278" s="85" t="s">
        <v>4783</v>
      </c>
      <c r="C278" s="85">
        <v>2</v>
      </c>
      <c r="D278" s="118">
        <v>0.001242250569023369</v>
      </c>
      <c r="E278" s="118">
        <v>2.891398059667226</v>
      </c>
      <c r="F278" s="85" t="s">
        <v>4880</v>
      </c>
      <c r="G278" s="85" t="b">
        <v>0</v>
      </c>
      <c r="H278" s="85" t="b">
        <v>0</v>
      </c>
      <c r="I278" s="85" t="b">
        <v>0</v>
      </c>
      <c r="J278" s="85" t="b">
        <v>0</v>
      </c>
      <c r="K278" s="85" t="b">
        <v>0</v>
      </c>
      <c r="L278" s="85" t="b">
        <v>0</v>
      </c>
    </row>
    <row r="279" spans="1:12" ht="15">
      <c r="A279" s="85" t="s">
        <v>4784</v>
      </c>
      <c r="B279" s="85" t="s">
        <v>3895</v>
      </c>
      <c r="C279" s="85">
        <v>2</v>
      </c>
      <c r="D279" s="118">
        <v>0.001242250569023369</v>
      </c>
      <c r="E279" s="118">
        <v>1.8307002193136144</v>
      </c>
      <c r="F279" s="85" t="s">
        <v>4880</v>
      </c>
      <c r="G279" s="85" t="b">
        <v>0</v>
      </c>
      <c r="H279" s="85" t="b">
        <v>0</v>
      </c>
      <c r="I279" s="85" t="b">
        <v>0</v>
      </c>
      <c r="J279" s="85" t="b">
        <v>0</v>
      </c>
      <c r="K279" s="85" t="b">
        <v>0</v>
      </c>
      <c r="L279" s="85" t="b">
        <v>0</v>
      </c>
    </row>
    <row r="280" spans="1:12" ht="15">
      <c r="A280" s="85" t="s">
        <v>4641</v>
      </c>
      <c r="B280" s="85" t="s">
        <v>3951</v>
      </c>
      <c r="C280" s="85">
        <v>2</v>
      </c>
      <c r="D280" s="118">
        <v>0.001242250569023369</v>
      </c>
      <c r="E280" s="118">
        <v>1.1168810939386764</v>
      </c>
      <c r="F280" s="85" t="s">
        <v>4880</v>
      </c>
      <c r="G280" s="85" t="b">
        <v>0</v>
      </c>
      <c r="H280" s="85" t="b">
        <v>0</v>
      </c>
      <c r="I280" s="85" t="b">
        <v>0</v>
      </c>
      <c r="J280" s="85" t="b">
        <v>0</v>
      </c>
      <c r="K280" s="85" t="b">
        <v>0</v>
      </c>
      <c r="L280" s="85" t="b">
        <v>0</v>
      </c>
    </row>
    <row r="281" spans="1:12" ht="15">
      <c r="A281" s="85" t="s">
        <v>4685</v>
      </c>
      <c r="B281" s="85" t="s">
        <v>4577</v>
      </c>
      <c r="C281" s="85">
        <v>2</v>
      </c>
      <c r="D281" s="118">
        <v>0.001242250569023369</v>
      </c>
      <c r="E281" s="118">
        <v>2.414276804947564</v>
      </c>
      <c r="F281" s="85" t="s">
        <v>4880</v>
      </c>
      <c r="G281" s="85" t="b">
        <v>0</v>
      </c>
      <c r="H281" s="85" t="b">
        <v>0</v>
      </c>
      <c r="I281" s="85" t="b">
        <v>0</v>
      </c>
      <c r="J281" s="85" t="b">
        <v>0</v>
      </c>
      <c r="K281" s="85" t="b">
        <v>0</v>
      </c>
      <c r="L281" s="85" t="b">
        <v>0</v>
      </c>
    </row>
    <row r="282" spans="1:12" ht="15">
      <c r="A282" s="85" t="s">
        <v>468</v>
      </c>
      <c r="B282" s="85" t="s">
        <v>4690</v>
      </c>
      <c r="C282" s="85">
        <v>2</v>
      </c>
      <c r="D282" s="118">
        <v>0.001242250569023369</v>
      </c>
      <c r="E282" s="118">
        <v>3.016336796275526</v>
      </c>
      <c r="F282" s="85" t="s">
        <v>4880</v>
      </c>
      <c r="G282" s="85" t="b">
        <v>0</v>
      </c>
      <c r="H282" s="85" t="b">
        <v>0</v>
      </c>
      <c r="I282" s="85" t="b">
        <v>0</v>
      </c>
      <c r="J282" s="85" t="b">
        <v>0</v>
      </c>
      <c r="K282" s="85" t="b">
        <v>0</v>
      </c>
      <c r="L282" s="85" t="b">
        <v>0</v>
      </c>
    </row>
    <row r="283" spans="1:12" ht="15">
      <c r="A283" s="85" t="s">
        <v>4690</v>
      </c>
      <c r="B283" s="85" t="s">
        <v>4795</v>
      </c>
      <c r="C283" s="85">
        <v>2</v>
      </c>
      <c r="D283" s="118">
        <v>0.001242250569023369</v>
      </c>
      <c r="E283" s="118">
        <v>3.016336796275526</v>
      </c>
      <c r="F283" s="85" t="s">
        <v>4880</v>
      </c>
      <c r="G283" s="85" t="b">
        <v>0</v>
      </c>
      <c r="H283" s="85" t="b">
        <v>0</v>
      </c>
      <c r="I283" s="85" t="b">
        <v>0</v>
      </c>
      <c r="J283" s="85" t="b">
        <v>0</v>
      </c>
      <c r="K283" s="85" t="b">
        <v>0</v>
      </c>
      <c r="L283" s="85" t="b">
        <v>0</v>
      </c>
    </row>
    <row r="284" spans="1:12" ht="15">
      <c r="A284" s="85" t="s">
        <v>4795</v>
      </c>
      <c r="B284" s="85" t="s">
        <v>4583</v>
      </c>
      <c r="C284" s="85">
        <v>2</v>
      </c>
      <c r="D284" s="118">
        <v>0.001242250569023369</v>
      </c>
      <c r="E284" s="118">
        <v>2.6483600109809315</v>
      </c>
      <c r="F284" s="85" t="s">
        <v>4880</v>
      </c>
      <c r="G284" s="85" t="b">
        <v>0</v>
      </c>
      <c r="H284" s="85" t="b">
        <v>0</v>
      </c>
      <c r="I284" s="85" t="b">
        <v>0</v>
      </c>
      <c r="J284" s="85" t="b">
        <v>0</v>
      </c>
      <c r="K284" s="85" t="b">
        <v>0</v>
      </c>
      <c r="L284" s="85" t="b">
        <v>0</v>
      </c>
    </row>
    <row r="285" spans="1:12" ht="15">
      <c r="A285" s="85" t="s">
        <v>4583</v>
      </c>
      <c r="B285" s="85" t="s">
        <v>4796</v>
      </c>
      <c r="C285" s="85">
        <v>2</v>
      </c>
      <c r="D285" s="118">
        <v>0.001242250569023369</v>
      </c>
      <c r="E285" s="118">
        <v>2.715306800611545</v>
      </c>
      <c r="F285" s="85" t="s">
        <v>4880</v>
      </c>
      <c r="G285" s="85" t="b">
        <v>0</v>
      </c>
      <c r="H285" s="85" t="b">
        <v>0</v>
      </c>
      <c r="I285" s="85" t="b">
        <v>0</v>
      </c>
      <c r="J285" s="85" t="b">
        <v>0</v>
      </c>
      <c r="K285" s="85" t="b">
        <v>0</v>
      </c>
      <c r="L285" s="85" t="b">
        <v>0</v>
      </c>
    </row>
    <row r="286" spans="1:12" ht="15">
      <c r="A286" s="85" t="s">
        <v>4796</v>
      </c>
      <c r="B286" s="85" t="s">
        <v>4797</v>
      </c>
      <c r="C286" s="85">
        <v>2</v>
      </c>
      <c r="D286" s="118">
        <v>0.001242250569023369</v>
      </c>
      <c r="E286" s="118">
        <v>3.192428055331207</v>
      </c>
      <c r="F286" s="85" t="s">
        <v>4880</v>
      </c>
      <c r="G286" s="85" t="b">
        <v>0</v>
      </c>
      <c r="H286" s="85" t="b">
        <v>0</v>
      </c>
      <c r="I286" s="85" t="b">
        <v>0</v>
      </c>
      <c r="J286" s="85" t="b">
        <v>0</v>
      </c>
      <c r="K286" s="85" t="b">
        <v>0</v>
      </c>
      <c r="L286" s="85" t="b">
        <v>0</v>
      </c>
    </row>
    <row r="287" spans="1:12" ht="15">
      <c r="A287" s="85" t="s">
        <v>4797</v>
      </c>
      <c r="B287" s="85" t="s">
        <v>4678</v>
      </c>
      <c r="C287" s="85">
        <v>2</v>
      </c>
      <c r="D287" s="118">
        <v>0.001242250569023369</v>
      </c>
      <c r="E287" s="118">
        <v>3.016336796275526</v>
      </c>
      <c r="F287" s="85" t="s">
        <v>4880</v>
      </c>
      <c r="G287" s="85" t="b">
        <v>0</v>
      </c>
      <c r="H287" s="85" t="b">
        <v>0</v>
      </c>
      <c r="I287" s="85" t="b">
        <v>0</v>
      </c>
      <c r="J287" s="85" t="b">
        <v>0</v>
      </c>
      <c r="K287" s="85" t="b">
        <v>0</v>
      </c>
      <c r="L287" s="85" t="b">
        <v>0</v>
      </c>
    </row>
    <row r="288" spans="1:12" ht="15">
      <c r="A288" s="85" t="s">
        <v>4678</v>
      </c>
      <c r="B288" s="85" t="s">
        <v>4798</v>
      </c>
      <c r="C288" s="85">
        <v>2</v>
      </c>
      <c r="D288" s="118">
        <v>0.001242250569023369</v>
      </c>
      <c r="E288" s="118">
        <v>3.016336796275526</v>
      </c>
      <c r="F288" s="85" t="s">
        <v>4880</v>
      </c>
      <c r="G288" s="85" t="b">
        <v>0</v>
      </c>
      <c r="H288" s="85" t="b">
        <v>0</v>
      </c>
      <c r="I288" s="85" t="b">
        <v>0</v>
      </c>
      <c r="J288" s="85" t="b">
        <v>0</v>
      </c>
      <c r="K288" s="85" t="b">
        <v>0</v>
      </c>
      <c r="L288" s="85" t="b">
        <v>0</v>
      </c>
    </row>
    <row r="289" spans="1:12" ht="15">
      <c r="A289" s="85" t="s">
        <v>4798</v>
      </c>
      <c r="B289" s="85" t="s">
        <v>4799</v>
      </c>
      <c r="C289" s="85">
        <v>2</v>
      </c>
      <c r="D289" s="118">
        <v>0.001242250569023369</v>
      </c>
      <c r="E289" s="118">
        <v>3.192428055331207</v>
      </c>
      <c r="F289" s="85" t="s">
        <v>4880</v>
      </c>
      <c r="G289" s="85" t="b">
        <v>0</v>
      </c>
      <c r="H289" s="85" t="b">
        <v>0</v>
      </c>
      <c r="I289" s="85" t="b">
        <v>0</v>
      </c>
      <c r="J289" s="85" t="b">
        <v>0</v>
      </c>
      <c r="K289" s="85" t="b">
        <v>0</v>
      </c>
      <c r="L289" s="85" t="b">
        <v>0</v>
      </c>
    </row>
    <row r="290" spans="1:12" ht="15">
      <c r="A290" s="85" t="s">
        <v>4799</v>
      </c>
      <c r="B290" s="85" t="s">
        <v>4800</v>
      </c>
      <c r="C290" s="85">
        <v>2</v>
      </c>
      <c r="D290" s="118">
        <v>0.001242250569023369</v>
      </c>
      <c r="E290" s="118">
        <v>3.192428055331207</v>
      </c>
      <c r="F290" s="85" t="s">
        <v>4880</v>
      </c>
      <c r="G290" s="85" t="b">
        <v>0</v>
      </c>
      <c r="H290" s="85" t="b">
        <v>0</v>
      </c>
      <c r="I290" s="85" t="b">
        <v>0</v>
      </c>
      <c r="J290" s="85" t="b">
        <v>0</v>
      </c>
      <c r="K290" s="85" t="b">
        <v>0</v>
      </c>
      <c r="L290" s="85" t="b">
        <v>0</v>
      </c>
    </row>
    <row r="291" spans="1:12" ht="15">
      <c r="A291" s="85" t="s">
        <v>4800</v>
      </c>
      <c r="B291" s="85" t="s">
        <v>4801</v>
      </c>
      <c r="C291" s="85">
        <v>2</v>
      </c>
      <c r="D291" s="118">
        <v>0.001242250569023369</v>
      </c>
      <c r="E291" s="118">
        <v>3.192428055331207</v>
      </c>
      <c r="F291" s="85" t="s">
        <v>4880</v>
      </c>
      <c r="G291" s="85" t="b">
        <v>0</v>
      </c>
      <c r="H291" s="85" t="b">
        <v>0</v>
      </c>
      <c r="I291" s="85" t="b">
        <v>0</v>
      </c>
      <c r="J291" s="85" t="b">
        <v>0</v>
      </c>
      <c r="K291" s="85" t="b">
        <v>0</v>
      </c>
      <c r="L291" s="85" t="b">
        <v>0</v>
      </c>
    </row>
    <row r="292" spans="1:12" ht="15">
      <c r="A292" s="85" t="s">
        <v>3971</v>
      </c>
      <c r="B292" s="85" t="s">
        <v>4695</v>
      </c>
      <c r="C292" s="85">
        <v>2</v>
      </c>
      <c r="D292" s="118">
        <v>0.001242250569023369</v>
      </c>
      <c r="E292" s="118">
        <v>1.7732987475892314</v>
      </c>
      <c r="F292" s="85" t="s">
        <v>4880</v>
      </c>
      <c r="G292" s="85" t="b">
        <v>0</v>
      </c>
      <c r="H292" s="85" t="b">
        <v>0</v>
      </c>
      <c r="I292" s="85" t="b">
        <v>0</v>
      </c>
      <c r="J292" s="85" t="b">
        <v>0</v>
      </c>
      <c r="K292" s="85" t="b">
        <v>0</v>
      </c>
      <c r="L292" s="85" t="b">
        <v>0</v>
      </c>
    </row>
    <row r="293" spans="1:12" ht="15">
      <c r="A293" s="85" t="s">
        <v>4696</v>
      </c>
      <c r="B293" s="85" t="s">
        <v>4645</v>
      </c>
      <c r="C293" s="85">
        <v>2</v>
      </c>
      <c r="D293" s="118">
        <v>0.001242250569023369</v>
      </c>
      <c r="E293" s="118">
        <v>2.8402455372198445</v>
      </c>
      <c r="F293" s="85" t="s">
        <v>4880</v>
      </c>
      <c r="G293" s="85" t="b">
        <v>0</v>
      </c>
      <c r="H293" s="85" t="b">
        <v>0</v>
      </c>
      <c r="I293" s="85" t="b">
        <v>0</v>
      </c>
      <c r="J293" s="85" t="b">
        <v>0</v>
      </c>
      <c r="K293" s="85" t="b">
        <v>0</v>
      </c>
      <c r="L293" s="85" t="b">
        <v>0</v>
      </c>
    </row>
    <row r="294" spans="1:12" ht="15">
      <c r="A294" s="85" t="s">
        <v>4557</v>
      </c>
      <c r="B294" s="85" t="s">
        <v>4804</v>
      </c>
      <c r="C294" s="85">
        <v>2</v>
      </c>
      <c r="D294" s="118">
        <v>0.001242250569023369</v>
      </c>
      <c r="E294" s="118">
        <v>2.414276804947564</v>
      </c>
      <c r="F294" s="85" t="s">
        <v>4880</v>
      </c>
      <c r="G294" s="85" t="b">
        <v>0</v>
      </c>
      <c r="H294" s="85" t="b">
        <v>0</v>
      </c>
      <c r="I294" s="85" t="b">
        <v>0</v>
      </c>
      <c r="J294" s="85" t="b">
        <v>0</v>
      </c>
      <c r="K294" s="85" t="b">
        <v>0</v>
      </c>
      <c r="L294" s="85" t="b">
        <v>0</v>
      </c>
    </row>
    <row r="295" spans="1:12" ht="15">
      <c r="A295" s="85" t="s">
        <v>4564</v>
      </c>
      <c r="B295" s="85" t="s">
        <v>4808</v>
      </c>
      <c r="C295" s="85">
        <v>2</v>
      </c>
      <c r="D295" s="118">
        <v>0.001242250569023369</v>
      </c>
      <c r="E295" s="118">
        <v>2.4934580509951885</v>
      </c>
      <c r="F295" s="85" t="s">
        <v>4880</v>
      </c>
      <c r="G295" s="85" t="b">
        <v>0</v>
      </c>
      <c r="H295" s="85" t="b">
        <v>0</v>
      </c>
      <c r="I295" s="85" t="b">
        <v>0</v>
      </c>
      <c r="J295" s="85" t="b">
        <v>1</v>
      </c>
      <c r="K295" s="85" t="b">
        <v>0</v>
      </c>
      <c r="L295" s="85" t="b">
        <v>0</v>
      </c>
    </row>
    <row r="296" spans="1:12" ht="15">
      <c r="A296" s="85" t="s">
        <v>4808</v>
      </c>
      <c r="B296" s="85" t="s">
        <v>4681</v>
      </c>
      <c r="C296" s="85">
        <v>2</v>
      </c>
      <c r="D296" s="118">
        <v>0.001242250569023369</v>
      </c>
      <c r="E296" s="118">
        <v>3.016336796275526</v>
      </c>
      <c r="F296" s="85" t="s">
        <v>4880</v>
      </c>
      <c r="G296" s="85" t="b">
        <v>1</v>
      </c>
      <c r="H296" s="85" t="b">
        <v>0</v>
      </c>
      <c r="I296" s="85" t="b">
        <v>0</v>
      </c>
      <c r="J296" s="85" t="b">
        <v>0</v>
      </c>
      <c r="K296" s="85" t="b">
        <v>0</v>
      </c>
      <c r="L296" s="85" t="b">
        <v>0</v>
      </c>
    </row>
    <row r="297" spans="1:12" ht="15">
      <c r="A297" s="85" t="s">
        <v>4681</v>
      </c>
      <c r="B297" s="85" t="s">
        <v>4809</v>
      </c>
      <c r="C297" s="85">
        <v>2</v>
      </c>
      <c r="D297" s="118">
        <v>0.001242250569023369</v>
      </c>
      <c r="E297" s="118">
        <v>3.016336796275526</v>
      </c>
      <c r="F297" s="85" t="s">
        <v>4880</v>
      </c>
      <c r="G297" s="85" t="b">
        <v>0</v>
      </c>
      <c r="H297" s="85" t="b">
        <v>0</v>
      </c>
      <c r="I297" s="85" t="b">
        <v>0</v>
      </c>
      <c r="J297" s="85" t="b">
        <v>0</v>
      </c>
      <c r="K297" s="85" t="b">
        <v>0</v>
      </c>
      <c r="L297" s="85" t="b">
        <v>0</v>
      </c>
    </row>
    <row r="298" spans="1:12" ht="15">
      <c r="A298" s="85" t="s">
        <v>4809</v>
      </c>
      <c r="B298" s="85" t="s">
        <v>4600</v>
      </c>
      <c r="C298" s="85">
        <v>2</v>
      </c>
      <c r="D298" s="118">
        <v>0.001242250569023369</v>
      </c>
      <c r="E298" s="118">
        <v>2.7944880466591697</v>
      </c>
      <c r="F298" s="85" t="s">
        <v>4880</v>
      </c>
      <c r="G298" s="85" t="b">
        <v>0</v>
      </c>
      <c r="H298" s="85" t="b">
        <v>0</v>
      </c>
      <c r="I298" s="85" t="b">
        <v>0</v>
      </c>
      <c r="J298" s="85" t="b">
        <v>0</v>
      </c>
      <c r="K298" s="85" t="b">
        <v>0</v>
      </c>
      <c r="L298" s="85" t="b">
        <v>0</v>
      </c>
    </row>
    <row r="299" spans="1:12" ht="15">
      <c r="A299" s="85" t="s">
        <v>4600</v>
      </c>
      <c r="B299" s="85" t="s">
        <v>4701</v>
      </c>
      <c r="C299" s="85">
        <v>2</v>
      </c>
      <c r="D299" s="118">
        <v>0.001242250569023369</v>
      </c>
      <c r="E299" s="118">
        <v>2.6183967876034884</v>
      </c>
      <c r="F299" s="85" t="s">
        <v>4880</v>
      </c>
      <c r="G299" s="85" t="b">
        <v>0</v>
      </c>
      <c r="H299" s="85" t="b">
        <v>0</v>
      </c>
      <c r="I299" s="85" t="b">
        <v>0</v>
      </c>
      <c r="J299" s="85" t="b">
        <v>0</v>
      </c>
      <c r="K299" s="85" t="b">
        <v>0</v>
      </c>
      <c r="L299" s="85" t="b">
        <v>0</v>
      </c>
    </row>
    <row r="300" spans="1:12" ht="15">
      <c r="A300" s="85" t="s">
        <v>4701</v>
      </c>
      <c r="B300" s="85" t="s">
        <v>3895</v>
      </c>
      <c r="C300" s="85">
        <v>2</v>
      </c>
      <c r="D300" s="118">
        <v>0.001242250569023369</v>
      </c>
      <c r="E300" s="118">
        <v>1.654608960257933</v>
      </c>
      <c r="F300" s="85" t="s">
        <v>4880</v>
      </c>
      <c r="G300" s="85" t="b">
        <v>0</v>
      </c>
      <c r="H300" s="85" t="b">
        <v>0</v>
      </c>
      <c r="I300" s="85" t="b">
        <v>0</v>
      </c>
      <c r="J300" s="85" t="b">
        <v>0</v>
      </c>
      <c r="K300" s="85" t="b">
        <v>0</v>
      </c>
      <c r="L300" s="85" t="b">
        <v>0</v>
      </c>
    </row>
    <row r="301" spans="1:12" ht="15">
      <c r="A301" s="85" t="s">
        <v>3964</v>
      </c>
      <c r="B301" s="85" t="s">
        <v>833</v>
      </c>
      <c r="C301" s="85">
        <v>2</v>
      </c>
      <c r="D301" s="118">
        <v>0.001242250569023369</v>
      </c>
      <c r="E301" s="118">
        <v>1.6975780336511133</v>
      </c>
      <c r="F301" s="85" t="s">
        <v>4880</v>
      </c>
      <c r="G301" s="85" t="b">
        <v>0</v>
      </c>
      <c r="H301" s="85" t="b">
        <v>0</v>
      </c>
      <c r="I301" s="85" t="b">
        <v>0</v>
      </c>
      <c r="J301" s="85" t="b">
        <v>1</v>
      </c>
      <c r="K301" s="85" t="b">
        <v>0</v>
      </c>
      <c r="L301" s="85" t="b">
        <v>0</v>
      </c>
    </row>
    <row r="302" spans="1:12" ht="15">
      <c r="A302" s="85" t="s">
        <v>833</v>
      </c>
      <c r="B302" s="85" t="s">
        <v>3971</v>
      </c>
      <c r="C302" s="85">
        <v>2</v>
      </c>
      <c r="D302" s="118">
        <v>0.001242250569023369</v>
      </c>
      <c r="E302" s="118">
        <v>1.5273163182561558</v>
      </c>
      <c r="F302" s="85" t="s">
        <v>4880</v>
      </c>
      <c r="G302" s="85" t="b">
        <v>1</v>
      </c>
      <c r="H302" s="85" t="b">
        <v>0</v>
      </c>
      <c r="I302" s="85" t="b">
        <v>0</v>
      </c>
      <c r="J302" s="85" t="b">
        <v>0</v>
      </c>
      <c r="K302" s="85" t="b">
        <v>0</v>
      </c>
      <c r="L302" s="85" t="b">
        <v>0</v>
      </c>
    </row>
    <row r="303" spans="1:12" ht="15">
      <c r="A303" s="85" t="s">
        <v>3971</v>
      </c>
      <c r="B303" s="85" t="s">
        <v>4810</v>
      </c>
      <c r="C303" s="85">
        <v>2</v>
      </c>
      <c r="D303" s="118">
        <v>0.001242250569023369</v>
      </c>
      <c r="E303" s="118">
        <v>1.9493900066449128</v>
      </c>
      <c r="F303" s="85" t="s">
        <v>4880</v>
      </c>
      <c r="G303" s="85" t="b">
        <v>0</v>
      </c>
      <c r="H303" s="85" t="b">
        <v>0</v>
      </c>
      <c r="I303" s="85" t="b">
        <v>0</v>
      </c>
      <c r="J303" s="85" t="b">
        <v>0</v>
      </c>
      <c r="K303" s="85" t="b">
        <v>0</v>
      </c>
      <c r="L303" s="85" t="b">
        <v>0</v>
      </c>
    </row>
    <row r="304" spans="1:12" ht="15">
      <c r="A304" s="85" t="s">
        <v>4810</v>
      </c>
      <c r="B304" s="85" t="s">
        <v>4702</v>
      </c>
      <c r="C304" s="85">
        <v>2</v>
      </c>
      <c r="D304" s="118">
        <v>0.001242250569023369</v>
      </c>
      <c r="E304" s="118">
        <v>3.016336796275526</v>
      </c>
      <c r="F304" s="85" t="s">
        <v>4880</v>
      </c>
      <c r="G304" s="85" t="b">
        <v>0</v>
      </c>
      <c r="H304" s="85" t="b">
        <v>0</v>
      </c>
      <c r="I304" s="85" t="b">
        <v>0</v>
      </c>
      <c r="J304" s="85" t="b">
        <v>0</v>
      </c>
      <c r="K304" s="85" t="b">
        <v>0</v>
      </c>
      <c r="L304" s="85" t="b">
        <v>0</v>
      </c>
    </row>
    <row r="305" spans="1:12" ht="15">
      <c r="A305" s="85" t="s">
        <v>4641</v>
      </c>
      <c r="B305" s="85" t="s">
        <v>3895</v>
      </c>
      <c r="C305" s="85">
        <v>2</v>
      </c>
      <c r="D305" s="118">
        <v>0.001242250569023369</v>
      </c>
      <c r="E305" s="118">
        <v>1.5296702236496331</v>
      </c>
      <c r="F305" s="85" t="s">
        <v>4880</v>
      </c>
      <c r="G305" s="85" t="b">
        <v>0</v>
      </c>
      <c r="H305" s="85" t="b">
        <v>0</v>
      </c>
      <c r="I305" s="85" t="b">
        <v>0</v>
      </c>
      <c r="J305" s="85" t="b">
        <v>0</v>
      </c>
      <c r="K305" s="85" t="b">
        <v>0</v>
      </c>
      <c r="L305" s="85" t="b">
        <v>0</v>
      </c>
    </row>
    <row r="306" spans="1:12" ht="15">
      <c r="A306" s="85" t="s">
        <v>4689</v>
      </c>
      <c r="B306" s="85" t="s">
        <v>4646</v>
      </c>
      <c r="C306" s="85">
        <v>2</v>
      </c>
      <c r="D306" s="118">
        <v>0.001242250569023369</v>
      </c>
      <c r="E306" s="118">
        <v>2.8402455372198445</v>
      </c>
      <c r="F306" s="85" t="s">
        <v>4880</v>
      </c>
      <c r="G306" s="85" t="b">
        <v>0</v>
      </c>
      <c r="H306" s="85" t="b">
        <v>0</v>
      </c>
      <c r="I306" s="85" t="b">
        <v>0</v>
      </c>
      <c r="J306" s="85" t="b">
        <v>0</v>
      </c>
      <c r="K306" s="85" t="b">
        <v>1</v>
      </c>
      <c r="L306" s="85" t="b">
        <v>0</v>
      </c>
    </row>
    <row r="307" spans="1:12" ht="15">
      <c r="A307" s="85" t="s">
        <v>3964</v>
      </c>
      <c r="B307" s="85" t="s">
        <v>4811</v>
      </c>
      <c r="C307" s="85">
        <v>2</v>
      </c>
      <c r="D307" s="118">
        <v>0.001242250569023369</v>
      </c>
      <c r="E307" s="118">
        <v>2.095518042323151</v>
      </c>
      <c r="F307" s="85" t="s">
        <v>4880</v>
      </c>
      <c r="G307" s="85" t="b">
        <v>0</v>
      </c>
      <c r="H307" s="85" t="b">
        <v>0</v>
      </c>
      <c r="I307" s="85" t="b">
        <v>0</v>
      </c>
      <c r="J307" s="85" t="b">
        <v>0</v>
      </c>
      <c r="K307" s="85" t="b">
        <v>0</v>
      </c>
      <c r="L307" s="85" t="b">
        <v>0</v>
      </c>
    </row>
    <row r="308" spans="1:12" ht="15">
      <c r="A308" s="85" t="s">
        <v>4811</v>
      </c>
      <c r="B308" s="85" t="s">
        <v>3971</v>
      </c>
      <c r="C308" s="85">
        <v>2</v>
      </c>
      <c r="D308" s="118">
        <v>0.001242250569023369</v>
      </c>
      <c r="E308" s="118">
        <v>1.9252563269281935</v>
      </c>
      <c r="F308" s="85" t="s">
        <v>4880</v>
      </c>
      <c r="G308" s="85" t="b">
        <v>0</v>
      </c>
      <c r="H308" s="85" t="b">
        <v>0</v>
      </c>
      <c r="I308" s="85" t="b">
        <v>0</v>
      </c>
      <c r="J308" s="85" t="b">
        <v>0</v>
      </c>
      <c r="K308" s="85" t="b">
        <v>0</v>
      </c>
      <c r="L308" s="85" t="b">
        <v>0</v>
      </c>
    </row>
    <row r="309" spans="1:12" ht="15">
      <c r="A309" s="85" t="s">
        <v>3971</v>
      </c>
      <c r="B309" s="85" t="s">
        <v>4647</v>
      </c>
      <c r="C309" s="85">
        <v>2</v>
      </c>
      <c r="D309" s="118">
        <v>0.001242250569023369</v>
      </c>
      <c r="E309" s="118">
        <v>1.6483600109809315</v>
      </c>
      <c r="F309" s="85" t="s">
        <v>4880</v>
      </c>
      <c r="G309" s="85" t="b">
        <v>0</v>
      </c>
      <c r="H309" s="85" t="b">
        <v>0</v>
      </c>
      <c r="I309" s="85" t="b">
        <v>0</v>
      </c>
      <c r="J309" s="85" t="b">
        <v>0</v>
      </c>
      <c r="K309" s="85" t="b">
        <v>0</v>
      </c>
      <c r="L309" s="85" t="b">
        <v>0</v>
      </c>
    </row>
    <row r="310" spans="1:12" ht="15">
      <c r="A310" s="85" t="s">
        <v>4647</v>
      </c>
      <c r="B310" s="85" t="s">
        <v>4608</v>
      </c>
      <c r="C310" s="85">
        <v>2</v>
      </c>
      <c r="D310" s="118">
        <v>0.001242250569023369</v>
      </c>
      <c r="E310" s="118">
        <v>2.5903680640032447</v>
      </c>
      <c r="F310" s="85" t="s">
        <v>4880</v>
      </c>
      <c r="G310" s="85" t="b">
        <v>0</v>
      </c>
      <c r="H310" s="85" t="b">
        <v>0</v>
      </c>
      <c r="I310" s="85" t="b">
        <v>0</v>
      </c>
      <c r="J310" s="85" t="b">
        <v>0</v>
      </c>
      <c r="K310" s="85" t="b">
        <v>0</v>
      </c>
      <c r="L310" s="85" t="b">
        <v>0</v>
      </c>
    </row>
    <row r="311" spans="1:12" ht="15">
      <c r="A311" s="85" t="s">
        <v>4608</v>
      </c>
      <c r="B311" s="85" t="s">
        <v>3971</v>
      </c>
      <c r="C311" s="85">
        <v>2</v>
      </c>
      <c r="D311" s="118">
        <v>0.001242250569023369</v>
      </c>
      <c r="E311" s="118">
        <v>1.6242263312642122</v>
      </c>
      <c r="F311" s="85" t="s">
        <v>4880</v>
      </c>
      <c r="G311" s="85" t="b">
        <v>0</v>
      </c>
      <c r="H311" s="85" t="b">
        <v>0</v>
      </c>
      <c r="I311" s="85" t="b">
        <v>0</v>
      </c>
      <c r="J311" s="85" t="b">
        <v>0</v>
      </c>
      <c r="K311" s="85" t="b">
        <v>0</v>
      </c>
      <c r="L311" s="85" t="b">
        <v>0</v>
      </c>
    </row>
    <row r="312" spans="1:12" ht="15">
      <c r="A312" s="85" t="s">
        <v>3971</v>
      </c>
      <c r="B312" s="85" t="s">
        <v>4812</v>
      </c>
      <c r="C312" s="85">
        <v>2</v>
      </c>
      <c r="D312" s="118">
        <v>0.001242250569023369</v>
      </c>
      <c r="E312" s="118">
        <v>1.9493900066449128</v>
      </c>
      <c r="F312" s="85" t="s">
        <v>4880</v>
      </c>
      <c r="G312" s="85" t="b">
        <v>0</v>
      </c>
      <c r="H312" s="85" t="b">
        <v>0</v>
      </c>
      <c r="I312" s="85" t="b">
        <v>0</v>
      </c>
      <c r="J312" s="85" t="b">
        <v>0</v>
      </c>
      <c r="K312" s="85" t="b">
        <v>0</v>
      </c>
      <c r="L312" s="85" t="b">
        <v>0</v>
      </c>
    </row>
    <row r="313" spans="1:12" ht="15">
      <c r="A313" s="85" t="s">
        <v>4812</v>
      </c>
      <c r="B313" s="85" t="s">
        <v>4813</v>
      </c>
      <c r="C313" s="85">
        <v>2</v>
      </c>
      <c r="D313" s="118">
        <v>0.001242250569023369</v>
      </c>
      <c r="E313" s="118">
        <v>3.192428055331207</v>
      </c>
      <c r="F313" s="85" t="s">
        <v>4880</v>
      </c>
      <c r="G313" s="85" t="b">
        <v>0</v>
      </c>
      <c r="H313" s="85" t="b">
        <v>0</v>
      </c>
      <c r="I313" s="85" t="b">
        <v>0</v>
      </c>
      <c r="J313" s="85" t="b">
        <v>0</v>
      </c>
      <c r="K313" s="85" t="b">
        <v>0</v>
      </c>
      <c r="L313" s="85" t="b">
        <v>0</v>
      </c>
    </row>
    <row r="314" spans="1:12" ht="15">
      <c r="A314" s="85" t="s">
        <v>4813</v>
      </c>
      <c r="B314" s="85" t="s">
        <v>4814</v>
      </c>
      <c r="C314" s="85">
        <v>2</v>
      </c>
      <c r="D314" s="118">
        <v>0.001242250569023369</v>
      </c>
      <c r="E314" s="118">
        <v>3.192428055331207</v>
      </c>
      <c r="F314" s="85" t="s">
        <v>4880</v>
      </c>
      <c r="G314" s="85" t="b">
        <v>0</v>
      </c>
      <c r="H314" s="85" t="b">
        <v>0</v>
      </c>
      <c r="I314" s="85" t="b">
        <v>0</v>
      </c>
      <c r="J314" s="85" t="b">
        <v>0</v>
      </c>
      <c r="K314" s="85" t="b">
        <v>0</v>
      </c>
      <c r="L314" s="85" t="b">
        <v>0</v>
      </c>
    </row>
    <row r="315" spans="1:12" ht="15">
      <c r="A315" s="85" t="s">
        <v>4816</v>
      </c>
      <c r="B315" s="85" t="s">
        <v>4817</v>
      </c>
      <c r="C315" s="85">
        <v>2</v>
      </c>
      <c r="D315" s="118">
        <v>0.001242250569023369</v>
      </c>
      <c r="E315" s="118">
        <v>3.192428055331207</v>
      </c>
      <c r="F315" s="85" t="s">
        <v>4880</v>
      </c>
      <c r="G315" s="85" t="b">
        <v>0</v>
      </c>
      <c r="H315" s="85" t="b">
        <v>0</v>
      </c>
      <c r="I315" s="85" t="b">
        <v>0</v>
      </c>
      <c r="J315" s="85" t="b">
        <v>0</v>
      </c>
      <c r="K315" s="85" t="b">
        <v>0</v>
      </c>
      <c r="L315" s="85" t="b">
        <v>0</v>
      </c>
    </row>
    <row r="316" spans="1:12" ht="15">
      <c r="A316" s="85" t="s">
        <v>4820</v>
      </c>
      <c r="B316" s="85" t="s">
        <v>4821</v>
      </c>
      <c r="C316" s="85">
        <v>2</v>
      </c>
      <c r="D316" s="118">
        <v>0.001242250569023369</v>
      </c>
      <c r="E316" s="118">
        <v>3.192428055331207</v>
      </c>
      <c r="F316" s="85" t="s">
        <v>4880</v>
      </c>
      <c r="G316" s="85" t="b">
        <v>0</v>
      </c>
      <c r="H316" s="85" t="b">
        <v>0</v>
      </c>
      <c r="I316" s="85" t="b">
        <v>0</v>
      </c>
      <c r="J316" s="85" t="b">
        <v>0</v>
      </c>
      <c r="K316" s="85" t="b">
        <v>0</v>
      </c>
      <c r="L316" s="85" t="b">
        <v>0</v>
      </c>
    </row>
    <row r="317" spans="1:12" ht="15">
      <c r="A317" s="85" t="s">
        <v>4821</v>
      </c>
      <c r="B317" s="85" t="s">
        <v>4822</v>
      </c>
      <c r="C317" s="85">
        <v>2</v>
      </c>
      <c r="D317" s="118">
        <v>0.001242250569023369</v>
      </c>
      <c r="E317" s="118">
        <v>3.192428055331207</v>
      </c>
      <c r="F317" s="85" t="s">
        <v>4880</v>
      </c>
      <c r="G317" s="85" t="b">
        <v>0</v>
      </c>
      <c r="H317" s="85" t="b">
        <v>0</v>
      </c>
      <c r="I317" s="85" t="b">
        <v>0</v>
      </c>
      <c r="J317" s="85" t="b">
        <v>0</v>
      </c>
      <c r="K317" s="85" t="b">
        <v>0</v>
      </c>
      <c r="L317" s="85" t="b">
        <v>0</v>
      </c>
    </row>
    <row r="318" spans="1:12" ht="15">
      <c r="A318" s="85" t="s">
        <v>4822</v>
      </c>
      <c r="B318" s="85" t="s">
        <v>4823</v>
      </c>
      <c r="C318" s="85">
        <v>2</v>
      </c>
      <c r="D318" s="118">
        <v>0.001242250569023369</v>
      </c>
      <c r="E318" s="118">
        <v>3.192428055331207</v>
      </c>
      <c r="F318" s="85" t="s">
        <v>4880</v>
      </c>
      <c r="G318" s="85" t="b">
        <v>0</v>
      </c>
      <c r="H318" s="85" t="b">
        <v>0</v>
      </c>
      <c r="I318" s="85" t="b">
        <v>0</v>
      </c>
      <c r="J318" s="85" t="b">
        <v>0</v>
      </c>
      <c r="K318" s="85" t="b">
        <v>0</v>
      </c>
      <c r="L318" s="85" t="b">
        <v>0</v>
      </c>
    </row>
    <row r="319" spans="1:12" ht="15">
      <c r="A319" s="85" t="s">
        <v>4823</v>
      </c>
      <c r="B319" s="85" t="s">
        <v>4613</v>
      </c>
      <c r="C319" s="85">
        <v>2</v>
      </c>
      <c r="D319" s="118">
        <v>0.001242250569023369</v>
      </c>
      <c r="E319" s="118">
        <v>2.891398059667226</v>
      </c>
      <c r="F319" s="85" t="s">
        <v>4880</v>
      </c>
      <c r="G319" s="85" t="b">
        <v>0</v>
      </c>
      <c r="H319" s="85" t="b">
        <v>0</v>
      </c>
      <c r="I319" s="85" t="b">
        <v>0</v>
      </c>
      <c r="J319" s="85" t="b">
        <v>0</v>
      </c>
      <c r="K319" s="85" t="b">
        <v>0</v>
      </c>
      <c r="L319" s="85" t="b">
        <v>0</v>
      </c>
    </row>
    <row r="320" spans="1:12" ht="15">
      <c r="A320" s="85" t="s">
        <v>4590</v>
      </c>
      <c r="B320" s="85" t="s">
        <v>4639</v>
      </c>
      <c r="C320" s="85">
        <v>2</v>
      </c>
      <c r="D320" s="118">
        <v>0.001242250569023369</v>
      </c>
      <c r="E320" s="118">
        <v>2.414276804947564</v>
      </c>
      <c r="F320" s="85" t="s">
        <v>4880</v>
      </c>
      <c r="G320" s="85" t="b">
        <v>0</v>
      </c>
      <c r="H320" s="85" t="b">
        <v>0</v>
      </c>
      <c r="I320" s="85" t="b">
        <v>0</v>
      </c>
      <c r="J320" s="85" t="b">
        <v>0</v>
      </c>
      <c r="K320" s="85" t="b">
        <v>0</v>
      </c>
      <c r="L320" s="85" t="b">
        <v>0</v>
      </c>
    </row>
    <row r="321" spans="1:12" ht="15">
      <c r="A321" s="85" t="s">
        <v>4639</v>
      </c>
      <c r="B321" s="85" t="s">
        <v>4824</v>
      </c>
      <c r="C321" s="85">
        <v>2</v>
      </c>
      <c r="D321" s="118">
        <v>0.001242250569023369</v>
      </c>
      <c r="E321" s="118">
        <v>2.891398059667226</v>
      </c>
      <c r="F321" s="85" t="s">
        <v>4880</v>
      </c>
      <c r="G321" s="85" t="b">
        <v>0</v>
      </c>
      <c r="H321" s="85" t="b">
        <v>0</v>
      </c>
      <c r="I321" s="85" t="b">
        <v>0</v>
      </c>
      <c r="J321" s="85" t="b">
        <v>0</v>
      </c>
      <c r="K321" s="85" t="b">
        <v>0</v>
      </c>
      <c r="L321" s="85" t="b">
        <v>0</v>
      </c>
    </row>
    <row r="322" spans="1:12" ht="15">
      <c r="A322" s="85" t="s">
        <v>4824</v>
      </c>
      <c r="B322" s="85" t="s">
        <v>4825</v>
      </c>
      <c r="C322" s="85">
        <v>2</v>
      </c>
      <c r="D322" s="118">
        <v>0.001242250569023369</v>
      </c>
      <c r="E322" s="118">
        <v>3.192428055331207</v>
      </c>
      <c r="F322" s="85" t="s">
        <v>4880</v>
      </c>
      <c r="G322" s="85" t="b">
        <v>0</v>
      </c>
      <c r="H322" s="85" t="b">
        <v>0</v>
      </c>
      <c r="I322" s="85" t="b">
        <v>0</v>
      </c>
      <c r="J322" s="85" t="b">
        <v>0</v>
      </c>
      <c r="K322" s="85" t="b">
        <v>0</v>
      </c>
      <c r="L322" s="85" t="b">
        <v>0</v>
      </c>
    </row>
    <row r="323" spans="1:12" ht="15">
      <c r="A323" s="85" t="s">
        <v>4825</v>
      </c>
      <c r="B323" s="85" t="s">
        <v>4826</v>
      </c>
      <c r="C323" s="85">
        <v>2</v>
      </c>
      <c r="D323" s="118">
        <v>0.001242250569023369</v>
      </c>
      <c r="E323" s="118">
        <v>3.192428055331207</v>
      </c>
      <c r="F323" s="85" t="s">
        <v>4880</v>
      </c>
      <c r="G323" s="85" t="b">
        <v>0</v>
      </c>
      <c r="H323" s="85" t="b">
        <v>0</v>
      </c>
      <c r="I323" s="85" t="b">
        <v>0</v>
      </c>
      <c r="J323" s="85" t="b">
        <v>0</v>
      </c>
      <c r="K323" s="85" t="b">
        <v>0</v>
      </c>
      <c r="L323" s="85" t="b">
        <v>0</v>
      </c>
    </row>
    <row r="324" spans="1:12" ht="15">
      <c r="A324" s="85" t="s">
        <v>4826</v>
      </c>
      <c r="B324" s="85" t="s">
        <v>4827</v>
      </c>
      <c r="C324" s="85">
        <v>2</v>
      </c>
      <c r="D324" s="118">
        <v>0.001242250569023369</v>
      </c>
      <c r="E324" s="118">
        <v>3.192428055331207</v>
      </c>
      <c r="F324" s="85" t="s">
        <v>4880</v>
      </c>
      <c r="G324" s="85" t="b">
        <v>0</v>
      </c>
      <c r="H324" s="85" t="b">
        <v>0</v>
      </c>
      <c r="I324" s="85" t="b">
        <v>0</v>
      </c>
      <c r="J324" s="85" t="b">
        <v>0</v>
      </c>
      <c r="K324" s="85" t="b">
        <v>0</v>
      </c>
      <c r="L324" s="85" t="b">
        <v>0</v>
      </c>
    </row>
    <row r="325" spans="1:12" ht="15">
      <c r="A325" s="85" t="s">
        <v>4827</v>
      </c>
      <c r="B325" s="85" t="s">
        <v>4828</v>
      </c>
      <c r="C325" s="85">
        <v>2</v>
      </c>
      <c r="D325" s="118">
        <v>0.001242250569023369</v>
      </c>
      <c r="E325" s="118">
        <v>3.192428055331207</v>
      </c>
      <c r="F325" s="85" t="s">
        <v>4880</v>
      </c>
      <c r="G325" s="85" t="b">
        <v>0</v>
      </c>
      <c r="H325" s="85" t="b">
        <v>0</v>
      </c>
      <c r="I325" s="85" t="b">
        <v>0</v>
      </c>
      <c r="J325" s="85" t="b">
        <v>0</v>
      </c>
      <c r="K325" s="85" t="b">
        <v>0</v>
      </c>
      <c r="L325" s="85" t="b">
        <v>0</v>
      </c>
    </row>
    <row r="326" spans="1:12" ht="15">
      <c r="A326" s="85" t="s">
        <v>4828</v>
      </c>
      <c r="B326" s="85" t="s">
        <v>4704</v>
      </c>
      <c r="C326" s="85">
        <v>2</v>
      </c>
      <c r="D326" s="118">
        <v>0.001242250569023369</v>
      </c>
      <c r="E326" s="118">
        <v>3.016336796275526</v>
      </c>
      <c r="F326" s="85" t="s">
        <v>4880</v>
      </c>
      <c r="G326" s="85" t="b">
        <v>0</v>
      </c>
      <c r="H326" s="85" t="b">
        <v>0</v>
      </c>
      <c r="I326" s="85" t="b">
        <v>0</v>
      </c>
      <c r="J326" s="85" t="b">
        <v>0</v>
      </c>
      <c r="K326" s="85" t="b">
        <v>0</v>
      </c>
      <c r="L326" s="85" t="b">
        <v>0</v>
      </c>
    </row>
    <row r="327" spans="1:12" ht="15">
      <c r="A327" s="85" t="s">
        <v>3895</v>
      </c>
      <c r="B327" s="85" t="s">
        <v>4649</v>
      </c>
      <c r="C327" s="85">
        <v>2</v>
      </c>
      <c r="D327" s="118">
        <v>0.001242250569023369</v>
      </c>
      <c r="E327" s="118">
        <v>1.5022319753026936</v>
      </c>
      <c r="F327" s="85" t="s">
        <v>4880</v>
      </c>
      <c r="G327" s="85" t="b">
        <v>0</v>
      </c>
      <c r="H327" s="85" t="b">
        <v>0</v>
      </c>
      <c r="I327" s="85" t="b">
        <v>0</v>
      </c>
      <c r="J327" s="85" t="b">
        <v>0</v>
      </c>
      <c r="K327" s="85" t="b">
        <v>0</v>
      </c>
      <c r="L327" s="85" t="b">
        <v>0</v>
      </c>
    </row>
    <row r="328" spans="1:12" ht="15">
      <c r="A328" s="85" t="s">
        <v>303</v>
      </c>
      <c r="B328" s="85" t="s">
        <v>3895</v>
      </c>
      <c r="C328" s="85">
        <v>2</v>
      </c>
      <c r="D328" s="118">
        <v>0.001242250569023369</v>
      </c>
      <c r="E328" s="118">
        <v>1.8307002193136144</v>
      </c>
      <c r="F328" s="85" t="s">
        <v>4880</v>
      </c>
      <c r="G328" s="85" t="b">
        <v>0</v>
      </c>
      <c r="H328" s="85" t="b">
        <v>0</v>
      </c>
      <c r="I328" s="85" t="b">
        <v>0</v>
      </c>
      <c r="J328" s="85" t="b">
        <v>0</v>
      </c>
      <c r="K328" s="85" t="b">
        <v>0</v>
      </c>
      <c r="L328" s="85" t="b">
        <v>0</v>
      </c>
    </row>
    <row r="329" spans="1:12" ht="15">
      <c r="A329" s="85" t="s">
        <v>3990</v>
      </c>
      <c r="B329" s="85" t="s">
        <v>4830</v>
      </c>
      <c r="C329" s="85">
        <v>2</v>
      </c>
      <c r="D329" s="118">
        <v>0.001242250569023369</v>
      </c>
      <c r="E329" s="118">
        <v>2.2381855458918825</v>
      </c>
      <c r="F329" s="85" t="s">
        <v>4880</v>
      </c>
      <c r="G329" s="85" t="b">
        <v>0</v>
      </c>
      <c r="H329" s="85" t="b">
        <v>0</v>
      </c>
      <c r="I329" s="85" t="b">
        <v>0</v>
      </c>
      <c r="J329" s="85" t="b">
        <v>0</v>
      </c>
      <c r="K329" s="85" t="b">
        <v>0</v>
      </c>
      <c r="L329" s="85" t="b">
        <v>0</v>
      </c>
    </row>
    <row r="330" spans="1:12" ht="15">
      <c r="A330" s="85" t="s">
        <v>4832</v>
      </c>
      <c r="B330" s="85" t="s">
        <v>4833</v>
      </c>
      <c r="C330" s="85">
        <v>2</v>
      </c>
      <c r="D330" s="118">
        <v>0.001242250569023369</v>
      </c>
      <c r="E330" s="118">
        <v>3.192428055331207</v>
      </c>
      <c r="F330" s="85" t="s">
        <v>4880</v>
      </c>
      <c r="G330" s="85" t="b">
        <v>1</v>
      </c>
      <c r="H330" s="85" t="b">
        <v>0</v>
      </c>
      <c r="I330" s="85" t="b">
        <v>0</v>
      </c>
      <c r="J330" s="85" t="b">
        <v>0</v>
      </c>
      <c r="K330" s="85" t="b">
        <v>0</v>
      </c>
      <c r="L330" s="85" t="b">
        <v>0</v>
      </c>
    </row>
    <row r="331" spans="1:12" ht="15">
      <c r="A331" s="85" t="s">
        <v>4833</v>
      </c>
      <c r="B331" s="85" t="s">
        <v>4834</v>
      </c>
      <c r="C331" s="85">
        <v>2</v>
      </c>
      <c r="D331" s="118">
        <v>0.001242250569023369</v>
      </c>
      <c r="E331" s="118">
        <v>3.192428055331207</v>
      </c>
      <c r="F331" s="85" t="s">
        <v>4880</v>
      </c>
      <c r="G331" s="85" t="b">
        <v>0</v>
      </c>
      <c r="H331" s="85" t="b">
        <v>0</v>
      </c>
      <c r="I331" s="85" t="b">
        <v>0</v>
      </c>
      <c r="J331" s="85" t="b">
        <v>0</v>
      </c>
      <c r="K331" s="85" t="b">
        <v>0</v>
      </c>
      <c r="L331" s="85" t="b">
        <v>0</v>
      </c>
    </row>
    <row r="332" spans="1:12" ht="15">
      <c r="A332" s="85" t="s">
        <v>4834</v>
      </c>
      <c r="B332" s="85" t="s">
        <v>4835</v>
      </c>
      <c r="C332" s="85">
        <v>2</v>
      </c>
      <c r="D332" s="118">
        <v>0.001242250569023369</v>
      </c>
      <c r="E332" s="118">
        <v>3.192428055331207</v>
      </c>
      <c r="F332" s="85" t="s">
        <v>4880</v>
      </c>
      <c r="G332" s="85" t="b">
        <v>0</v>
      </c>
      <c r="H332" s="85" t="b">
        <v>0</v>
      </c>
      <c r="I332" s="85" t="b">
        <v>0</v>
      </c>
      <c r="J332" s="85" t="b">
        <v>0</v>
      </c>
      <c r="K332" s="85" t="b">
        <v>0</v>
      </c>
      <c r="L332" s="85" t="b">
        <v>0</v>
      </c>
    </row>
    <row r="333" spans="1:12" ht="15">
      <c r="A333" s="85" t="s">
        <v>4835</v>
      </c>
      <c r="B333" s="85" t="s">
        <v>4836</v>
      </c>
      <c r="C333" s="85">
        <v>2</v>
      </c>
      <c r="D333" s="118">
        <v>0.001242250569023369</v>
      </c>
      <c r="E333" s="118">
        <v>3.192428055331207</v>
      </c>
      <c r="F333" s="85" t="s">
        <v>4880</v>
      </c>
      <c r="G333" s="85" t="b">
        <v>0</v>
      </c>
      <c r="H333" s="85" t="b">
        <v>0</v>
      </c>
      <c r="I333" s="85" t="b">
        <v>0</v>
      </c>
      <c r="J333" s="85" t="b">
        <v>0</v>
      </c>
      <c r="K333" s="85" t="b">
        <v>0</v>
      </c>
      <c r="L333" s="85" t="b">
        <v>0</v>
      </c>
    </row>
    <row r="334" spans="1:12" ht="15">
      <c r="A334" s="85" t="s">
        <v>4837</v>
      </c>
      <c r="B334" s="85" t="s">
        <v>4838</v>
      </c>
      <c r="C334" s="85">
        <v>2</v>
      </c>
      <c r="D334" s="118">
        <v>0.001242250569023369</v>
      </c>
      <c r="E334" s="118">
        <v>3.192428055331207</v>
      </c>
      <c r="F334" s="85" t="s">
        <v>4880</v>
      </c>
      <c r="G334" s="85" t="b">
        <v>0</v>
      </c>
      <c r="H334" s="85" t="b">
        <v>0</v>
      </c>
      <c r="I334" s="85" t="b">
        <v>0</v>
      </c>
      <c r="J334" s="85" t="b">
        <v>0</v>
      </c>
      <c r="K334" s="85" t="b">
        <v>0</v>
      </c>
      <c r="L334" s="85" t="b">
        <v>0</v>
      </c>
    </row>
    <row r="335" spans="1:12" ht="15">
      <c r="A335" s="85" t="s">
        <v>4838</v>
      </c>
      <c r="B335" s="85" t="s">
        <v>3895</v>
      </c>
      <c r="C335" s="85">
        <v>2</v>
      </c>
      <c r="D335" s="118">
        <v>0.001242250569023369</v>
      </c>
      <c r="E335" s="118">
        <v>1.8307002193136144</v>
      </c>
      <c r="F335" s="85" t="s">
        <v>4880</v>
      </c>
      <c r="G335" s="85" t="b">
        <v>0</v>
      </c>
      <c r="H335" s="85" t="b">
        <v>0</v>
      </c>
      <c r="I335" s="85" t="b">
        <v>0</v>
      </c>
      <c r="J335" s="85" t="b">
        <v>0</v>
      </c>
      <c r="K335" s="85" t="b">
        <v>0</v>
      </c>
      <c r="L335" s="85" t="b">
        <v>0</v>
      </c>
    </row>
    <row r="336" spans="1:12" ht="15">
      <c r="A336" s="85" t="s">
        <v>3964</v>
      </c>
      <c r="B336" s="85" t="s">
        <v>442</v>
      </c>
      <c r="C336" s="85">
        <v>2</v>
      </c>
      <c r="D336" s="118">
        <v>0.001242250569023369</v>
      </c>
      <c r="E336" s="118">
        <v>2.095518042323151</v>
      </c>
      <c r="F336" s="85" t="s">
        <v>4880</v>
      </c>
      <c r="G336" s="85" t="b">
        <v>0</v>
      </c>
      <c r="H336" s="85" t="b">
        <v>0</v>
      </c>
      <c r="I336" s="85" t="b">
        <v>0</v>
      </c>
      <c r="J336" s="85" t="b">
        <v>0</v>
      </c>
      <c r="K336" s="85" t="b">
        <v>0</v>
      </c>
      <c r="L336" s="85" t="b">
        <v>0</v>
      </c>
    </row>
    <row r="337" spans="1:12" ht="15">
      <c r="A337" s="85" t="s">
        <v>442</v>
      </c>
      <c r="B337" s="85" t="s">
        <v>4839</v>
      </c>
      <c r="C337" s="85">
        <v>2</v>
      </c>
      <c r="D337" s="118">
        <v>0.001242250569023369</v>
      </c>
      <c r="E337" s="118">
        <v>3.192428055331207</v>
      </c>
      <c r="F337" s="85" t="s">
        <v>4880</v>
      </c>
      <c r="G337" s="85" t="b">
        <v>0</v>
      </c>
      <c r="H337" s="85" t="b">
        <v>0</v>
      </c>
      <c r="I337" s="85" t="b">
        <v>0</v>
      </c>
      <c r="J337" s="85" t="b">
        <v>0</v>
      </c>
      <c r="K337" s="85" t="b">
        <v>0</v>
      </c>
      <c r="L337" s="85" t="b">
        <v>0</v>
      </c>
    </row>
    <row r="338" spans="1:12" ht="15">
      <c r="A338" s="85" t="s">
        <v>4840</v>
      </c>
      <c r="B338" s="85" t="s">
        <v>4841</v>
      </c>
      <c r="C338" s="85">
        <v>2</v>
      </c>
      <c r="D338" s="118">
        <v>0.001242250569023369</v>
      </c>
      <c r="E338" s="118">
        <v>3.192428055331207</v>
      </c>
      <c r="F338" s="85" t="s">
        <v>4880</v>
      </c>
      <c r="G338" s="85" t="b">
        <v>0</v>
      </c>
      <c r="H338" s="85" t="b">
        <v>0</v>
      </c>
      <c r="I338" s="85" t="b">
        <v>0</v>
      </c>
      <c r="J338" s="85" t="b">
        <v>0</v>
      </c>
      <c r="K338" s="85" t="b">
        <v>0</v>
      </c>
      <c r="L338" s="85" t="b">
        <v>0</v>
      </c>
    </row>
    <row r="339" spans="1:12" ht="15">
      <c r="A339" s="85" t="s">
        <v>4708</v>
      </c>
      <c r="B339" s="85" t="s">
        <v>4713</v>
      </c>
      <c r="C339" s="85">
        <v>2</v>
      </c>
      <c r="D339" s="118">
        <v>0.001242250569023369</v>
      </c>
      <c r="E339" s="118">
        <v>3.016336796275526</v>
      </c>
      <c r="F339" s="85" t="s">
        <v>4880</v>
      </c>
      <c r="G339" s="85" t="b">
        <v>0</v>
      </c>
      <c r="H339" s="85" t="b">
        <v>0</v>
      </c>
      <c r="I339" s="85" t="b">
        <v>0</v>
      </c>
      <c r="J339" s="85" t="b">
        <v>0</v>
      </c>
      <c r="K339" s="85" t="b">
        <v>0</v>
      </c>
      <c r="L339" s="85" t="b">
        <v>0</v>
      </c>
    </row>
    <row r="340" spans="1:12" ht="15">
      <c r="A340" s="85" t="s">
        <v>4713</v>
      </c>
      <c r="B340" s="85" t="s">
        <v>4842</v>
      </c>
      <c r="C340" s="85">
        <v>2</v>
      </c>
      <c r="D340" s="118">
        <v>0.001242250569023369</v>
      </c>
      <c r="E340" s="118">
        <v>3.016336796275526</v>
      </c>
      <c r="F340" s="85" t="s">
        <v>4880</v>
      </c>
      <c r="G340" s="85" t="b">
        <v>0</v>
      </c>
      <c r="H340" s="85" t="b">
        <v>0</v>
      </c>
      <c r="I340" s="85" t="b">
        <v>0</v>
      </c>
      <c r="J340" s="85" t="b">
        <v>0</v>
      </c>
      <c r="K340" s="85" t="b">
        <v>0</v>
      </c>
      <c r="L340" s="85" t="b">
        <v>0</v>
      </c>
    </row>
    <row r="341" spans="1:12" ht="15">
      <c r="A341" s="85" t="s">
        <v>4842</v>
      </c>
      <c r="B341" s="85" t="s">
        <v>4843</v>
      </c>
      <c r="C341" s="85">
        <v>2</v>
      </c>
      <c r="D341" s="118">
        <v>0.001242250569023369</v>
      </c>
      <c r="E341" s="118">
        <v>3.192428055331207</v>
      </c>
      <c r="F341" s="85" t="s">
        <v>4880</v>
      </c>
      <c r="G341" s="85" t="b">
        <v>0</v>
      </c>
      <c r="H341" s="85" t="b">
        <v>0</v>
      </c>
      <c r="I341" s="85" t="b">
        <v>0</v>
      </c>
      <c r="J341" s="85" t="b">
        <v>0</v>
      </c>
      <c r="K341" s="85" t="b">
        <v>1</v>
      </c>
      <c r="L341" s="85" t="b">
        <v>0</v>
      </c>
    </row>
    <row r="342" spans="1:12" ht="15">
      <c r="A342" s="85" t="s">
        <v>4844</v>
      </c>
      <c r="B342" s="85" t="s">
        <v>4845</v>
      </c>
      <c r="C342" s="85">
        <v>2</v>
      </c>
      <c r="D342" s="118">
        <v>0.001242250569023369</v>
      </c>
      <c r="E342" s="118">
        <v>3.192428055331207</v>
      </c>
      <c r="F342" s="85" t="s">
        <v>4880</v>
      </c>
      <c r="G342" s="85" t="b">
        <v>0</v>
      </c>
      <c r="H342" s="85" t="b">
        <v>0</v>
      </c>
      <c r="I342" s="85" t="b">
        <v>0</v>
      </c>
      <c r="J342" s="85" t="b">
        <v>0</v>
      </c>
      <c r="K342" s="85" t="b">
        <v>0</v>
      </c>
      <c r="L342" s="85" t="b">
        <v>0</v>
      </c>
    </row>
    <row r="343" spans="1:12" ht="15">
      <c r="A343" s="85" t="s">
        <v>4845</v>
      </c>
      <c r="B343" s="85" t="s">
        <v>4651</v>
      </c>
      <c r="C343" s="85">
        <v>2</v>
      </c>
      <c r="D343" s="118">
        <v>0.001242250569023369</v>
      </c>
      <c r="E343" s="118">
        <v>2.891398059667226</v>
      </c>
      <c r="F343" s="85" t="s">
        <v>4880</v>
      </c>
      <c r="G343" s="85" t="b">
        <v>0</v>
      </c>
      <c r="H343" s="85" t="b">
        <v>0</v>
      </c>
      <c r="I343" s="85" t="b">
        <v>0</v>
      </c>
      <c r="J343" s="85" t="b">
        <v>0</v>
      </c>
      <c r="K343" s="85" t="b">
        <v>0</v>
      </c>
      <c r="L343" s="85" t="b">
        <v>0</v>
      </c>
    </row>
    <row r="344" spans="1:12" ht="15">
      <c r="A344" s="85" t="s">
        <v>4705</v>
      </c>
      <c r="B344" s="85" t="s">
        <v>3951</v>
      </c>
      <c r="C344" s="85">
        <v>2</v>
      </c>
      <c r="D344" s="118">
        <v>0.001242250569023369</v>
      </c>
      <c r="E344" s="118">
        <v>1.4179110896026577</v>
      </c>
      <c r="F344" s="85" t="s">
        <v>4880</v>
      </c>
      <c r="G344" s="85" t="b">
        <v>0</v>
      </c>
      <c r="H344" s="85" t="b">
        <v>0</v>
      </c>
      <c r="I344" s="85" t="b">
        <v>0</v>
      </c>
      <c r="J344" s="85" t="b">
        <v>0</v>
      </c>
      <c r="K344" s="85" t="b">
        <v>0</v>
      </c>
      <c r="L344" s="85" t="b">
        <v>0</v>
      </c>
    </row>
    <row r="345" spans="1:12" ht="15">
      <c r="A345" s="85" t="s">
        <v>350</v>
      </c>
      <c r="B345" s="85" t="s">
        <v>4714</v>
      </c>
      <c r="C345" s="85">
        <v>2</v>
      </c>
      <c r="D345" s="118">
        <v>0.001242250569023369</v>
      </c>
      <c r="E345" s="118">
        <v>3.192428055331207</v>
      </c>
      <c r="F345" s="85" t="s">
        <v>4880</v>
      </c>
      <c r="G345" s="85" t="b">
        <v>0</v>
      </c>
      <c r="H345" s="85" t="b">
        <v>0</v>
      </c>
      <c r="I345" s="85" t="b">
        <v>0</v>
      </c>
      <c r="J345" s="85" t="b">
        <v>0</v>
      </c>
      <c r="K345" s="85" t="b">
        <v>0</v>
      </c>
      <c r="L345" s="85" t="b">
        <v>0</v>
      </c>
    </row>
    <row r="346" spans="1:12" ht="15">
      <c r="A346" s="85" t="s">
        <v>268</v>
      </c>
      <c r="B346" s="85" t="s">
        <v>4723</v>
      </c>
      <c r="C346" s="85">
        <v>2</v>
      </c>
      <c r="D346" s="118">
        <v>0.001242250569023369</v>
      </c>
      <c r="E346" s="118">
        <v>3.192428055331207</v>
      </c>
      <c r="F346" s="85" t="s">
        <v>4880</v>
      </c>
      <c r="G346" s="85" t="b">
        <v>0</v>
      </c>
      <c r="H346" s="85" t="b">
        <v>0</v>
      </c>
      <c r="I346" s="85" t="b">
        <v>0</v>
      </c>
      <c r="J346" s="85" t="b">
        <v>0</v>
      </c>
      <c r="K346" s="85" t="b">
        <v>0</v>
      </c>
      <c r="L346" s="85" t="b">
        <v>0</v>
      </c>
    </row>
    <row r="347" spans="1:12" ht="15">
      <c r="A347" s="85" t="s">
        <v>4640</v>
      </c>
      <c r="B347" s="85" t="s">
        <v>3996</v>
      </c>
      <c r="C347" s="85">
        <v>2</v>
      </c>
      <c r="D347" s="118">
        <v>0.001242250569023369</v>
      </c>
      <c r="E347" s="118">
        <v>1.9619791339529333</v>
      </c>
      <c r="F347" s="85" t="s">
        <v>4880</v>
      </c>
      <c r="G347" s="85" t="b">
        <v>0</v>
      </c>
      <c r="H347" s="85" t="b">
        <v>0</v>
      </c>
      <c r="I347" s="85" t="b">
        <v>0</v>
      </c>
      <c r="J347" s="85" t="b">
        <v>0</v>
      </c>
      <c r="K347" s="85" t="b">
        <v>0</v>
      </c>
      <c r="L347" s="85" t="b">
        <v>0</v>
      </c>
    </row>
    <row r="348" spans="1:12" ht="15">
      <c r="A348" s="85" t="s">
        <v>3996</v>
      </c>
      <c r="B348" s="85" t="s">
        <v>437</v>
      </c>
      <c r="C348" s="85">
        <v>2</v>
      </c>
      <c r="D348" s="118">
        <v>0.001242250569023369</v>
      </c>
      <c r="E348" s="118">
        <v>1.3173667919395071</v>
      </c>
      <c r="F348" s="85" t="s">
        <v>4880</v>
      </c>
      <c r="G348" s="85" t="b">
        <v>0</v>
      </c>
      <c r="H348" s="85" t="b">
        <v>0</v>
      </c>
      <c r="I348" s="85" t="b">
        <v>0</v>
      </c>
      <c r="J348" s="85" t="b">
        <v>0</v>
      </c>
      <c r="K348" s="85" t="b">
        <v>0</v>
      </c>
      <c r="L348" s="85" t="b">
        <v>0</v>
      </c>
    </row>
    <row r="349" spans="1:12" ht="15">
      <c r="A349" s="85" t="s">
        <v>437</v>
      </c>
      <c r="B349" s="85" t="s">
        <v>4851</v>
      </c>
      <c r="C349" s="85">
        <v>2</v>
      </c>
      <c r="D349" s="118">
        <v>0.001242250569023369</v>
      </c>
      <c r="E349" s="118">
        <v>2.317366791939507</v>
      </c>
      <c r="F349" s="85" t="s">
        <v>4880</v>
      </c>
      <c r="G349" s="85" t="b">
        <v>0</v>
      </c>
      <c r="H349" s="85" t="b">
        <v>0</v>
      </c>
      <c r="I349" s="85" t="b">
        <v>0</v>
      </c>
      <c r="J349" s="85" t="b">
        <v>0</v>
      </c>
      <c r="K349" s="85" t="b">
        <v>0</v>
      </c>
      <c r="L349" s="85" t="b">
        <v>0</v>
      </c>
    </row>
    <row r="350" spans="1:12" ht="15">
      <c r="A350" s="85" t="s">
        <v>4851</v>
      </c>
      <c r="B350" s="85" t="s">
        <v>4580</v>
      </c>
      <c r="C350" s="85">
        <v>2</v>
      </c>
      <c r="D350" s="118">
        <v>0.001242250569023369</v>
      </c>
      <c r="E350" s="118">
        <v>2.5903680640032447</v>
      </c>
      <c r="F350" s="85" t="s">
        <v>4880</v>
      </c>
      <c r="G350" s="85" t="b">
        <v>0</v>
      </c>
      <c r="H350" s="85" t="b">
        <v>0</v>
      </c>
      <c r="I350" s="85" t="b">
        <v>0</v>
      </c>
      <c r="J350" s="85" t="b">
        <v>0</v>
      </c>
      <c r="K350" s="85" t="b">
        <v>1</v>
      </c>
      <c r="L350" s="85" t="b">
        <v>0</v>
      </c>
    </row>
    <row r="351" spans="1:12" ht="15">
      <c r="A351" s="85" t="s">
        <v>4560</v>
      </c>
      <c r="B351" s="85" t="s">
        <v>4852</v>
      </c>
      <c r="C351" s="85">
        <v>2</v>
      </c>
      <c r="D351" s="118">
        <v>0.001242250569023369</v>
      </c>
      <c r="E351" s="118">
        <v>2.4520653658369636</v>
      </c>
      <c r="F351" s="85" t="s">
        <v>4880</v>
      </c>
      <c r="G351" s="85" t="b">
        <v>0</v>
      </c>
      <c r="H351" s="85" t="b">
        <v>0</v>
      </c>
      <c r="I351" s="85" t="b">
        <v>0</v>
      </c>
      <c r="J351" s="85" t="b">
        <v>0</v>
      </c>
      <c r="K351" s="85" t="b">
        <v>0</v>
      </c>
      <c r="L351" s="85" t="b">
        <v>0</v>
      </c>
    </row>
    <row r="352" spans="1:12" ht="15">
      <c r="A352" s="85" t="s">
        <v>4852</v>
      </c>
      <c r="B352" s="85" t="s">
        <v>4853</v>
      </c>
      <c r="C352" s="85">
        <v>2</v>
      </c>
      <c r="D352" s="118">
        <v>0.001242250569023369</v>
      </c>
      <c r="E352" s="118">
        <v>3.192428055331207</v>
      </c>
      <c r="F352" s="85" t="s">
        <v>4880</v>
      </c>
      <c r="G352" s="85" t="b">
        <v>0</v>
      </c>
      <c r="H352" s="85" t="b">
        <v>0</v>
      </c>
      <c r="I352" s="85" t="b">
        <v>0</v>
      </c>
      <c r="J352" s="85" t="b">
        <v>0</v>
      </c>
      <c r="K352" s="85" t="b">
        <v>0</v>
      </c>
      <c r="L352" s="85" t="b">
        <v>0</v>
      </c>
    </row>
    <row r="353" spans="1:12" ht="15">
      <c r="A353" s="85" t="s">
        <v>4853</v>
      </c>
      <c r="B353" s="85" t="s">
        <v>4854</v>
      </c>
      <c r="C353" s="85">
        <v>2</v>
      </c>
      <c r="D353" s="118">
        <v>0.001242250569023369</v>
      </c>
      <c r="E353" s="118">
        <v>3.192428055331207</v>
      </c>
      <c r="F353" s="85" t="s">
        <v>4880</v>
      </c>
      <c r="G353" s="85" t="b">
        <v>0</v>
      </c>
      <c r="H353" s="85" t="b">
        <v>0</v>
      </c>
      <c r="I353" s="85" t="b">
        <v>0</v>
      </c>
      <c r="J353" s="85" t="b">
        <v>0</v>
      </c>
      <c r="K353" s="85" t="b">
        <v>1</v>
      </c>
      <c r="L353" s="85" t="b">
        <v>0</v>
      </c>
    </row>
    <row r="354" spans="1:12" ht="15">
      <c r="A354" s="85" t="s">
        <v>4854</v>
      </c>
      <c r="B354" s="85" t="s">
        <v>4637</v>
      </c>
      <c r="C354" s="85">
        <v>2</v>
      </c>
      <c r="D354" s="118">
        <v>0.001242250569023369</v>
      </c>
      <c r="E354" s="118">
        <v>2.891398059667226</v>
      </c>
      <c r="F354" s="85" t="s">
        <v>4880</v>
      </c>
      <c r="G354" s="85" t="b">
        <v>0</v>
      </c>
      <c r="H354" s="85" t="b">
        <v>1</v>
      </c>
      <c r="I354" s="85" t="b">
        <v>0</v>
      </c>
      <c r="J354" s="85" t="b">
        <v>0</v>
      </c>
      <c r="K354" s="85" t="b">
        <v>0</v>
      </c>
      <c r="L354" s="85" t="b">
        <v>0</v>
      </c>
    </row>
    <row r="355" spans="1:12" ht="15">
      <c r="A355" s="85" t="s">
        <v>3896</v>
      </c>
      <c r="B355" s="85" t="s">
        <v>4722</v>
      </c>
      <c r="C355" s="85">
        <v>2</v>
      </c>
      <c r="D355" s="118">
        <v>0.001242250569023369</v>
      </c>
      <c r="E355" s="118">
        <v>2.6183967876034884</v>
      </c>
      <c r="F355" s="85" t="s">
        <v>4880</v>
      </c>
      <c r="G355" s="85" t="b">
        <v>0</v>
      </c>
      <c r="H355" s="85" t="b">
        <v>0</v>
      </c>
      <c r="I355" s="85" t="b">
        <v>0</v>
      </c>
      <c r="J355" s="85" t="b">
        <v>0</v>
      </c>
      <c r="K355" s="85" t="b">
        <v>0</v>
      </c>
      <c r="L355" s="85" t="b">
        <v>0</v>
      </c>
    </row>
    <row r="356" spans="1:12" ht="15">
      <c r="A356" s="85" t="s">
        <v>4722</v>
      </c>
      <c r="B356" s="85" t="s">
        <v>4651</v>
      </c>
      <c r="C356" s="85">
        <v>2</v>
      </c>
      <c r="D356" s="118">
        <v>0.001242250569023369</v>
      </c>
      <c r="E356" s="118">
        <v>2.715306800611545</v>
      </c>
      <c r="F356" s="85" t="s">
        <v>4880</v>
      </c>
      <c r="G356" s="85" t="b">
        <v>0</v>
      </c>
      <c r="H356" s="85" t="b">
        <v>0</v>
      </c>
      <c r="I356" s="85" t="b">
        <v>0</v>
      </c>
      <c r="J356" s="85" t="b">
        <v>0</v>
      </c>
      <c r="K356" s="85" t="b">
        <v>0</v>
      </c>
      <c r="L356" s="85" t="b">
        <v>0</v>
      </c>
    </row>
    <row r="357" spans="1:12" ht="15">
      <c r="A357" s="85" t="s">
        <v>4651</v>
      </c>
      <c r="B357" s="85" t="s">
        <v>4612</v>
      </c>
      <c r="C357" s="85">
        <v>2</v>
      </c>
      <c r="D357" s="118">
        <v>0.001242250569023369</v>
      </c>
      <c r="E357" s="118">
        <v>2.5903680640032447</v>
      </c>
      <c r="F357" s="85" t="s">
        <v>4880</v>
      </c>
      <c r="G357" s="85" t="b">
        <v>0</v>
      </c>
      <c r="H357" s="85" t="b">
        <v>0</v>
      </c>
      <c r="I357" s="85" t="b">
        <v>0</v>
      </c>
      <c r="J357" s="85" t="b">
        <v>0</v>
      </c>
      <c r="K357" s="85" t="b">
        <v>0</v>
      </c>
      <c r="L357" s="85" t="b">
        <v>0</v>
      </c>
    </row>
    <row r="358" spans="1:12" ht="15">
      <c r="A358" s="85" t="s">
        <v>4612</v>
      </c>
      <c r="B358" s="85" t="s">
        <v>4857</v>
      </c>
      <c r="C358" s="85">
        <v>2</v>
      </c>
      <c r="D358" s="118">
        <v>0.001242250569023369</v>
      </c>
      <c r="E358" s="118">
        <v>2.891398059667226</v>
      </c>
      <c r="F358" s="85" t="s">
        <v>4880</v>
      </c>
      <c r="G358" s="85" t="b">
        <v>0</v>
      </c>
      <c r="H358" s="85" t="b">
        <v>0</v>
      </c>
      <c r="I358" s="85" t="b">
        <v>0</v>
      </c>
      <c r="J358" s="85" t="b">
        <v>0</v>
      </c>
      <c r="K358" s="85" t="b">
        <v>1</v>
      </c>
      <c r="L358" s="85" t="b">
        <v>0</v>
      </c>
    </row>
    <row r="359" spans="1:12" ht="15">
      <c r="A359" s="85" t="s">
        <v>4857</v>
      </c>
      <c r="B359" s="85" t="s">
        <v>4858</v>
      </c>
      <c r="C359" s="85">
        <v>2</v>
      </c>
      <c r="D359" s="118">
        <v>0.001242250569023369</v>
      </c>
      <c r="E359" s="118">
        <v>3.192428055331207</v>
      </c>
      <c r="F359" s="85" t="s">
        <v>4880</v>
      </c>
      <c r="G359" s="85" t="b">
        <v>0</v>
      </c>
      <c r="H359" s="85" t="b">
        <v>1</v>
      </c>
      <c r="I359" s="85" t="b">
        <v>0</v>
      </c>
      <c r="J359" s="85" t="b">
        <v>0</v>
      </c>
      <c r="K359" s="85" t="b">
        <v>0</v>
      </c>
      <c r="L359" s="85" t="b">
        <v>0</v>
      </c>
    </row>
    <row r="360" spans="1:12" ht="15">
      <c r="A360" s="85" t="s">
        <v>4858</v>
      </c>
      <c r="B360" s="85" t="s">
        <v>4557</v>
      </c>
      <c r="C360" s="85">
        <v>2</v>
      </c>
      <c r="D360" s="118">
        <v>0.001242250569023369</v>
      </c>
      <c r="E360" s="118">
        <v>2.414276804947564</v>
      </c>
      <c r="F360" s="85" t="s">
        <v>4880</v>
      </c>
      <c r="G360" s="85" t="b">
        <v>0</v>
      </c>
      <c r="H360" s="85" t="b">
        <v>0</v>
      </c>
      <c r="I360" s="85" t="b">
        <v>0</v>
      </c>
      <c r="J360" s="85" t="b">
        <v>0</v>
      </c>
      <c r="K360" s="85" t="b">
        <v>0</v>
      </c>
      <c r="L360" s="85" t="b">
        <v>0</v>
      </c>
    </row>
    <row r="361" spans="1:12" ht="15">
      <c r="A361" s="85" t="s">
        <v>4557</v>
      </c>
      <c r="B361" s="85" t="s">
        <v>3975</v>
      </c>
      <c r="C361" s="85">
        <v>2</v>
      </c>
      <c r="D361" s="118">
        <v>0.001242250569023369</v>
      </c>
      <c r="E361" s="118">
        <v>1.1712387562612692</v>
      </c>
      <c r="F361" s="85" t="s">
        <v>4880</v>
      </c>
      <c r="G361" s="85" t="b">
        <v>0</v>
      </c>
      <c r="H361" s="85" t="b">
        <v>0</v>
      </c>
      <c r="I361" s="85" t="b">
        <v>0</v>
      </c>
      <c r="J361" s="85" t="b">
        <v>0</v>
      </c>
      <c r="K361" s="85" t="b">
        <v>1</v>
      </c>
      <c r="L361" s="85" t="b">
        <v>0</v>
      </c>
    </row>
    <row r="362" spans="1:12" ht="15">
      <c r="A362" s="85" t="s">
        <v>242</v>
      </c>
      <c r="B362" s="85" t="s">
        <v>4588</v>
      </c>
      <c r="C362" s="85">
        <v>2</v>
      </c>
      <c r="D362" s="118">
        <v>0.001242250569023369</v>
      </c>
      <c r="E362" s="118">
        <v>2.7944880466591697</v>
      </c>
      <c r="F362" s="85" t="s">
        <v>4880</v>
      </c>
      <c r="G362" s="85" t="b">
        <v>0</v>
      </c>
      <c r="H362" s="85" t="b">
        <v>0</v>
      </c>
      <c r="I362" s="85" t="b">
        <v>0</v>
      </c>
      <c r="J362" s="85" t="b">
        <v>0</v>
      </c>
      <c r="K362" s="85" t="b">
        <v>0</v>
      </c>
      <c r="L362" s="85" t="b">
        <v>0</v>
      </c>
    </row>
    <row r="363" spans="1:12" ht="15">
      <c r="A363" s="85" t="s">
        <v>223</v>
      </c>
      <c r="B363" s="85" t="s">
        <v>4731</v>
      </c>
      <c r="C363" s="85">
        <v>2</v>
      </c>
      <c r="D363" s="118">
        <v>0.001242250569023369</v>
      </c>
      <c r="E363" s="118">
        <v>3.192428055331207</v>
      </c>
      <c r="F363" s="85" t="s">
        <v>4880</v>
      </c>
      <c r="G363" s="85" t="b">
        <v>0</v>
      </c>
      <c r="H363" s="85" t="b">
        <v>0</v>
      </c>
      <c r="I363" s="85" t="b">
        <v>0</v>
      </c>
      <c r="J363" s="85" t="b">
        <v>0</v>
      </c>
      <c r="K363" s="85" t="b">
        <v>0</v>
      </c>
      <c r="L363" s="85" t="b">
        <v>0</v>
      </c>
    </row>
    <row r="364" spans="1:12" ht="15">
      <c r="A364" s="85" t="s">
        <v>4861</v>
      </c>
      <c r="B364" s="85" t="s">
        <v>4012</v>
      </c>
      <c r="C364" s="85">
        <v>2</v>
      </c>
      <c r="D364" s="118">
        <v>0.001242250569023369</v>
      </c>
      <c r="E364" s="118">
        <v>2.4934580509951885</v>
      </c>
      <c r="F364" s="85" t="s">
        <v>4880</v>
      </c>
      <c r="G364" s="85" t="b">
        <v>0</v>
      </c>
      <c r="H364" s="85" t="b">
        <v>0</v>
      </c>
      <c r="I364" s="85" t="b">
        <v>0</v>
      </c>
      <c r="J364" s="85" t="b">
        <v>0</v>
      </c>
      <c r="K364" s="85" t="b">
        <v>0</v>
      </c>
      <c r="L364" s="85" t="b">
        <v>0</v>
      </c>
    </row>
    <row r="365" spans="1:12" ht="15">
      <c r="A365" s="85" t="s">
        <v>4012</v>
      </c>
      <c r="B365" s="85" t="s">
        <v>4012</v>
      </c>
      <c r="C365" s="85">
        <v>2</v>
      </c>
      <c r="D365" s="118">
        <v>0.001242250569023369</v>
      </c>
      <c r="E365" s="118">
        <v>1.7944880466591697</v>
      </c>
      <c r="F365" s="85" t="s">
        <v>4880</v>
      </c>
      <c r="G365" s="85" t="b">
        <v>0</v>
      </c>
      <c r="H365" s="85" t="b">
        <v>0</v>
      </c>
      <c r="I365" s="85" t="b">
        <v>0</v>
      </c>
      <c r="J365" s="85" t="b">
        <v>0</v>
      </c>
      <c r="K365" s="85" t="b">
        <v>0</v>
      </c>
      <c r="L365" s="85" t="b">
        <v>0</v>
      </c>
    </row>
    <row r="366" spans="1:12" ht="15">
      <c r="A366" s="85" t="s">
        <v>4012</v>
      </c>
      <c r="B366" s="85" t="s">
        <v>4592</v>
      </c>
      <c r="C366" s="85">
        <v>2</v>
      </c>
      <c r="D366" s="118">
        <v>0.001242250569023369</v>
      </c>
      <c r="E366" s="118">
        <v>2.016336796275526</v>
      </c>
      <c r="F366" s="85" t="s">
        <v>4880</v>
      </c>
      <c r="G366" s="85" t="b">
        <v>0</v>
      </c>
      <c r="H366" s="85" t="b">
        <v>0</v>
      </c>
      <c r="I366" s="85" t="b">
        <v>0</v>
      </c>
      <c r="J366" s="85" t="b">
        <v>0</v>
      </c>
      <c r="K366" s="85" t="b">
        <v>0</v>
      </c>
      <c r="L366" s="85" t="b">
        <v>0</v>
      </c>
    </row>
    <row r="367" spans="1:12" ht="15">
      <c r="A367" s="85" t="s">
        <v>4592</v>
      </c>
      <c r="B367" s="85" t="s">
        <v>4862</v>
      </c>
      <c r="C367" s="85">
        <v>2</v>
      </c>
      <c r="D367" s="118">
        <v>0.001242250569023369</v>
      </c>
      <c r="E367" s="118">
        <v>2.715306800611545</v>
      </c>
      <c r="F367" s="85" t="s">
        <v>4880</v>
      </c>
      <c r="G367" s="85" t="b">
        <v>0</v>
      </c>
      <c r="H367" s="85" t="b">
        <v>0</v>
      </c>
      <c r="I367" s="85" t="b">
        <v>0</v>
      </c>
      <c r="J367" s="85" t="b">
        <v>1</v>
      </c>
      <c r="K367" s="85" t="b">
        <v>0</v>
      </c>
      <c r="L367" s="85" t="b">
        <v>0</v>
      </c>
    </row>
    <row r="368" spans="1:12" ht="15">
      <c r="A368" s="85" t="s">
        <v>4862</v>
      </c>
      <c r="B368" s="85" t="s">
        <v>4863</v>
      </c>
      <c r="C368" s="85">
        <v>2</v>
      </c>
      <c r="D368" s="118">
        <v>0.001242250569023369</v>
      </c>
      <c r="E368" s="118">
        <v>3.192428055331207</v>
      </c>
      <c r="F368" s="85" t="s">
        <v>4880</v>
      </c>
      <c r="G368" s="85" t="b">
        <v>1</v>
      </c>
      <c r="H368" s="85" t="b">
        <v>0</v>
      </c>
      <c r="I368" s="85" t="b">
        <v>0</v>
      </c>
      <c r="J368" s="85" t="b">
        <v>0</v>
      </c>
      <c r="K368" s="85" t="b">
        <v>0</v>
      </c>
      <c r="L368" s="85" t="b">
        <v>0</v>
      </c>
    </row>
    <row r="369" spans="1:12" ht="15">
      <c r="A369" s="85" t="s">
        <v>4863</v>
      </c>
      <c r="B369" s="85" t="s">
        <v>4570</v>
      </c>
      <c r="C369" s="85">
        <v>2</v>
      </c>
      <c r="D369" s="118">
        <v>0.001242250569023369</v>
      </c>
      <c r="E369" s="118">
        <v>2.6483600109809315</v>
      </c>
      <c r="F369" s="85" t="s">
        <v>4880</v>
      </c>
      <c r="G369" s="85" t="b">
        <v>0</v>
      </c>
      <c r="H369" s="85" t="b">
        <v>0</v>
      </c>
      <c r="I369" s="85" t="b">
        <v>0</v>
      </c>
      <c r="J369" s="85" t="b">
        <v>0</v>
      </c>
      <c r="K369" s="85" t="b">
        <v>0</v>
      </c>
      <c r="L369" s="85" t="b">
        <v>0</v>
      </c>
    </row>
    <row r="370" spans="1:12" ht="15">
      <c r="A370" s="85" t="s">
        <v>4570</v>
      </c>
      <c r="B370" s="85" t="s">
        <v>4864</v>
      </c>
      <c r="C370" s="85">
        <v>2</v>
      </c>
      <c r="D370" s="118">
        <v>0.001242250569023369</v>
      </c>
      <c r="E370" s="118">
        <v>2.5903680640032447</v>
      </c>
      <c r="F370" s="85" t="s">
        <v>4880</v>
      </c>
      <c r="G370" s="85" t="b">
        <v>0</v>
      </c>
      <c r="H370" s="85" t="b">
        <v>0</v>
      </c>
      <c r="I370" s="85" t="b">
        <v>0</v>
      </c>
      <c r="J370" s="85" t="b">
        <v>1</v>
      </c>
      <c r="K370" s="85" t="b">
        <v>0</v>
      </c>
      <c r="L370" s="85" t="b">
        <v>0</v>
      </c>
    </row>
    <row r="371" spans="1:12" ht="15">
      <c r="A371" s="85" t="s">
        <v>4864</v>
      </c>
      <c r="B371" s="85" t="s">
        <v>812</v>
      </c>
      <c r="C371" s="85">
        <v>2</v>
      </c>
      <c r="D371" s="118">
        <v>0.001242250569023369</v>
      </c>
      <c r="E371" s="118">
        <v>3.192428055331207</v>
      </c>
      <c r="F371" s="85" t="s">
        <v>4880</v>
      </c>
      <c r="G371" s="85" t="b">
        <v>1</v>
      </c>
      <c r="H371" s="85" t="b">
        <v>0</v>
      </c>
      <c r="I371" s="85" t="b">
        <v>0</v>
      </c>
      <c r="J371" s="85" t="b">
        <v>0</v>
      </c>
      <c r="K371" s="85" t="b">
        <v>1</v>
      </c>
      <c r="L371" s="85" t="b">
        <v>0</v>
      </c>
    </row>
    <row r="372" spans="1:12" ht="15">
      <c r="A372" s="85" t="s">
        <v>812</v>
      </c>
      <c r="B372" s="85" t="s">
        <v>4865</v>
      </c>
      <c r="C372" s="85">
        <v>2</v>
      </c>
      <c r="D372" s="118">
        <v>0.001242250569023369</v>
      </c>
      <c r="E372" s="118">
        <v>3.192428055331207</v>
      </c>
      <c r="F372" s="85" t="s">
        <v>4880</v>
      </c>
      <c r="G372" s="85" t="b">
        <v>0</v>
      </c>
      <c r="H372" s="85" t="b">
        <v>1</v>
      </c>
      <c r="I372" s="85" t="b">
        <v>0</v>
      </c>
      <c r="J372" s="85" t="b">
        <v>0</v>
      </c>
      <c r="K372" s="85" t="b">
        <v>0</v>
      </c>
      <c r="L372" s="85" t="b">
        <v>0</v>
      </c>
    </row>
    <row r="373" spans="1:12" ht="15">
      <c r="A373" s="85" t="s">
        <v>4865</v>
      </c>
      <c r="B373" s="85" t="s">
        <v>4866</v>
      </c>
      <c r="C373" s="85">
        <v>2</v>
      </c>
      <c r="D373" s="118">
        <v>0.001242250569023369</v>
      </c>
      <c r="E373" s="118">
        <v>3.192428055331207</v>
      </c>
      <c r="F373" s="85" t="s">
        <v>4880</v>
      </c>
      <c r="G373" s="85" t="b">
        <v>0</v>
      </c>
      <c r="H373" s="85" t="b">
        <v>0</v>
      </c>
      <c r="I373" s="85" t="b">
        <v>0</v>
      </c>
      <c r="J373" s="85" t="b">
        <v>0</v>
      </c>
      <c r="K373" s="85" t="b">
        <v>0</v>
      </c>
      <c r="L373" s="85" t="b">
        <v>0</v>
      </c>
    </row>
    <row r="374" spans="1:12" ht="15">
      <c r="A374" s="85" t="s">
        <v>4866</v>
      </c>
      <c r="B374" s="85" t="s">
        <v>4867</v>
      </c>
      <c r="C374" s="85">
        <v>2</v>
      </c>
      <c r="D374" s="118">
        <v>0.001242250569023369</v>
      </c>
      <c r="E374" s="118">
        <v>3.192428055331207</v>
      </c>
      <c r="F374" s="85" t="s">
        <v>4880</v>
      </c>
      <c r="G374" s="85" t="b">
        <v>0</v>
      </c>
      <c r="H374" s="85" t="b">
        <v>0</v>
      </c>
      <c r="I374" s="85" t="b">
        <v>0</v>
      </c>
      <c r="J374" s="85" t="b">
        <v>0</v>
      </c>
      <c r="K374" s="85" t="b">
        <v>0</v>
      </c>
      <c r="L374" s="85" t="b">
        <v>0</v>
      </c>
    </row>
    <row r="375" spans="1:12" ht="15">
      <c r="A375" s="85" t="s">
        <v>4867</v>
      </c>
      <c r="B375" s="85" t="s">
        <v>4868</v>
      </c>
      <c r="C375" s="85">
        <v>2</v>
      </c>
      <c r="D375" s="118">
        <v>0.001242250569023369</v>
      </c>
      <c r="E375" s="118">
        <v>3.192428055331207</v>
      </c>
      <c r="F375" s="85" t="s">
        <v>4880</v>
      </c>
      <c r="G375" s="85" t="b">
        <v>0</v>
      </c>
      <c r="H375" s="85" t="b">
        <v>0</v>
      </c>
      <c r="I375" s="85" t="b">
        <v>0</v>
      </c>
      <c r="J375" s="85" t="b">
        <v>1</v>
      </c>
      <c r="K375" s="85" t="b">
        <v>0</v>
      </c>
      <c r="L375" s="85" t="b">
        <v>0</v>
      </c>
    </row>
    <row r="376" spans="1:12" ht="15">
      <c r="A376" s="85" t="s">
        <v>4868</v>
      </c>
      <c r="B376" s="85" t="s">
        <v>4869</v>
      </c>
      <c r="C376" s="85">
        <v>2</v>
      </c>
      <c r="D376" s="118">
        <v>0.001242250569023369</v>
      </c>
      <c r="E376" s="118">
        <v>3.192428055331207</v>
      </c>
      <c r="F376" s="85" t="s">
        <v>4880</v>
      </c>
      <c r="G376" s="85" t="b">
        <v>1</v>
      </c>
      <c r="H376" s="85" t="b">
        <v>0</v>
      </c>
      <c r="I376" s="85" t="b">
        <v>0</v>
      </c>
      <c r="J376" s="85" t="b">
        <v>0</v>
      </c>
      <c r="K376" s="85" t="b">
        <v>0</v>
      </c>
      <c r="L376" s="85" t="b">
        <v>0</v>
      </c>
    </row>
    <row r="377" spans="1:12" ht="15">
      <c r="A377" s="85" t="s">
        <v>4870</v>
      </c>
      <c r="B377" s="85" t="s">
        <v>4703</v>
      </c>
      <c r="C377" s="85">
        <v>2</v>
      </c>
      <c r="D377" s="118">
        <v>0.001242250569023369</v>
      </c>
      <c r="E377" s="118">
        <v>3.016336796275526</v>
      </c>
      <c r="F377" s="85" t="s">
        <v>4880</v>
      </c>
      <c r="G377" s="85" t="b">
        <v>0</v>
      </c>
      <c r="H377" s="85" t="b">
        <v>0</v>
      </c>
      <c r="I377" s="85" t="b">
        <v>0</v>
      </c>
      <c r="J377" s="85" t="b">
        <v>0</v>
      </c>
      <c r="K377" s="85" t="b">
        <v>0</v>
      </c>
      <c r="L377" s="85" t="b">
        <v>0</v>
      </c>
    </row>
    <row r="378" spans="1:12" ht="15">
      <c r="A378" s="85" t="s">
        <v>4703</v>
      </c>
      <c r="B378" s="85" t="s">
        <v>3968</v>
      </c>
      <c r="C378" s="85">
        <v>2</v>
      </c>
      <c r="D378" s="118">
        <v>0.001242250569023369</v>
      </c>
      <c r="E378" s="118">
        <v>2.715306800611545</v>
      </c>
      <c r="F378" s="85" t="s">
        <v>4880</v>
      </c>
      <c r="G378" s="85" t="b">
        <v>0</v>
      </c>
      <c r="H378" s="85" t="b">
        <v>0</v>
      </c>
      <c r="I378" s="85" t="b">
        <v>0</v>
      </c>
      <c r="J378" s="85" t="b">
        <v>1</v>
      </c>
      <c r="K378" s="85" t="b">
        <v>0</v>
      </c>
      <c r="L378" s="85" t="b">
        <v>0</v>
      </c>
    </row>
    <row r="379" spans="1:12" ht="15">
      <c r="A379" s="85" t="s">
        <v>3964</v>
      </c>
      <c r="B379" s="85" t="s">
        <v>4871</v>
      </c>
      <c r="C379" s="85">
        <v>2</v>
      </c>
      <c r="D379" s="118">
        <v>0.001242250569023369</v>
      </c>
      <c r="E379" s="118">
        <v>2.095518042323151</v>
      </c>
      <c r="F379" s="85" t="s">
        <v>4880</v>
      </c>
      <c r="G379" s="85" t="b">
        <v>0</v>
      </c>
      <c r="H379" s="85" t="b">
        <v>0</v>
      </c>
      <c r="I379" s="85" t="b">
        <v>0</v>
      </c>
      <c r="J379" s="85" t="b">
        <v>0</v>
      </c>
      <c r="K379" s="85" t="b">
        <v>0</v>
      </c>
      <c r="L379" s="85" t="b">
        <v>0</v>
      </c>
    </row>
    <row r="380" spans="1:12" ht="15">
      <c r="A380" s="85" t="s">
        <v>4871</v>
      </c>
      <c r="B380" s="85" t="s">
        <v>4588</v>
      </c>
      <c r="C380" s="85">
        <v>2</v>
      </c>
      <c r="D380" s="118">
        <v>0.001242250569023369</v>
      </c>
      <c r="E380" s="118">
        <v>2.7944880466591697</v>
      </c>
      <c r="F380" s="85" t="s">
        <v>4880</v>
      </c>
      <c r="G380" s="85" t="b">
        <v>0</v>
      </c>
      <c r="H380" s="85" t="b">
        <v>0</v>
      </c>
      <c r="I380" s="85" t="b">
        <v>0</v>
      </c>
      <c r="J380" s="85" t="b">
        <v>0</v>
      </c>
      <c r="K380" s="85" t="b">
        <v>0</v>
      </c>
      <c r="L380" s="85" t="b">
        <v>0</v>
      </c>
    </row>
    <row r="381" spans="1:12" ht="15">
      <c r="A381" s="85" t="s">
        <v>4730</v>
      </c>
      <c r="B381" s="85" t="s">
        <v>3970</v>
      </c>
      <c r="C381" s="85">
        <v>2</v>
      </c>
      <c r="D381" s="118">
        <v>0.001242250569023369</v>
      </c>
      <c r="E381" s="118">
        <v>2.47226875192525</v>
      </c>
      <c r="F381" s="85" t="s">
        <v>4880</v>
      </c>
      <c r="G381" s="85" t="b">
        <v>0</v>
      </c>
      <c r="H381" s="85" t="b">
        <v>0</v>
      </c>
      <c r="I381" s="85" t="b">
        <v>0</v>
      </c>
      <c r="J381" s="85" t="b">
        <v>0</v>
      </c>
      <c r="K381" s="85" t="b">
        <v>0</v>
      </c>
      <c r="L381" s="85" t="b">
        <v>0</v>
      </c>
    </row>
    <row r="382" spans="1:12" ht="15">
      <c r="A382" s="85" t="s">
        <v>3970</v>
      </c>
      <c r="B382" s="85" t="s">
        <v>3895</v>
      </c>
      <c r="C382" s="85">
        <v>2</v>
      </c>
      <c r="D382" s="118">
        <v>0.001242250569023369</v>
      </c>
      <c r="E382" s="118">
        <v>1.2286402279856519</v>
      </c>
      <c r="F382" s="85" t="s">
        <v>4880</v>
      </c>
      <c r="G382" s="85" t="b">
        <v>0</v>
      </c>
      <c r="H382" s="85" t="b">
        <v>0</v>
      </c>
      <c r="I382" s="85" t="b">
        <v>0</v>
      </c>
      <c r="J382" s="85" t="b">
        <v>0</v>
      </c>
      <c r="K382" s="85" t="b">
        <v>0</v>
      </c>
      <c r="L382" s="85" t="b">
        <v>0</v>
      </c>
    </row>
    <row r="383" spans="1:12" ht="15">
      <c r="A383" s="85" t="s">
        <v>3964</v>
      </c>
      <c r="B383" s="85" t="s">
        <v>4872</v>
      </c>
      <c r="C383" s="85">
        <v>2</v>
      </c>
      <c r="D383" s="118">
        <v>0.001242250569023369</v>
      </c>
      <c r="E383" s="118">
        <v>2.095518042323151</v>
      </c>
      <c r="F383" s="85" t="s">
        <v>4880</v>
      </c>
      <c r="G383" s="85" t="b">
        <v>0</v>
      </c>
      <c r="H383" s="85" t="b">
        <v>0</v>
      </c>
      <c r="I383" s="85" t="b">
        <v>0</v>
      </c>
      <c r="J383" s="85" t="b">
        <v>0</v>
      </c>
      <c r="K383" s="85" t="b">
        <v>0</v>
      </c>
      <c r="L383" s="85" t="b">
        <v>0</v>
      </c>
    </row>
    <row r="384" spans="1:12" ht="15">
      <c r="A384" s="85" t="s">
        <v>4872</v>
      </c>
      <c r="B384" s="85" t="s">
        <v>4873</v>
      </c>
      <c r="C384" s="85">
        <v>2</v>
      </c>
      <c r="D384" s="118">
        <v>0.001242250569023369</v>
      </c>
      <c r="E384" s="118">
        <v>3.192428055331207</v>
      </c>
      <c r="F384" s="85" t="s">
        <v>4880</v>
      </c>
      <c r="G384" s="85" t="b">
        <v>0</v>
      </c>
      <c r="H384" s="85" t="b">
        <v>0</v>
      </c>
      <c r="I384" s="85" t="b">
        <v>0</v>
      </c>
      <c r="J384" s="85" t="b">
        <v>1</v>
      </c>
      <c r="K384" s="85" t="b">
        <v>0</v>
      </c>
      <c r="L384" s="85" t="b">
        <v>0</v>
      </c>
    </row>
    <row r="385" spans="1:12" ht="15">
      <c r="A385" s="85" t="s">
        <v>4873</v>
      </c>
      <c r="B385" s="85" t="s">
        <v>4874</v>
      </c>
      <c r="C385" s="85">
        <v>2</v>
      </c>
      <c r="D385" s="118">
        <v>0.001242250569023369</v>
      </c>
      <c r="E385" s="118">
        <v>3.192428055331207</v>
      </c>
      <c r="F385" s="85" t="s">
        <v>4880</v>
      </c>
      <c r="G385" s="85" t="b">
        <v>1</v>
      </c>
      <c r="H385" s="85" t="b">
        <v>0</v>
      </c>
      <c r="I385" s="85" t="b">
        <v>0</v>
      </c>
      <c r="J385" s="85" t="b">
        <v>0</v>
      </c>
      <c r="K385" s="85" t="b">
        <v>0</v>
      </c>
      <c r="L385" s="85" t="b">
        <v>0</v>
      </c>
    </row>
    <row r="386" spans="1:12" ht="15">
      <c r="A386" s="85" t="s">
        <v>4874</v>
      </c>
      <c r="B386" s="85" t="s">
        <v>3951</v>
      </c>
      <c r="C386" s="85">
        <v>2</v>
      </c>
      <c r="D386" s="118">
        <v>0.001242250569023369</v>
      </c>
      <c r="E386" s="118">
        <v>1.4179110896026577</v>
      </c>
      <c r="F386" s="85" t="s">
        <v>4880</v>
      </c>
      <c r="G386" s="85" t="b">
        <v>0</v>
      </c>
      <c r="H386" s="85" t="b">
        <v>0</v>
      </c>
      <c r="I386" s="85" t="b">
        <v>0</v>
      </c>
      <c r="J386" s="85" t="b">
        <v>0</v>
      </c>
      <c r="K386" s="85" t="b">
        <v>0</v>
      </c>
      <c r="L386" s="85" t="b">
        <v>0</v>
      </c>
    </row>
    <row r="387" spans="1:12" ht="15">
      <c r="A387" s="85" t="s">
        <v>3951</v>
      </c>
      <c r="B387" s="85" t="s">
        <v>4738</v>
      </c>
      <c r="C387" s="85">
        <v>2</v>
      </c>
      <c r="D387" s="118">
        <v>0.001242250569023369</v>
      </c>
      <c r="E387" s="118">
        <v>1.2799402939988835</v>
      </c>
      <c r="F387" s="85" t="s">
        <v>4880</v>
      </c>
      <c r="G387" s="85" t="b">
        <v>0</v>
      </c>
      <c r="H387" s="85" t="b">
        <v>0</v>
      </c>
      <c r="I387" s="85" t="b">
        <v>0</v>
      </c>
      <c r="J387" s="85" t="b">
        <v>0</v>
      </c>
      <c r="K387" s="85" t="b">
        <v>0</v>
      </c>
      <c r="L387" s="85" t="b">
        <v>0</v>
      </c>
    </row>
    <row r="388" spans="1:12" ht="15">
      <c r="A388" s="85" t="s">
        <v>4738</v>
      </c>
      <c r="B388" s="85" t="s">
        <v>4875</v>
      </c>
      <c r="C388" s="85">
        <v>2</v>
      </c>
      <c r="D388" s="118">
        <v>0.001242250569023369</v>
      </c>
      <c r="E388" s="118">
        <v>3.192428055331207</v>
      </c>
      <c r="F388" s="85" t="s">
        <v>4880</v>
      </c>
      <c r="G388" s="85" t="b">
        <v>0</v>
      </c>
      <c r="H388" s="85" t="b">
        <v>0</v>
      </c>
      <c r="I388" s="85" t="b">
        <v>0</v>
      </c>
      <c r="J388" s="85" t="b">
        <v>0</v>
      </c>
      <c r="K388" s="85" t="b">
        <v>0</v>
      </c>
      <c r="L388" s="85" t="b">
        <v>0</v>
      </c>
    </row>
    <row r="389" spans="1:12" ht="15">
      <c r="A389" s="85" t="s">
        <v>4875</v>
      </c>
      <c r="B389" s="85" t="s">
        <v>4606</v>
      </c>
      <c r="C389" s="85">
        <v>2</v>
      </c>
      <c r="D389" s="118">
        <v>0.001242250569023369</v>
      </c>
      <c r="E389" s="118">
        <v>2.7944880466591697</v>
      </c>
      <c r="F389" s="85" t="s">
        <v>4880</v>
      </c>
      <c r="G389" s="85" t="b">
        <v>0</v>
      </c>
      <c r="H389" s="85" t="b">
        <v>0</v>
      </c>
      <c r="I389" s="85" t="b">
        <v>0</v>
      </c>
      <c r="J389" s="85" t="b">
        <v>0</v>
      </c>
      <c r="K389" s="85" t="b">
        <v>0</v>
      </c>
      <c r="L389" s="85" t="b">
        <v>0</v>
      </c>
    </row>
    <row r="390" spans="1:12" ht="15">
      <c r="A390" s="85" t="s">
        <v>4606</v>
      </c>
      <c r="B390" s="85" t="s">
        <v>4876</v>
      </c>
      <c r="C390" s="85">
        <v>2</v>
      </c>
      <c r="D390" s="118">
        <v>0.001242250569023369</v>
      </c>
      <c r="E390" s="118">
        <v>2.7944880466591697</v>
      </c>
      <c r="F390" s="85" t="s">
        <v>4880</v>
      </c>
      <c r="G390" s="85" t="b">
        <v>0</v>
      </c>
      <c r="H390" s="85" t="b">
        <v>0</v>
      </c>
      <c r="I390" s="85" t="b">
        <v>0</v>
      </c>
      <c r="J390" s="85" t="b">
        <v>0</v>
      </c>
      <c r="K390" s="85" t="b">
        <v>0</v>
      </c>
      <c r="L390" s="85" t="b">
        <v>0</v>
      </c>
    </row>
    <row r="391" spans="1:12" ht="15">
      <c r="A391" s="85" t="s">
        <v>4876</v>
      </c>
      <c r="B391" s="85" t="s">
        <v>4739</v>
      </c>
      <c r="C391" s="85">
        <v>2</v>
      </c>
      <c r="D391" s="118">
        <v>0.001242250569023369</v>
      </c>
      <c r="E391" s="118">
        <v>3.016336796275526</v>
      </c>
      <c r="F391" s="85" t="s">
        <v>4880</v>
      </c>
      <c r="G391" s="85" t="b">
        <v>0</v>
      </c>
      <c r="H391" s="85" t="b">
        <v>0</v>
      </c>
      <c r="I391" s="85" t="b">
        <v>0</v>
      </c>
      <c r="J391" s="85" t="b">
        <v>0</v>
      </c>
      <c r="K391" s="85" t="b">
        <v>0</v>
      </c>
      <c r="L391" s="85" t="b">
        <v>0</v>
      </c>
    </row>
    <row r="392" spans="1:12" ht="15">
      <c r="A392" s="85" t="s">
        <v>4740</v>
      </c>
      <c r="B392" s="85" t="s">
        <v>4740</v>
      </c>
      <c r="C392" s="85">
        <v>2</v>
      </c>
      <c r="D392" s="118">
        <v>0.001421488434854855</v>
      </c>
      <c r="E392" s="118">
        <v>2.8402455372198445</v>
      </c>
      <c r="F392" s="85" t="s">
        <v>4880</v>
      </c>
      <c r="G392" s="85" t="b">
        <v>0</v>
      </c>
      <c r="H392" s="85" t="b">
        <v>1</v>
      </c>
      <c r="I392" s="85" t="b">
        <v>0</v>
      </c>
      <c r="J392" s="85" t="b">
        <v>0</v>
      </c>
      <c r="K392" s="85" t="b">
        <v>1</v>
      </c>
      <c r="L392" s="85" t="b">
        <v>0</v>
      </c>
    </row>
    <row r="393" spans="1:12" ht="15">
      <c r="A393" s="85" t="s">
        <v>3951</v>
      </c>
      <c r="B393" s="85" t="s">
        <v>4606</v>
      </c>
      <c r="C393" s="85">
        <v>2</v>
      </c>
      <c r="D393" s="118">
        <v>0.001242250569023369</v>
      </c>
      <c r="E393" s="118">
        <v>1.0580915443825272</v>
      </c>
      <c r="F393" s="85" t="s">
        <v>4880</v>
      </c>
      <c r="G393" s="85" t="b">
        <v>0</v>
      </c>
      <c r="H393" s="85" t="b">
        <v>0</v>
      </c>
      <c r="I393" s="85" t="b">
        <v>0</v>
      </c>
      <c r="J393" s="85" t="b">
        <v>0</v>
      </c>
      <c r="K393" s="85" t="b">
        <v>0</v>
      </c>
      <c r="L393" s="85" t="b">
        <v>0</v>
      </c>
    </row>
    <row r="394" spans="1:12" ht="15">
      <c r="A394" s="85" t="s">
        <v>3966</v>
      </c>
      <c r="B394" s="85" t="s">
        <v>4877</v>
      </c>
      <c r="C394" s="85">
        <v>2</v>
      </c>
      <c r="D394" s="118">
        <v>0.001242250569023369</v>
      </c>
      <c r="E394" s="118">
        <v>2.317366791939507</v>
      </c>
      <c r="F394" s="85" t="s">
        <v>4880</v>
      </c>
      <c r="G394" s="85" t="b">
        <v>0</v>
      </c>
      <c r="H394" s="85" t="b">
        <v>0</v>
      </c>
      <c r="I394" s="85" t="b">
        <v>0</v>
      </c>
      <c r="J394" s="85" t="b">
        <v>0</v>
      </c>
      <c r="K394" s="85" t="b">
        <v>0</v>
      </c>
      <c r="L394" s="85" t="b">
        <v>0</v>
      </c>
    </row>
    <row r="395" spans="1:12" ht="15">
      <c r="A395" s="85" t="s">
        <v>3956</v>
      </c>
      <c r="B395" s="85" t="s">
        <v>3952</v>
      </c>
      <c r="C395" s="85">
        <v>12</v>
      </c>
      <c r="D395" s="118">
        <v>0.011288624837399295</v>
      </c>
      <c r="E395" s="118">
        <v>1.3251636753807006</v>
      </c>
      <c r="F395" s="85" t="s">
        <v>3772</v>
      </c>
      <c r="G395" s="85" t="b">
        <v>0</v>
      </c>
      <c r="H395" s="85" t="b">
        <v>0</v>
      </c>
      <c r="I395" s="85" t="b">
        <v>0</v>
      </c>
      <c r="J395" s="85" t="b">
        <v>0</v>
      </c>
      <c r="K395" s="85" t="b">
        <v>0</v>
      </c>
      <c r="L395" s="85" t="b">
        <v>0</v>
      </c>
    </row>
    <row r="396" spans="1:12" ht="15">
      <c r="A396" s="85" t="s">
        <v>3952</v>
      </c>
      <c r="B396" s="85" t="s">
        <v>3957</v>
      </c>
      <c r="C396" s="85">
        <v>12</v>
      </c>
      <c r="D396" s="118">
        <v>0.011288624837399295</v>
      </c>
      <c r="E396" s="118">
        <v>1.3921104650113136</v>
      </c>
      <c r="F396" s="85" t="s">
        <v>3772</v>
      </c>
      <c r="G396" s="85" t="b">
        <v>0</v>
      </c>
      <c r="H396" s="85" t="b">
        <v>0</v>
      </c>
      <c r="I396" s="85" t="b">
        <v>0</v>
      </c>
      <c r="J396" s="85" t="b">
        <v>0</v>
      </c>
      <c r="K396" s="85" t="b">
        <v>0</v>
      </c>
      <c r="L396" s="85" t="b">
        <v>0</v>
      </c>
    </row>
    <row r="397" spans="1:12" ht="15">
      <c r="A397" s="85" t="s">
        <v>3957</v>
      </c>
      <c r="B397" s="85" t="s">
        <v>3958</v>
      </c>
      <c r="C397" s="85">
        <v>12</v>
      </c>
      <c r="D397" s="118">
        <v>0.011288624837399295</v>
      </c>
      <c r="E397" s="118">
        <v>1.3921104650113136</v>
      </c>
      <c r="F397" s="85" t="s">
        <v>3772</v>
      </c>
      <c r="G397" s="85" t="b">
        <v>0</v>
      </c>
      <c r="H397" s="85" t="b">
        <v>0</v>
      </c>
      <c r="I397" s="85" t="b">
        <v>0</v>
      </c>
      <c r="J397" s="85" t="b">
        <v>0</v>
      </c>
      <c r="K397" s="85" t="b">
        <v>0</v>
      </c>
      <c r="L397" s="85" t="b">
        <v>0</v>
      </c>
    </row>
    <row r="398" spans="1:12" ht="15">
      <c r="A398" s="85" t="s">
        <v>3958</v>
      </c>
      <c r="B398" s="85" t="s">
        <v>3959</v>
      </c>
      <c r="C398" s="85">
        <v>9</v>
      </c>
      <c r="D398" s="118">
        <v>0.011980370595157906</v>
      </c>
      <c r="E398" s="118">
        <v>1.4298990259007136</v>
      </c>
      <c r="F398" s="85" t="s">
        <v>3772</v>
      </c>
      <c r="G398" s="85" t="b">
        <v>0</v>
      </c>
      <c r="H398" s="85" t="b">
        <v>0</v>
      </c>
      <c r="I398" s="85" t="b">
        <v>0</v>
      </c>
      <c r="J398" s="85" t="b">
        <v>0</v>
      </c>
      <c r="K398" s="85" t="b">
        <v>0</v>
      </c>
      <c r="L398" s="85" t="b">
        <v>0</v>
      </c>
    </row>
    <row r="399" spans="1:12" ht="15">
      <c r="A399" s="85" t="s">
        <v>3959</v>
      </c>
      <c r="B399" s="85" t="s">
        <v>3960</v>
      </c>
      <c r="C399" s="85">
        <v>8</v>
      </c>
      <c r="D399" s="118">
        <v>0.011928031367991561</v>
      </c>
      <c r="E399" s="118">
        <v>1.5170492016196138</v>
      </c>
      <c r="F399" s="85" t="s">
        <v>3772</v>
      </c>
      <c r="G399" s="85" t="b">
        <v>0</v>
      </c>
      <c r="H399" s="85" t="b">
        <v>0</v>
      </c>
      <c r="I399" s="85" t="b">
        <v>0</v>
      </c>
      <c r="J399" s="85" t="b">
        <v>0</v>
      </c>
      <c r="K399" s="85" t="b">
        <v>0</v>
      </c>
      <c r="L399" s="85" t="b">
        <v>0</v>
      </c>
    </row>
    <row r="400" spans="1:12" ht="15">
      <c r="A400" s="85" t="s">
        <v>3960</v>
      </c>
      <c r="B400" s="85" t="s">
        <v>3961</v>
      </c>
      <c r="C400" s="85">
        <v>8</v>
      </c>
      <c r="D400" s="118">
        <v>0.011928031367991561</v>
      </c>
      <c r="E400" s="118">
        <v>1.568201724066995</v>
      </c>
      <c r="F400" s="85" t="s">
        <v>3772</v>
      </c>
      <c r="G400" s="85" t="b">
        <v>0</v>
      </c>
      <c r="H400" s="85" t="b">
        <v>0</v>
      </c>
      <c r="I400" s="85" t="b">
        <v>0</v>
      </c>
      <c r="J400" s="85" t="b">
        <v>0</v>
      </c>
      <c r="K400" s="85" t="b">
        <v>0</v>
      </c>
      <c r="L400" s="85" t="b">
        <v>0</v>
      </c>
    </row>
    <row r="401" spans="1:12" ht="15">
      <c r="A401" s="85" t="s">
        <v>3961</v>
      </c>
      <c r="B401" s="85" t="s">
        <v>3962</v>
      </c>
      <c r="C401" s="85">
        <v>8</v>
      </c>
      <c r="D401" s="118">
        <v>0.011928031367991561</v>
      </c>
      <c r="E401" s="118">
        <v>1.568201724066995</v>
      </c>
      <c r="F401" s="85" t="s">
        <v>3772</v>
      </c>
      <c r="G401" s="85" t="b">
        <v>0</v>
      </c>
      <c r="H401" s="85" t="b">
        <v>0</v>
      </c>
      <c r="I401" s="85" t="b">
        <v>0</v>
      </c>
      <c r="J401" s="85" t="b">
        <v>0</v>
      </c>
      <c r="K401" s="85" t="b">
        <v>0</v>
      </c>
      <c r="L401" s="85" t="b">
        <v>0</v>
      </c>
    </row>
    <row r="402" spans="1:12" ht="15">
      <c r="A402" s="85" t="s">
        <v>3962</v>
      </c>
      <c r="B402" s="85" t="s">
        <v>4587</v>
      </c>
      <c r="C402" s="85">
        <v>6</v>
      </c>
      <c r="D402" s="118">
        <v>0.011288624837399295</v>
      </c>
      <c r="E402" s="118">
        <v>1.6261936710446818</v>
      </c>
      <c r="F402" s="85" t="s">
        <v>3772</v>
      </c>
      <c r="G402" s="85" t="b">
        <v>0</v>
      </c>
      <c r="H402" s="85" t="b">
        <v>0</v>
      </c>
      <c r="I402" s="85" t="b">
        <v>0</v>
      </c>
      <c r="J402" s="85" t="b">
        <v>1</v>
      </c>
      <c r="K402" s="85" t="b">
        <v>0</v>
      </c>
      <c r="L402" s="85" t="b">
        <v>0</v>
      </c>
    </row>
    <row r="403" spans="1:12" ht="15">
      <c r="A403" s="85" t="s">
        <v>380</v>
      </c>
      <c r="B403" s="85" t="s">
        <v>448</v>
      </c>
      <c r="C403" s="85">
        <v>5</v>
      </c>
      <c r="D403" s="118">
        <v>0.01064439433399355</v>
      </c>
      <c r="E403" s="118">
        <v>1.7723217067229198</v>
      </c>
      <c r="F403" s="85" t="s">
        <v>3772</v>
      </c>
      <c r="G403" s="85" t="b">
        <v>0</v>
      </c>
      <c r="H403" s="85" t="b">
        <v>0</v>
      </c>
      <c r="I403" s="85" t="b">
        <v>0</v>
      </c>
      <c r="J403" s="85" t="b">
        <v>0</v>
      </c>
      <c r="K403" s="85" t="b">
        <v>0</v>
      </c>
      <c r="L403" s="85" t="b">
        <v>0</v>
      </c>
    </row>
    <row r="404" spans="1:12" ht="15">
      <c r="A404" s="85" t="s">
        <v>448</v>
      </c>
      <c r="B404" s="85" t="s">
        <v>3956</v>
      </c>
      <c r="C404" s="85">
        <v>5</v>
      </c>
      <c r="D404" s="118">
        <v>0.01064439433399355</v>
      </c>
      <c r="E404" s="118">
        <v>1.3573483587521018</v>
      </c>
      <c r="F404" s="85" t="s">
        <v>3772</v>
      </c>
      <c r="G404" s="85" t="b">
        <v>0</v>
      </c>
      <c r="H404" s="85" t="b">
        <v>0</v>
      </c>
      <c r="I404" s="85" t="b">
        <v>0</v>
      </c>
      <c r="J404" s="85" t="b">
        <v>0</v>
      </c>
      <c r="K404" s="85" t="b">
        <v>0</v>
      </c>
      <c r="L404" s="85" t="b">
        <v>0</v>
      </c>
    </row>
    <row r="405" spans="1:12" ht="15">
      <c r="A405" s="85" t="s">
        <v>379</v>
      </c>
      <c r="B405" s="85" t="s">
        <v>380</v>
      </c>
      <c r="C405" s="85">
        <v>4</v>
      </c>
      <c r="D405" s="118">
        <v>0.009726890629795546</v>
      </c>
      <c r="E405" s="118">
        <v>1.568201724066995</v>
      </c>
      <c r="F405" s="85" t="s">
        <v>3772</v>
      </c>
      <c r="G405" s="85" t="b">
        <v>0</v>
      </c>
      <c r="H405" s="85" t="b">
        <v>0</v>
      </c>
      <c r="I405" s="85" t="b">
        <v>0</v>
      </c>
      <c r="J405" s="85" t="b">
        <v>0</v>
      </c>
      <c r="K405" s="85" t="b">
        <v>0</v>
      </c>
      <c r="L405" s="85" t="b">
        <v>0</v>
      </c>
    </row>
    <row r="406" spans="1:12" ht="15">
      <c r="A406" s="85" t="s">
        <v>4587</v>
      </c>
      <c r="B406" s="85" t="s">
        <v>4648</v>
      </c>
      <c r="C406" s="85">
        <v>4</v>
      </c>
      <c r="D406" s="118">
        <v>0.009726890629795546</v>
      </c>
      <c r="E406" s="118">
        <v>1.7723217067229198</v>
      </c>
      <c r="F406" s="85" t="s">
        <v>3772</v>
      </c>
      <c r="G406" s="85" t="b">
        <v>1</v>
      </c>
      <c r="H406" s="85" t="b">
        <v>0</v>
      </c>
      <c r="I406" s="85" t="b">
        <v>0</v>
      </c>
      <c r="J406" s="85" t="b">
        <v>0</v>
      </c>
      <c r="K406" s="85" t="b">
        <v>0</v>
      </c>
      <c r="L406" s="85" t="b">
        <v>0</v>
      </c>
    </row>
    <row r="407" spans="1:12" ht="15">
      <c r="A407" s="85" t="s">
        <v>4613</v>
      </c>
      <c r="B407" s="85" t="s">
        <v>4590</v>
      </c>
      <c r="C407" s="85">
        <v>3</v>
      </c>
      <c r="D407" s="118">
        <v>0.00846646862804947</v>
      </c>
      <c r="E407" s="118">
        <v>1.869231719730976</v>
      </c>
      <c r="F407" s="85" t="s">
        <v>3772</v>
      </c>
      <c r="G407" s="85" t="b">
        <v>0</v>
      </c>
      <c r="H407" s="85" t="b">
        <v>0</v>
      </c>
      <c r="I407" s="85" t="b">
        <v>0</v>
      </c>
      <c r="J407" s="85" t="b">
        <v>0</v>
      </c>
      <c r="K407" s="85" t="b">
        <v>0</v>
      </c>
      <c r="L407" s="85" t="b">
        <v>0</v>
      </c>
    </row>
    <row r="408" spans="1:12" ht="15">
      <c r="A408" s="85" t="s">
        <v>455</v>
      </c>
      <c r="B408" s="85" t="s">
        <v>454</v>
      </c>
      <c r="C408" s="85">
        <v>3</v>
      </c>
      <c r="D408" s="118">
        <v>0.00846646862804947</v>
      </c>
      <c r="E408" s="118">
        <v>1.7723217067229198</v>
      </c>
      <c r="F408" s="85" t="s">
        <v>3772</v>
      </c>
      <c r="G408" s="85" t="b">
        <v>0</v>
      </c>
      <c r="H408" s="85" t="b">
        <v>0</v>
      </c>
      <c r="I408" s="85" t="b">
        <v>0</v>
      </c>
      <c r="J408" s="85" t="b">
        <v>0</v>
      </c>
      <c r="K408" s="85" t="b">
        <v>0</v>
      </c>
      <c r="L408" s="85" t="b">
        <v>0</v>
      </c>
    </row>
    <row r="409" spans="1:12" ht="15">
      <c r="A409" s="85" t="s">
        <v>454</v>
      </c>
      <c r="B409" s="85" t="s">
        <v>452</v>
      </c>
      <c r="C409" s="85">
        <v>3</v>
      </c>
      <c r="D409" s="118">
        <v>0.00846646862804947</v>
      </c>
      <c r="E409" s="118">
        <v>1.9941704563392761</v>
      </c>
      <c r="F409" s="85" t="s">
        <v>3772</v>
      </c>
      <c r="G409" s="85" t="b">
        <v>0</v>
      </c>
      <c r="H409" s="85" t="b">
        <v>0</v>
      </c>
      <c r="I409" s="85" t="b">
        <v>0</v>
      </c>
      <c r="J409" s="85" t="b">
        <v>0</v>
      </c>
      <c r="K409" s="85" t="b">
        <v>0</v>
      </c>
      <c r="L409" s="85" t="b">
        <v>0</v>
      </c>
    </row>
    <row r="410" spans="1:12" ht="15">
      <c r="A410" s="85" t="s">
        <v>452</v>
      </c>
      <c r="B410" s="85" t="s">
        <v>451</v>
      </c>
      <c r="C410" s="85">
        <v>3</v>
      </c>
      <c r="D410" s="118">
        <v>0.00846646862804947</v>
      </c>
      <c r="E410" s="118">
        <v>1.9941704563392761</v>
      </c>
      <c r="F410" s="85" t="s">
        <v>3772</v>
      </c>
      <c r="G410" s="85" t="b">
        <v>0</v>
      </c>
      <c r="H410" s="85" t="b">
        <v>0</v>
      </c>
      <c r="I410" s="85" t="b">
        <v>0</v>
      </c>
      <c r="J410" s="85" t="b">
        <v>0</v>
      </c>
      <c r="K410" s="85" t="b">
        <v>0</v>
      </c>
      <c r="L410" s="85" t="b">
        <v>0</v>
      </c>
    </row>
    <row r="411" spans="1:12" ht="15">
      <c r="A411" s="85" t="s">
        <v>451</v>
      </c>
      <c r="B411" s="85" t="s">
        <v>450</v>
      </c>
      <c r="C411" s="85">
        <v>3</v>
      </c>
      <c r="D411" s="118">
        <v>0.00846646862804947</v>
      </c>
      <c r="E411" s="118">
        <v>1.869231719730976</v>
      </c>
      <c r="F411" s="85" t="s">
        <v>3772</v>
      </c>
      <c r="G411" s="85" t="b">
        <v>0</v>
      </c>
      <c r="H411" s="85" t="b">
        <v>0</v>
      </c>
      <c r="I411" s="85" t="b">
        <v>0</v>
      </c>
      <c r="J411" s="85" t="b">
        <v>0</v>
      </c>
      <c r="K411" s="85" t="b">
        <v>0</v>
      </c>
      <c r="L411" s="85" t="b">
        <v>0</v>
      </c>
    </row>
    <row r="412" spans="1:12" ht="15">
      <c r="A412" s="85" t="s">
        <v>450</v>
      </c>
      <c r="B412" s="85" t="s">
        <v>449</v>
      </c>
      <c r="C412" s="85">
        <v>3</v>
      </c>
      <c r="D412" s="118">
        <v>0.00846646862804947</v>
      </c>
      <c r="E412" s="118">
        <v>1.869231719730976</v>
      </c>
      <c r="F412" s="85" t="s">
        <v>3772</v>
      </c>
      <c r="G412" s="85" t="b">
        <v>0</v>
      </c>
      <c r="H412" s="85" t="b">
        <v>0</v>
      </c>
      <c r="I412" s="85" t="b">
        <v>0</v>
      </c>
      <c r="J412" s="85" t="b">
        <v>0</v>
      </c>
      <c r="K412" s="85" t="b">
        <v>0</v>
      </c>
      <c r="L412" s="85" t="b">
        <v>0</v>
      </c>
    </row>
    <row r="413" spans="1:12" ht="15">
      <c r="A413" s="85" t="s">
        <v>449</v>
      </c>
      <c r="B413" s="85" t="s">
        <v>3956</v>
      </c>
      <c r="C413" s="85">
        <v>3</v>
      </c>
      <c r="D413" s="118">
        <v>0.00846646862804947</v>
      </c>
      <c r="E413" s="118">
        <v>1.3573483587521018</v>
      </c>
      <c r="F413" s="85" t="s">
        <v>3772</v>
      </c>
      <c r="G413" s="85" t="b">
        <v>0</v>
      </c>
      <c r="H413" s="85" t="b">
        <v>0</v>
      </c>
      <c r="I413" s="85" t="b">
        <v>0</v>
      </c>
      <c r="J413" s="85" t="b">
        <v>0</v>
      </c>
      <c r="K413" s="85" t="b">
        <v>0</v>
      </c>
      <c r="L413" s="85" t="b">
        <v>0</v>
      </c>
    </row>
    <row r="414" spans="1:12" ht="15">
      <c r="A414" s="85" t="s">
        <v>4820</v>
      </c>
      <c r="B414" s="85" t="s">
        <v>4821</v>
      </c>
      <c r="C414" s="85">
        <v>2</v>
      </c>
      <c r="D414" s="118">
        <v>0.006744882787797656</v>
      </c>
      <c r="E414" s="118">
        <v>2.1702617153949575</v>
      </c>
      <c r="F414" s="85" t="s">
        <v>3772</v>
      </c>
      <c r="G414" s="85" t="b">
        <v>0</v>
      </c>
      <c r="H414" s="85" t="b">
        <v>0</v>
      </c>
      <c r="I414" s="85" t="b">
        <v>0</v>
      </c>
      <c r="J414" s="85" t="b">
        <v>0</v>
      </c>
      <c r="K414" s="85" t="b">
        <v>0</v>
      </c>
      <c r="L414" s="85" t="b">
        <v>0</v>
      </c>
    </row>
    <row r="415" spans="1:12" ht="15">
      <c r="A415" s="85" t="s">
        <v>4821</v>
      </c>
      <c r="B415" s="85" t="s">
        <v>4822</v>
      </c>
      <c r="C415" s="85">
        <v>2</v>
      </c>
      <c r="D415" s="118">
        <v>0.006744882787797656</v>
      </c>
      <c r="E415" s="118">
        <v>2.1702617153949575</v>
      </c>
      <c r="F415" s="85" t="s">
        <v>3772</v>
      </c>
      <c r="G415" s="85" t="b">
        <v>0</v>
      </c>
      <c r="H415" s="85" t="b">
        <v>0</v>
      </c>
      <c r="I415" s="85" t="b">
        <v>0</v>
      </c>
      <c r="J415" s="85" t="b">
        <v>0</v>
      </c>
      <c r="K415" s="85" t="b">
        <v>0</v>
      </c>
      <c r="L415" s="85" t="b">
        <v>0</v>
      </c>
    </row>
    <row r="416" spans="1:12" ht="15">
      <c r="A416" s="85" t="s">
        <v>4822</v>
      </c>
      <c r="B416" s="85" t="s">
        <v>4823</v>
      </c>
      <c r="C416" s="85">
        <v>2</v>
      </c>
      <c r="D416" s="118">
        <v>0.006744882787797656</v>
      </c>
      <c r="E416" s="118">
        <v>2.1702617153949575</v>
      </c>
      <c r="F416" s="85" t="s">
        <v>3772</v>
      </c>
      <c r="G416" s="85" t="b">
        <v>0</v>
      </c>
      <c r="H416" s="85" t="b">
        <v>0</v>
      </c>
      <c r="I416" s="85" t="b">
        <v>0</v>
      </c>
      <c r="J416" s="85" t="b">
        <v>0</v>
      </c>
      <c r="K416" s="85" t="b">
        <v>0</v>
      </c>
      <c r="L416" s="85" t="b">
        <v>0</v>
      </c>
    </row>
    <row r="417" spans="1:12" ht="15">
      <c r="A417" s="85" t="s">
        <v>4823</v>
      </c>
      <c r="B417" s="85" t="s">
        <v>4613</v>
      </c>
      <c r="C417" s="85">
        <v>2</v>
      </c>
      <c r="D417" s="118">
        <v>0.006744882787797656</v>
      </c>
      <c r="E417" s="118">
        <v>1.9941704563392761</v>
      </c>
      <c r="F417" s="85" t="s">
        <v>3772</v>
      </c>
      <c r="G417" s="85" t="b">
        <v>0</v>
      </c>
      <c r="H417" s="85" t="b">
        <v>0</v>
      </c>
      <c r="I417" s="85" t="b">
        <v>0</v>
      </c>
      <c r="J417" s="85" t="b">
        <v>0</v>
      </c>
      <c r="K417" s="85" t="b">
        <v>0</v>
      </c>
      <c r="L417" s="85" t="b">
        <v>0</v>
      </c>
    </row>
    <row r="418" spans="1:12" ht="15">
      <c r="A418" s="85" t="s">
        <v>4590</v>
      </c>
      <c r="B418" s="85" t="s">
        <v>4639</v>
      </c>
      <c r="C418" s="85">
        <v>2</v>
      </c>
      <c r="D418" s="118">
        <v>0.006744882787797656</v>
      </c>
      <c r="E418" s="118">
        <v>1.568201724066995</v>
      </c>
      <c r="F418" s="85" t="s">
        <v>3772</v>
      </c>
      <c r="G418" s="85" t="b">
        <v>0</v>
      </c>
      <c r="H418" s="85" t="b">
        <v>0</v>
      </c>
      <c r="I418" s="85" t="b">
        <v>0</v>
      </c>
      <c r="J418" s="85" t="b">
        <v>0</v>
      </c>
      <c r="K418" s="85" t="b">
        <v>0</v>
      </c>
      <c r="L418" s="85" t="b">
        <v>0</v>
      </c>
    </row>
    <row r="419" spans="1:12" ht="15">
      <c r="A419" s="85" t="s">
        <v>4639</v>
      </c>
      <c r="B419" s="85" t="s">
        <v>4824</v>
      </c>
      <c r="C419" s="85">
        <v>2</v>
      </c>
      <c r="D419" s="118">
        <v>0.006744882787797656</v>
      </c>
      <c r="E419" s="118">
        <v>1.869231719730976</v>
      </c>
      <c r="F419" s="85" t="s">
        <v>3772</v>
      </c>
      <c r="G419" s="85" t="b">
        <v>0</v>
      </c>
      <c r="H419" s="85" t="b">
        <v>0</v>
      </c>
      <c r="I419" s="85" t="b">
        <v>0</v>
      </c>
      <c r="J419" s="85" t="b">
        <v>0</v>
      </c>
      <c r="K419" s="85" t="b">
        <v>0</v>
      </c>
      <c r="L419" s="85" t="b">
        <v>0</v>
      </c>
    </row>
    <row r="420" spans="1:12" ht="15">
      <c r="A420" s="85" t="s">
        <v>4824</v>
      </c>
      <c r="B420" s="85" t="s">
        <v>4825</v>
      </c>
      <c r="C420" s="85">
        <v>2</v>
      </c>
      <c r="D420" s="118">
        <v>0.006744882787797656</v>
      </c>
      <c r="E420" s="118">
        <v>2.1702617153949575</v>
      </c>
      <c r="F420" s="85" t="s">
        <v>3772</v>
      </c>
      <c r="G420" s="85" t="b">
        <v>0</v>
      </c>
      <c r="H420" s="85" t="b">
        <v>0</v>
      </c>
      <c r="I420" s="85" t="b">
        <v>0</v>
      </c>
      <c r="J420" s="85" t="b">
        <v>0</v>
      </c>
      <c r="K420" s="85" t="b">
        <v>0</v>
      </c>
      <c r="L420" s="85" t="b">
        <v>0</v>
      </c>
    </row>
    <row r="421" spans="1:12" ht="15">
      <c r="A421" s="85" t="s">
        <v>4825</v>
      </c>
      <c r="B421" s="85" t="s">
        <v>4826</v>
      </c>
      <c r="C421" s="85">
        <v>2</v>
      </c>
      <c r="D421" s="118">
        <v>0.006744882787797656</v>
      </c>
      <c r="E421" s="118">
        <v>2.1702617153949575</v>
      </c>
      <c r="F421" s="85" t="s">
        <v>3772</v>
      </c>
      <c r="G421" s="85" t="b">
        <v>0</v>
      </c>
      <c r="H421" s="85" t="b">
        <v>0</v>
      </c>
      <c r="I421" s="85" t="b">
        <v>0</v>
      </c>
      <c r="J421" s="85" t="b">
        <v>0</v>
      </c>
      <c r="K421" s="85" t="b">
        <v>0</v>
      </c>
      <c r="L421" s="85" t="b">
        <v>0</v>
      </c>
    </row>
    <row r="422" spans="1:12" ht="15">
      <c r="A422" s="85" t="s">
        <v>4826</v>
      </c>
      <c r="B422" s="85" t="s">
        <v>4827</v>
      </c>
      <c r="C422" s="85">
        <v>2</v>
      </c>
      <c r="D422" s="118">
        <v>0.006744882787797656</v>
      </c>
      <c r="E422" s="118">
        <v>2.1702617153949575</v>
      </c>
      <c r="F422" s="85" t="s">
        <v>3772</v>
      </c>
      <c r="G422" s="85" t="b">
        <v>0</v>
      </c>
      <c r="H422" s="85" t="b">
        <v>0</v>
      </c>
      <c r="I422" s="85" t="b">
        <v>0</v>
      </c>
      <c r="J422" s="85" t="b">
        <v>0</v>
      </c>
      <c r="K422" s="85" t="b">
        <v>0</v>
      </c>
      <c r="L422" s="85" t="b">
        <v>0</v>
      </c>
    </row>
    <row r="423" spans="1:12" ht="15">
      <c r="A423" s="85" t="s">
        <v>4827</v>
      </c>
      <c r="B423" s="85" t="s">
        <v>4828</v>
      </c>
      <c r="C423" s="85">
        <v>2</v>
      </c>
      <c r="D423" s="118">
        <v>0.006744882787797656</v>
      </c>
      <c r="E423" s="118">
        <v>2.1702617153949575</v>
      </c>
      <c r="F423" s="85" t="s">
        <v>3772</v>
      </c>
      <c r="G423" s="85" t="b">
        <v>0</v>
      </c>
      <c r="H423" s="85" t="b">
        <v>0</v>
      </c>
      <c r="I423" s="85" t="b">
        <v>0</v>
      </c>
      <c r="J423" s="85" t="b">
        <v>0</v>
      </c>
      <c r="K423" s="85" t="b">
        <v>0</v>
      </c>
      <c r="L423" s="85" t="b">
        <v>0</v>
      </c>
    </row>
    <row r="424" spans="1:12" ht="15">
      <c r="A424" s="85" t="s">
        <v>4828</v>
      </c>
      <c r="B424" s="85" t="s">
        <v>4704</v>
      </c>
      <c r="C424" s="85">
        <v>2</v>
      </c>
      <c r="D424" s="118">
        <v>0.006744882787797656</v>
      </c>
      <c r="E424" s="118">
        <v>1.9941704563392761</v>
      </c>
      <c r="F424" s="85" t="s">
        <v>3772</v>
      </c>
      <c r="G424" s="85" t="b">
        <v>0</v>
      </c>
      <c r="H424" s="85" t="b">
        <v>0</v>
      </c>
      <c r="I424" s="85" t="b">
        <v>0</v>
      </c>
      <c r="J424" s="85" t="b">
        <v>0</v>
      </c>
      <c r="K424" s="85" t="b">
        <v>0</v>
      </c>
      <c r="L424" s="85" t="b">
        <v>0</v>
      </c>
    </row>
    <row r="425" spans="1:12" ht="15">
      <c r="A425" s="85" t="s">
        <v>4770</v>
      </c>
      <c r="B425" s="85" t="s">
        <v>4680</v>
      </c>
      <c r="C425" s="85">
        <v>2</v>
      </c>
      <c r="D425" s="118">
        <v>0.006744882787797656</v>
      </c>
      <c r="E425" s="118">
        <v>2.1702617153949575</v>
      </c>
      <c r="F425" s="85" t="s">
        <v>3772</v>
      </c>
      <c r="G425" s="85" t="b">
        <v>0</v>
      </c>
      <c r="H425" s="85" t="b">
        <v>0</v>
      </c>
      <c r="I425" s="85" t="b">
        <v>0</v>
      </c>
      <c r="J425" s="85" t="b">
        <v>0</v>
      </c>
      <c r="K425" s="85" t="b">
        <v>0</v>
      </c>
      <c r="L425" s="85" t="b">
        <v>0</v>
      </c>
    </row>
    <row r="426" spans="1:12" ht="15">
      <c r="A426" s="85" t="s">
        <v>4680</v>
      </c>
      <c r="B426" s="85" t="s">
        <v>4771</v>
      </c>
      <c r="C426" s="85">
        <v>2</v>
      </c>
      <c r="D426" s="118">
        <v>0.006744882787797656</v>
      </c>
      <c r="E426" s="118">
        <v>2.1702617153949575</v>
      </c>
      <c r="F426" s="85" t="s">
        <v>3772</v>
      </c>
      <c r="G426" s="85" t="b">
        <v>0</v>
      </c>
      <c r="H426" s="85" t="b">
        <v>0</v>
      </c>
      <c r="I426" s="85" t="b">
        <v>0</v>
      </c>
      <c r="J426" s="85" t="b">
        <v>0</v>
      </c>
      <c r="K426" s="85" t="b">
        <v>0</v>
      </c>
      <c r="L426" s="85" t="b">
        <v>0</v>
      </c>
    </row>
    <row r="427" spans="1:12" ht="15">
      <c r="A427" s="85" t="s">
        <v>4771</v>
      </c>
      <c r="B427" s="85" t="s">
        <v>4772</v>
      </c>
      <c r="C427" s="85">
        <v>2</v>
      </c>
      <c r="D427" s="118">
        <v>0.006744882787797656</v>
      </c>
      <c r="E427" s="118">
        <v>2.1702617153949575</v>
      </c>
      <c r="F427" s="85" t="s">
        <v>3772</v>
      </c>
      <c r="G427" s="85" t="b">
        <v>0</v>
      </c>
      <c r="H427" s="85" t="b">
        <v>0</v>
      </c>
      <c r="I427" s="85" t="b">
        <v>0</v>
      </c>
      <c r="J427" s="85" t="b">
        <v>0</v>
      </c>
      <c r="K427" s="85" t="b">
        <v>0</v>
      </c>
      <c r="L427" s="85" t="b">
        <v>0</v>
      </c>
    </row>
    <row r="428" spans="1:12" ht="15">
      <c r="A428" s="85" t="s">
        <v>4772</v>
      </c>
      <c r="B428" s="85" t="s">
        <v>3951</v>
      </c>
      <c r="C428" s="85">
        <v>2</v>
      </c>
      <c r="D428" s="118">
        <v>0.006744882787797656</v>
      </c>
      <c r="E428" s="118">
        <v>1.693140460675295</v>
      </c>
      <c r="F428" s="85" t="s">
        <v>3772</v>
      </c>
      <c r="G428" s="85" t="b">
        <v>0</v>
      </c>
      <c r="H428" s="85" t="b">
        <v>0</v>
      </c>
      <c r="I428" s="85" t="b">
        <v>0</v>
      </c>
      <c r="J428" s="85" t="b">
        <v>0</v>
      </c>
      <c r="K428" s="85" t="b">
        <v>0</v>
      </c>
      <c r="L428" s="85" t="b">
        <v>0</v>
      </c>
    </row>
    <row r="429" spans="1:12" ht="15">
      <c r="A429" s="85" t="s">
        <v>3951</v>
      </c>
      <c r="B429" s="85" t="s">
        <v>483</v>
      </c>
      <c r="C429" s="85">
        <v>2</v>
      </c>
      <c r="D429" s="118">
        <v>0.006744882787797656</v>
      </c>
      <c r="E429" s="118">
        <v>1.693140460675295</v>
      </c>
      <c r="F429" s="85" t="s">
        <v>3772</v>
      </c>
      <c r="G429" s="85" t="b">
        <v>0</v>
      </c>
      <c r="H429" s="85" t="b">
        <v>0</v>
      </c>
      <c r="I429" s="85" t="b">
        <v>0</v>
      </c>
      <c r="J429" s="85" t="b">
        <v>0</v>
      </c>
      <c r="K429" s="85" t="b">
        <v>0</v>
      </c>
      <c r="L429" s="85" t="b">
        <v>0</v>
      </c>
    </row>
    <row r="430" spans="1:12" ht="15">
      <c r="A430" s="85" t="s">
        <v>483</v>
      </c>
      <c r="B430" s="85" t="s">
        <v>482</v>
      </c>
      <c r="C430" s="85">
        <v>2</v>
      </c>
      <c r="D430" s="118">
        <v>0.006744882787797656</v>
      </c>
      <c r="E430" s="118">
        <v>2.1702617153949575</v>
      </c>
      <c r="F430" s="85" t="s">
        <v>3772</v>
      </c>
      <c r="G430" s="85" t="b">
        <v>0</v>
      </c>
      <c r="H430" s="85" t="b">
        <v>0</v>
      </c>
      <c r="I430" s="85" t="b">
        <v>0</v>
      </c>
      <c r="J430" s="85" t="b">
        <v>0</v>
      </c>
      <c r="K430" s="85" t="b">
        <v>0</v>
      </c>
      <c r="L430" s="85" t="b">
        <v>0</v>
      </c>
    </row>
    <row r="431" spans="1:12" ht="15">
      <c r="A431" s="85" t="s">
        <v>473</v>
      </c>
      <c r="B431" s="85" t="s">
        <v>472</v>
      </c>
      <c r="C431" s="85">
        <v>2</v>
      </c>
      <c r="D431" s="118">
        <v>0.006744882787797656</v>
      </c>
      <c r="E431" s="118">
        <v>2.1702617153949575</v>
      </c>
      <c r="F431" s="85" t="s">
        <v>3772</v>
      </c>
      <c r="G431" s="85" t="b">
        <v>0</v>
      </c>
      <c r="H431" s="85" t="b">
        <v>0</v>
      </c>
      <c r="I431" s="85" t="b">
        <v>0</v>
      </c>
      <c r="J431" s="85" t="b">
        <v>0</v>
      </c>
      <c r="K431" s="85" t="b">
        <v>0</v>
      </c>
      <c r="L431" s="85" t="b">
        <v>0</v>
      </c>
    </row>
    <row r="432" spans="1:12" ht="15">
      <c r="A432" s="85" t="s">
        <v>472</v>
      </c>
      <c r="B432" s="85" t="s">
        <v>471</v>
      </c>
      <c r="C432" s="85">
        <v>2</v>
      </c>
      <c r="D432" s="118">
        <v>0.006744882787797656</v>
      </c>
      <c r="E432" s="118">
        <v>2.1702617153949575</v>
      </c>
      <c r="F432" s="85" t="s">
        <v>3772</v>
      </c>
      <c r="G432" s="85" t="b">
        <v>0</v>
      </c>
      <c r="H432" s="85" t="b">
        <v>0</v>
      </c>
      <c r="I432" s="85" t="b">
        <v>0</v>
      </c>
      <c r="J432" s="85" t="b">
        <v>0</v>
      </c>
      <c r="K432" s="85" t="b">
        <v>0</v>
      </c>
      <c r="L432" s="85" t="b">
        <v>0</v>
      </c>
    </row>
    <row r="433" spans="1:12" ht="15">
      <c r="A433" s="85" t="s">
        <v>471</v>
      </c>
      <c r="B433" s="85" t="s">
        <v>4639</v>
      </c>
      <c r="C433" s="85">
        <v>2</v>
      </c>
      <c r="D433" s="118">
        <v>0.006744882787797656</v>
      </c>
      <c r="E433" s="118">
        <v>1.869231719730976</v>
      </c>
      <c r="F433" s="85" t="s">
        <v>3772</v>
      </c>
      <c r="G433" s="85" t="b">
        <v>0</v>
      </c>
      <c r="H433" s="85" t="b">
        <v>0</v>
      </c>
      <c r="I433" s="85" t="b">
        <v>0</v>
      </c>
      <c r="J433" s="85" t="b">
        <v>0</v>
      </c>
      <c r="K433" s="85" t="b">
        <v>0</v>
      </c>
      <c r="L433" s="85" t="b">
        <v>0</v>
      </c>
    </row>
    <row r="434" spans="1:12" ht="15">
      <c r="A434" s="85" t="s">
        <v>4639</v>
      </c>
      <c r="B434" s="85" t="s">
        <v>4599</v>
      </c>
      <c r="C434" s="85">
        <v>2</v>
      </c>
      <c r="D434" s="118">
        <v>0.006744882787797656</v>
      </c>
      <c r="E434" s="118">
        <v>1.869231719730976</v>
      </c>
      <c r="F434" s="85" t="s">
        <v>3772</v>
      </c>
      <c r="G434" s="85" t="b">
        <v>0</v>
      </c>
      <c r="H434" s="85" t="b">
        <v>0</v>
      </c>
      <c r="I434" s="85" t="b">
        <v>0</v>
      </c>
      <c r="J434" s="85" t="b">
        <v>0</v>
      </c>
      <c r="K434" s="85" t="b">
        <v>0</v>
      </c>
      <c r="L434" s="85" t="b">
        <v>0</v>
      </c>
    </row>
    <row r="435" spans="1:12" ht="15">
      <c r="A435" s="85" t="s">
        <v>4599</v>
      </c>
      <c r="B435" s="85" t="s">
        <v>3956</v>
      </c>
      <c r="C435" s="85">
        <v>2</v>
      </c>
      <c r="D435" s="118">
        <v>0.006744882787797656</v>
      </c>
      <c r="E435" s="118">
        <v>1.3573483587521018</v>
      </c>
      <c r="F435" s="85" t="s">
        <v>3772</v>
      </c>
      <c r="G435" s="85" t="b">
        <v>0</v>
      </c>
      <c r="H435" s="85" t="b">
        <v>0</v>
      </c>
      <c r="I435" s="85" t="b">
        <v>0</v>
      </c>
      <c r="J435" s="85" t="b">
        <v>0</v>
      </c>
      <c r="K435" s="85" t="b">
        <v>0</v>
      </c>
      <c r="L435" s="85" t="b">
        <v>0</v>
      </c>
    </row>
    <row r="436" spans="1:12" ht="15">
      <c r="A436" s="85" t="s">
        <v>3956</v>
      </c>
      <c r="B436" s="85" t="s">
        <v>3895</v>
      </c>
      <c r="C436" s="85">
        <v>2</v>
      </c>
      <c r="D436" s="118">
        <v>0.006744882787797656</v>
      </c>
      <c r="E436" s="118">
        <v>1.3251636753807006</v>
      </c>
      <c r="F436" s="85" t="s">
        <v>3772</v>
      </c>
      <c r="G436" s="85" t="b">
        <v>0</v>
      </c>
      <c r="H436" s="85" t="b">
        <v>0</v>
      </c>
      <c r="I436" s="85" t="b">
        <v>0</v>
      </c>
      <c r="J436" s="85" t="b">
        <v>0</v>
      </c>
      <c r="K436" s="85" t="b">
        <v>0</v>
      </c>
      <c r="L436" s="85" t="b">
        <v>0</v>
      </c>
    </row>
    <row r="437" spans="1:12" ht="15">
      <c r="A437" s="85" t="s">
        <v>3895</v>
      </c>
      <c r="B437" s="85" t="s">
        <v>3911</v>
      </c>
      <c r="C437" s="85">
        <v>2</v>
      </c>
      <c r="D437" s="118">
        <v>0.006744882787797656</v>
      </c>
      <c r="E437" s="118">
        <v>2.1702617153949575</v>
      </c>
      <c r="F437" s="85" t="s">
        <v>3772</v>
      </c>
      <c r="G437" s="85" t="b">
        <v>0</v>
      </c>
      <c r="H437" s="85" t="b">
        <v>0</v>
      </c>
      <c r="I437" s="85" t="b">
        <v>0</v>
      </c>
      <c r="J437" s="85" t="b">
        <v>0</v>
      </c>
      <c r="K437" s="85" t="b">
        <v>0</v>
      </c>
      <c r="L437" s="85" t="b">
        <v>0</v>
      </c>
    </row>
    <row r="438" spans="1:12" ht="15">
      <c r="A438" s="85" t="s">
        <v>3911</v>
      </c>
      <c r="B438" s="85" t="s">
        <v>4768</v>
      </c>
      <c r="C438" s="85">
        <v>2</v>
      </c>
      <c r="D438" s="118">
        <v>0.006744882787797656</v>
      </c>
      <c r="E438" s="118">
        <v>2.1702617153949575</v>
      </c>
      <c r="F438" s="85" t="s">
        <v>3772</v>
      </c>
      <c r="G438" s="85" t="b">
        <v>0</v>
      </c>
      <c r="H438" s="85" t="b">
        <v>0</v>
      </c>
      <c r="I438" s="85" t="b">
        <v>0</v>
      </c>
      <c r="J438" s="85" t="b">
        <v>0</v>
      </c>
      <c r="K438" s="85" t="b">
        <v>0</v>
      </c>
      <c r="L438" s="85" t="b">
        <v>0</v>
      </c>
    </row>
    <row r="439" spans="1:12" ht="15">
      <c r="A439" s="85" t="s">
        <v>4768</v>
      </c>
      <c r="B439" s="85" t="s">
        <v>4769</v>
      </c>
      <c r="C439" s="85">
        <v>2</v>
      </c>
      <c r="D439" s="118">
        <v>0.006744882787797656</v>
      </c>
      <c r="E439" s="118">
        <v>2.1702617153949575</v>
      </c>
      <c r="F439" s="85" t="s">
        <v>3772</v>
      </c>
      <c r="G439" s="85" t="b">
        <v>0</v>
      </c>
      <c r="H439" s="85" t="b">
        <v>0</v>
      </c>
      <c r="I439" s="85" t="b">
        <v>0</v>
      </c>
      <c r="J439" s="85" t="b">
        <v>0</v>
      </c>
      <c r="K439" s="85" t="b">
        <v>0</v>
      </c>
      <c r="L439" s="85" t="b">
        <v>0</v>
      </c>
    </row>
    <row r="440" spans="1:12" ht="15">
      <c r="A440" s="85" t="s">
        <v>489</v>
      </c>
      <c r="B440" s="85" t="s">
        <v>497</v>
      </c>
      <c r="C440" s="85">
        <v>2</v>
      </c>
      <c r="D440" s="118">
        <v>0.006744882787797656</v>
      </c>
      <c r="E440" s="118">
        <v>1.9941704563392761</v>
      </c>
      <c r="F440" s="85" t="s">
        <v>3772</v>
      </c>
      <c r="G440" s="85" t="b">
        <v>0</v>
      </c>
      <c r="H440" s="85" t="b">
        <v>0</v>
      </c>
      <c r="I440" s="85" t="b">
        <v>0</v>
      </c>
      <c r="J440" s="85" t="b">
        <v>0</v>
      </c>
      <c r="K440" s="85" t="b">
        <v>0</v>
      </c>
      <c r="L440" s="85" t="b">
        <v>0</v>
      </c>
    </row>
    <row r="441" spans="1:12" ht="15">
      <c r="A441" s="85" t="s">
        <v>497</v>
      </c>
      <c r="B441" s="85" t="s">
        <v>488</v>
      </c>
      <c r="C441" s="85">
        <v>2</v>
      </c>
      <c r="D441" s="118">
        <v>0.006744882787797656</v>
      </c>
      <c r="E441" s="118">
        <v>1.9941704563392761</v>
      </c>
      <c r="F441" s="85" t="s">
        <v>3772</v>
      </c>
      <c r="G441" s="85" t="b">
        <v>0</v>
      </c>
      <c r="H441" s="85" t="b">
        <v>0</v>
      </c>
      <c r="I441" s="85" t="b">
        <v>0</v>
      </c>
      <c r="J441" s="85" t="b">
        <v>0</v>
      </c>
      <c r="K441" s="85" t="b">
        <v>0</v>
      </c>
      <c r="L441" s="85" t="b">
        <v>0</v>
      </c>
    </row>
    <row r="442" spans="1:12" ht="15">
      <c r="A442" s="85" t="s">
        <v>488</v>
      </c>
      <c r="B442" s="85" t="s">
        <v>487</v>
      </c>
      <c r="C442" s="85">
        <v>2</v>
      </c>
      <c r="D442" s="118">
        <v>0.006744882787797656</v>
      </c>
      <c r="E442" s="118">
        <v>2.1702617153949575</v>
      </c>
      <c r="F442" s="85" t="s">
        <v>3772</v>
      </c>
      <c r="G442" s="85" t="b">
        <v>0</v>
      </c>
      <c r="H442" s="85" t="b">
        <v>0</v>
      </c>
      <c r="I442" s="85" t="b">
        <v>0</v>
      </c>
      <c r="J442" s="85" t="b">
        <v>0</v>
      </c>
      <c r="K442" s="85" t="b">
        <v>0</v>
      </c>
      <c r="L442" s="85" t="b">
        <v>0</v>
      </c>
    </row>
    <row r="443" spans="1:12" ht="15">
      <c r="A443" s="85" t="s">
        <v>487</v>
      </c>
      <c r="B443" s="85" t="s">
        <v>381</v>
      </c>
      <c r="C443" s="85">
        <v>2</v>
      </c>
      <c r="D443" s="118">
        <v>0.006744882787797656</v>
      </c>
      <c r="E443" s="118">
        <v>2.1702617153949575</v>
      </c>
      <c r="F443" s="85" t="s">
        <v>3772</v>
      </c>
      <c r="G443" s="85" t="b">
        <v>0</v>
      </c>
      <c r="H443" s="85" t="b">
        <v>0</v>
      </c>
      <c r="I443" s="85" t="b">
        <v>0</v>
      </c>
      <c r="J443" s="85" t="b">
        <v>0</v>
      </c>
      <c r="K443" s="85" t="b">
        <v>0</v>
      </c>
      <c r="L443" s="85" t="b">
        <v>0</v>
      </c>
    </row>
    <row r="444" spans="1:12" ht="15">
      <c r="A444" s="85" t="s">
        <v>381</v>
      </c>
      <c r="B444" s="85" t="s">
        <v>455</v>
      </c>
      <c r="C444" s="85">
        <v>2</v>
      </c>
      <c r="D444" s="118">
        <v>0.006744882787797656</v>
      </c>
      <c r="E444" s="118">
        <v>1.5962304476672384</v>
      </c>
      <c r="F444" s="85" t="s">
        <v>3772</v>
      </c>
      <c r="G444" s="85" t="b">
        <v>0</v>
      </c>
      <c r="H444" s="85" t="b">
        <v>0</v>
      </c>
      <c r="I444" s="85" t="b">
        <v>0</v>
      </c>
      <c r="J444" s="85" t="b">
        <v>0</v>
      </c>
      <c r="K444" s="85" t="b">
        <v>0</v>
      </c>
      <c r="L444" s="85" t="b">
        <v>0</v>
      </c>
    </row>
    <row r="445" spans="1:12" ht="15">
      <c r="A445" s="85" t="s">
        <v>455</v>
      </c>
      <c r="B445" s="85" t="s">
        <v>486</v>
      </c>
      <c r="C445" s="85">
        <v>2</v>
      </c>
      <c r="D445" s="118">
        <v>0.006744882787797656</v>
      </c>
      <c r="E445" s="118">
        <v>1.7723217067229198</v>
      </c>
      <c r="F445" s="85" t="s">
        <v>3772</v>
      </c>
      <c r="G445" s="85" t="b">
        <v>0</v>
      </c>
      <c r="H445" s="85" t="b">
        <v>0</v>
      </c>
      <c r="I445" s="85" t="b">
        <v>0</v>
      </c>
      <c r="J445" s="85" t="b">
        <v>0</v>
      </c>
      <c r="K445" s="85" t="b">
        <v>0</v>
      </c>
      <c r="L445" s="85" t="b">
        <v>0</v>
      </c>
    </row>
    <row r="446" spans="1:12" ht="15">
      <c r="A446" s="85" t="s">
        <v>486</v>
      </c>
      <c r="B446" s="85" t="s">
        <v>485</v>
      </c>
      <c r="C446" s="85">
        <v>2</v>
      </c>
      <c r="D446" s="118">
        <v>0.006744882787797656</v>
      </c>
      <c r="E446" s="118">
        <v>1.9941704563392761</v>
      </c>
      <c r="F446" s="85" t="s">
        <v>3772</v>
      </c>
      <c r="G446" s="85" t="b">
        <v>0</v>
      </c>
      <c r="H446" s="85" t="b">
        <v>0</v>
      </c>
      <c r="I446" s="85" t="b">
        <v>0</v>
      </c>
      <c r="J446" s="85" t="b">
        <v>0</v>
      </c>
      <c r="K446" s="85" t="b">
        <v>0</v>
      </c>
      <c r="L446" s="85" t="b">
        <v>0</v>
      </c>
    </row>
    <row r="447" spans="1:12" ht="15">
      <c r="A447" s="85" t="s">
        <v>485</v>
      </c>
      <c r="B447" s="85" t="s">
        <v>484</v>
      </c>
      <c r="C447" s="85">
        <v>2</v>
      </c>
      <c r="D447" s="118">
        <v>0.006744882787797656</v>
      </c>
      <c r="E447" s="118">
        <v>1.8180791972835948</v>
      </c>
      <c r="F447" s="85" t="s">
        <v>3772</v>
      </c>
      <c r="G447" s="85" t="b">
        <v>0</v>
      </c>
      <c r="H447" s="85" t="b">
        <v>0</v>
      </c>
      <c r="I447" s="85" t="b">
        <v>0</v>
      </c>
      <c r="J447" s="85" t="b">
        <v>0</v>
      </c>
      <c r="K447" s="85" t="b">
        <v>0</v>
      </c>
      <c r="L447" s="85" t="b">
        <v>0</v>
      </c>
    </row>
    <row r="448" spans="1:12" ht="15">
      <c r="A448" s="85" t="s">
        <v>379</v>
      </c>
      <c r="B448" s="85" t="s">
        <v>455</v>
      </c>
      <c r="C448" s="85">
        <v>2</v>
      </c>
      <c r="D448" s="118">
        <v>0.006744882787797656</v>
      </c>
      <c r="E448" s="118">
        <v>1.1702617153949573</v>
      </c>
      <c r="F448" s="85" t="s">
        <v>3772</v>
      </c>
      <c r="G448" s="85" t="b">
        <v>0</v>
      </c>
      <c r="H448" s="85" t="b">
        <v>0</v>
      </c>
      <c r="I448" s="85" t="b">
        <v>0</v>
      </c>
      <c r="J448" s="85" t="b">
        <v>0</v>
      </c>
      <c r="K448" s="85" t="b">
        <v>0</v>
      </c>
      <c r="L448" s="85" t="b">
        <v>0</v>
      </c>
    </row>
    <row r="449" spans="1:12" ht="15">
      <c r="A449" s="85" t="s">
        <v>3958</v>
      </c>
      <c r="B449" s="85" t="s">
        <v>4594</v>
      </c>
      <c r="C449" s="85">
        <v>2</v>
      </c>
      <c r="D449" s="118">
        <v>0.006744882787797656</v>
      </c>
      <c r="E449" s="118">
        <v>1.4298990259007136</v>
      </c>
      <c r="F449" s="85" t="s">
        <v>3772</v>
      </c>
      <c r="G449" s="85" t="b">
        <v>0</v>
      </c>
      <c r="H449" s="85" t="b">
        <v>0</v>
      </c>
      <c r="I449" s="85" t="b">
        <v>0</v>
      </c>
      <c r="J449" s="85" t="b">
        <v>0</v>
      </c>
      <c r="K449" s="85" t="b">
        <v>0</v>
      </c>
      <c r="L449" s="85" t="b">
        <v>0</v>
      </c>
    </row>
    <row r="450" spans="1:12" ht="15">
      <c r="A450" s="85" t="s">
        <v>3895</v>
      </c>
      <c r="B450" s="85" t="s">
        <v>3964</v>
      </c>
      <c r="C450" s="85">
        <v>6</v>
      </c>
      <c r="D450" s="118">
        <v>0.011382614426711629</v>
      </c>
      <c r="E450" s="118">
        <v>1.2543435325952943</v>
      </c>
      <c r="F450" s="85" t="s">
        <v>3773</v>
      </c>
      <c r="G450" s="85" t="b">
        <v>0</v>
      </c>
      <c r="H450" s="85" t="b">
        <v>0</v>
      </c>
      <c r="I450" s="85" t="b">
        <v>0</v>
      </c>
      <c r="J450" s="85" t="b">
        <v>0</v>
      </c>
      <c r="K450" s="85" t="b">
        <v>0</v>
      </c>
      <c r="L450" s="85" t="b">
        <v>0</v>
      </c>
    </row>
    <row r="451" spans="1:12" ht="15">
      <c r="A451" s="85" t="s">
        <v>3968</v>
      </c>
      <c r="B451" s="85" t="s">
        <v>3895</v>
      </c>
      <c r="C451" s="85">
        <v>3</v>
      </c>
      <c r="D451" s="118">
        <v>0.006436468664299949</v>
      </c>
      <c r="E451" s="118">
        <v>1.502985458799587</v>
      </c>
      <c r="F451" s="85" t="s">
        <v>3773</v>
      </c>
      <c r="G451" s="85" t="b">
        <v>1</v>
      </c>
      <c r="H451" s="85" t="b">
        <v>0</v>
      </c>
      <c r="I451" s="85" t="b">
        <v>0</v>
      </c>
      <c r="J451" s="85" t="b">
        <v>0</v>
      </c>
      <c r="K451" s="85" t="b">
        <v>0</v>
      </c>
      <c r="L451" s="85" t="b">
        <v>0</v>
      </c>
    </row>
    <row r="452" spans="1:12" ht="15">
      <c r="A452" s="85" t="s">
        <v>3965</v>
      </c>
      <c r="B452" s="85" t="s">
        <v>4729</v>
      </c>
      <c r="C452" s="85">
        <v>3</v>
      </c>
      <c r="D452" s="118">
        <v>0.006436468664299949</v>
      </c>
      <c r="E452" s="118">
        <v>1.8911656301824684</v>
      </c>
      <c r="F452" s="85" t="s">
        <v>3773</v>
      </c>
      <c r="G452" s="85" t="b">
        <v>0</v>
      </c>
      <c r="H452" s="85" t="b">
        <v>0</v>
      </c>
      <c r="I452" s="85" t="b">
        <v>0</v>
      </c>
      <c r="J452" s="85" t="b">
        <v>0</v>
      </c>
      <c r="K452" s="85" t="b">
        <v>0</v>
      </c>
      <c r="L452" s="85" t="b">
        <v>0</v>
      </c>
    </row>
    <row r="453" spans="1:12" ht="15">
      <c r="A453" s="85" t="s">
        <v>4729</v>
      </c>
      <c r="B453" s="85" t="s">
        <v>4730</v>
      </c>
      <c r="C453" s="85">
        <v>3</v>
      </c>
      <c r="D453" s="118">
        <v>0.006436468664299949</v>
      </c>
      <c r="E453" s="118">
        <v>2.1921956258464497</v>
      </c>
      <c r="F453" s="85" t="s">
        <v>3773</v>
      </c>
      <c r="G453" s="85" t="b">
        <v>0</v>
      </c>
      <c r="H453" s="85" t="b">
        <v>0</v>
      </c>
      <c r="I453" s="85" t="b">
        <v>0</v>
      </c>
      <c r="J453" s="85" t="b">
        <v>0</v>
      </c>
      <c r="K453" s="85" t="b">
        <v>0</v>
      </c>
      <c r="L453" s="85" t="b">
        <v>0</v>
      </c>
    </row>
    <row r="454" spans="1:12" ht="15">
      <c r="A454" s="85" t="s">
        <v>3966</v>
      </c>
      <c r="B454" s="85" t="s">
        <v>4877</v>
      </c>
      <c r="C454" s="85">
        <v>2</v>
      </c>
      <c r="D454" s="118">
        <v>0.0049911431614445565</v>
      </c>
      <c r="E454" s="118">
        <v>1.9703468762300935</v>
      </c>
      <c r="F454" s="85" t="s">
        <v>3773</v>
      </c>
      <c r="G454" s="85" t="b">
        <v>0</v>
      </c>
      <c r="H454" s="85" t="b">
        <v>0</v>
      </c>
      <c r="I454" s="85" t="b">
        <v>0</v>
      </c>
      <c r="J454" s="85" t="b">
        <v>0</v>
      </c>
      <c r="K454" s="85" t="b">
        <v>0</v>
      </c>
      <c r="L454" s="85" t="b">
        <v>0</v>
      </c>
    </row>
    <row r="455" spans="1:12" ht="15">
      <c r="A455" s="85" t="s">
        <v>3990</v>
      </c>
      <c r="B455" s="85" t="s">
        <v>3951</v>
      </c>
      <c r="C455" s="85">
        <v>2</v>
      </c>
      <c r="D455" s="118">
        <v>0.0049911431614445565</v>
      </c>
      <c r="E455" s="118">
        <v>1.3075890445485192</v>
      </c>
      <c r="F455" s="85" t="s">
        <v>3773</v>
      </c>
      <c r="G455" s="85" t="b">
        <v>0</v>
      </c>
      <c r="H455" s="85" t="b">
        <v>0</v>
      </c>
      <c r="I455" s="85" t="b">
        <v>0</v>
      </c>
      <c r="J455" s="85" t="b">
        <v>0</v>
      </c>
      <c r="K455" s="85" t="b">
        <v>0</v>
      </c>
      <c r="L455" s="85" t="b">
        <v>0</v>
      </c>
    </row>
    <row r="456" spans="1:12" ht="15">
      <c r="A456" s="85" t="s">
        <v>4870</v>
      </c>
      <c r="B456" s="85" t="s">
        <v>4703</v>
      </c>
      <c r="C456" s="85">
        <v>2</v>
      </c>
      <c r="D456" s="118">
        <v>0.0049911431614445565</v>
      </c>
      <c r="E456" s="118">
        <v>2.368286884902131</v>
      </c>
      <c r="F456" s="85" t="s">
        <v>3773</v>
      </c>
      <c r="G456" s="85" t="b">
        <v>0</v>
      </c>
      <c r="H456" s="85" t="b">
        <v>0</v>
      </c>
      <c r="I456" s="85" t="b">
        <v>0</v>
      </c>
      <c r="J456" s="85" t="b">
        <v>0</v>
      </c>
      <c r="K456" s="85" t="b">
        <v>0</v>
      </c>
      <c r="L456" s="85" t="b">
        <v>0</v>
      </c>
    </row>
    <row r="457" spans="1:12" ht="15">
      <c r="A457" s="85" t="s">
        <v>4703</v>
      </c>
      <c r="B457" s="85" t="s">
        <v>3968</v>
      </c>
      <c r="C457" s="85">
        <v>2</v>
      </c>
      <c r="D457" s="118">
        <v>0.0049911431614445565</v>
      </c>
      <c r="E457" s="118">
        <v>2.0672568892381498</v>
      </c>
      <c r="F457" s="85" t="s">
        <v>3773</v>
      </c>
      <c r="G457" s="85" t="b">
        <v>0</v>
      </c>
      <c r="H457" s="85" t="b">
        <v>0</v>
      </c>
      <c r="I457" s="85" t="b">
        <v>0</v>
      </c>
      <c r="J457" s="85" t="b">
        <v>1</v>
      </c>
      <c r="K457" s="85" t="b">
        <v>0</v>
      </c>
      <c r="L457" s="85" t="b">
        <v>0</v>
      </c>
    </row>
    <row r="458" spans="1:12" ht="15">
      <c r="A458" s="85" t="s">
        <v>3964</v>
      </c>
      <c r="B458" s="85" t="s">
        <v>4871</v>
      </c>
      <c r="C458" s="85">
        <v>2</v>
      </c>
      <c r="D458" s="118">
        <v>0.0049911431614445565</v>
      </c>
      <c r="E458" s="118">
        <v>1.5901356345184874</v>
      </c>
      <c r="F458" s="85" t="s">
        <v>3773</v>
      </c>
      <c r="G458" s="85" t="b">
        <v>0</v>
      </c>
      <c r="H458" s="85" t="b">
        <v>0</v>
      </c>
      <c r="I458" s="85" t="b">
        <v>0</v>
      </c>
      <c r="J458" s="85" t="b">
        <v>0</v>
      </c>
      <c r="K458" s="85" t="b">
        <v>0</v>
      </c>
      <c r="L458" s="85" t="b">
        <v>0</v>
      </c>
    </row>
    <row r="459" spans="1:12" ht="15">
      <c r="A459" s="85" t="s">
        <v>4871</v>
      </c>
      <c r="B459" s="85" t="s">
        <v>4588</v>
      </c>
      <c r="C459" s="85">
        <v>2</v>
      </c>
      <c r="D459" s="118">
        <v>0.0049911431614445565</v>
      </c>
      <c r="E459" s="118">
        <v>2.368286884902131</v>
      </c>
      <c r="F459" s="85" t="s">
        <v>3773</v>
      </c>
      <c r="G459" s="85" t="b">
        <v>0</v>
      </c>
      <c r="H459" s="85" t="b">
        <v>0</v>
      </c>
      <c r="I459" s="85" t="b">
        <v>0</v>
      </c>
      <c r="J459" s="85" t="b">
        <v>0</v>
      </c>
      <c r="K459" s="85" t="b">
        <v>0</v>
      </c>
      <c r="L459" s="85" t="b">
        <v>0</v>
      </c>
    </row>
    <row r="460" spans="1:12" ht="15">
      <c r="A460" s="85" t="s">
        <v>4588</v>
      </c>
      <c r="B460" s="85" t="s">
        <v>3965</v>
      </c>
      <c r="C460" s="85">
        <v>2</v>
      </c>
      <c r="D460" s="118">
        <v>0.0049911431614445565</v>
      </c>
      <c r="E460" s="118">
        <v>2.0672568892381498</v>
      </c>
      <c r="F460" s="85" t="s">
        <v>3773</v>
      </c>
      <c r="G460" s="85" t="b">
        <v>0</v>
      </c>
      <c r="H460" s="85" t="b">
        <v>0</v>
      </c>
      <c r="I460" s="85" t="b">
        <v>0</v>
      </c>
      <c r="J460" s="85" t="b">
        <v>0</v>
      </c>
      <c r="K460" s="85" t="b">
        <v>0</v>
      </c>
      <c r="L460" s="85" t="b">
        <v>0</v>
      </c>
    </row>
    <row r="461" spans="1:12" ht="15">
      <c r="A461" s="85" t="s">
        <v>4730</v>
      </c>
      <c r="B461" s="85" t="s">
        <v>3970</v>
      </c>
      <c r="C461" s="85">
        <v>2</v>
      </c>
      <c r="D461" s="118">
        <v>0.0049911431614445565</v>
      </c>
      <c r="E461" s="118">
        <v>1.8911656301824684</v>
      </c>
      <c r="F461" s="85" t="s">
        <v>3773</v>
      </c>
      <c r="G461" s="85" t="b">
        <v>0</v>
      </c>
      <c r="H461" s="85" t="b">
        <v>0</v>
      </c>
      <c r="I461" s="85" t="b">
        <v>0</v>
      </c>
      <c r="J461" s="85" t="b">
        <v>0</v>
      </c>
      <c r="K461" s="85" t="b">
        <v>0</v>
      </c>
      <c r="L461" s="85" t="b">
        <v>0</v>
      </c>
    </row>
    <row r="462" spans="1:12" ht="15">
      <c r="A462" s="85" t="s">
        <v>3970</v>
      </c>
      <c r="B462" s="85" t="s">
        <v>3895</v>
      </c>
      <c r="C462" s="85">
        <v>2</v>
      </c>
      <c r="D462" s="118">
        <v>0.0049911431614445565</v>
      </c>
      <c r="E462" s="118">
        <v>1.3268941997439059</v>
      </c>
      <c r="F462" s="85" t="s">
        <v>3773</v>
      </c>
      <c r="G462" s="85" t="b">
        <v>0</v>
      </c>
      <c r="H462" s="85" t="b">
        <v>0</v>
      </c>
      <c r="I462" s="85" t="b">
        <v>0</v>
      </c>
      <c r="J462" s="85" t="b">
        <v>0</v>
      </c>
      <c r="K462" s="85" t="b">
        <v>0</v>
      </c>
      <c r="L462" s="85" t="b">
        <v>0</v>
      </c>
    </row>
    <row r="463" spans="1:12" ht="15">
      <c r="A463" s="85" t="s">
        <v>3964</v>
      </c>
      <c r="B463" s="85" t="s">
        <v>4872</v>
      </c>
      <c r="C463" s="85">
        <v>2</v>
      </c>
      <c r="D463" s="118">
        <v>0.0049911431614445565</v>
      </c>
      <c r="E463" s="118">
        <v>1.5901356345184874</v>
      </c>
      <c r="F463" s="85" t="s">
        <v>3773</v>
      </c>
      <c r="G463" s="85" t="b">
        <v>0</v>
      </c>
      <c r="H463" s="85" t="b">
        <v>0</v>
      </c>
      <c r="I463" s="85" t="b">
        <v>0</v>
      </c>
      <c r="J463" s="85" t="b">
        <v>0</v>
      </c>
      <c r="K463" s="85" t="b">
        <v>0</v>
      </c>
      <c r="L463" s="85" t="b">
        <v>0</v>
      </c>
    </row>
    <row r="464" spans="1:12" ht="15">
      <c r="A464" s="85" t="s">
        <v>4872</v>
      </c>
      <c r="B464" s="85" t="s">
        <v>4873</v>
      </c>
      <c r="C464" s="85">
        <v>2</v>
      </c>
      <c r="D464" s="118">
        <v>0.0049911431614445565</v>
      </c>
      <c r="E464" s="118">
        <v>2.368286884902131</v>
      </c>
      <c r="F464" s="85" t="s">
        <v>3773</v>
      </c>
      <c r="G464" s="85" t="b">
        <v>0</v>
      </c>
      <c r="H464" s="85" t="b">
        <v>0</v>
      </c>
      <c r="I464" s="85" t="b">
        <v>0</v>
      </c>
      <c r="J464" s="85" t="b">
        <v>1</v>
      </c>
      <c r="K464" s="85" t="b">
        <v>0</v>
      </c>
      <c r="L464" s="85" t="b">
        <v>0</v>
      </c>
    </row>
    <row r="465" spans="1:12" ht="15">
      <c r="A465" s="85" t="s">
        <v>4873</v>
      </c>
      <c r="B465" s="85" t="s">
        <v>4874</v>
      </c>
      <c r="C465" s="85">
        <v>2</v>
      </c>
      <c r="D465" s="118">
        <v>0.0049911431614445565</v>
      </c>
      <c r="E465" s="118">
        <v>2.368286884902131</v>
      </c>
      <c r="F465" s="85" t="s">
        <v>3773</v>
      </c>
      <c r="G465" s="85" t="b">
        <v>1</v>
      </c>
      <c r="H465" s="85" t="b">
        <v>0</v>
      </c>
      <c r="I465" s="85" t="b">
        <v>0</v>
      </c>
      <c r="J465" s="85" t="b">
        <v>0</v>
      </c>
      <c r="K465" s="85" t="b">
        <v>0</v>
      </c>
      <c r="L465" s="85" t="b">
        <v>0</v>
      </c>
    </row>
    <row r="466" spans="1:12" ht="15">
      <c r="A466" s="85" t="s">
        <v>4874</v>
      </c>
      <c r="B466" s="85" t="s">
        <v>3951</v>
      </c>
      <c r="C466" s="85">
        <v>2</v>
      </c>
      <c r="D466" s="118">
        <v>0.0049911431614445565</v>
      </c>
      <c r="E466" s="118">
        <v>1.3075890445485192</v>
      </c>
      <c r="F466" s="85" t="s">
        <v>3773</v>
      </c>
      <c r="G466" s="85" t="b">
        <v>0</v>
      </c>
      <c r="H466" s="85" t="b">
        <v>0</v>
      </c>
      <c r="I466" s="85" t="b">
        <v>0</v>
      </c>
      <c r="J466" s="85" t="b">
        <v>0</v>
      </c>
      <c r="K466" s="85" t="b">
        <v>0</v>
      </c>
      <c r="L466" s="85" t="b">
        <v>0</v>
      </c>
    </row>
    <row r="467" spans="1:12" ht="15">
      <c r="A467" s="85" t="s">
        <v>3951</v>
      </c>
      <c r="B467" s="85" t="s">
        <v>4738</v>
      </c>
      <c r="C467" s="85">
        <v>2</v>
      </c>
      <c r="D467" s="118">
        <v>0.0049911431614445565</v>
      </c>
      <c r="E467" s="118">
        <v>1.3905632796132832</v>
      </c>
      <c r="F467" s="85" t="s">
        <v>3773</v>
      </c>
      <c r="G467" s="85" t="b">
        <v>0</v>
      </c>
      <c r="H467" s="85" t="b">
        <v>0</v>
      </c>
      <c r="I467" s="85" t="b">
        <v>0</v>
      </c>
      <c r="J467" s="85" t="b">
        <v>0</v>
      </c>
      <c r="K467" s="85" t="b">
        <v>0</v>
      </c>
      <c r="L467" s="85" t="b">
        <v>0</v>
      </c>
    </row>
    <row r="468" spans="1:12" ht="15">
      <c r="A468" s="85" t="s">
        <v>4738</v>
      </c>
      <c r="B468" s="85" t="s">
        <v>4875</v>
      </c>
      <c r="C468" s="85">
        <v>2</v>
      </c>
      <c r="D468" s="118">
        <v>0.0049911431614445565</v>
      </c>
      <c r="E468" s="118">
        <v>2.368286884902131</v>
      </c>
      <c r="F468" s="85" t="s">
        <v>3773</v>
      </c>
      <c r="G468" s="85" t="b">
        <v>0</v>
      </c>
      <c r="H468" s="85" t="b">
        <v>0</v>
      </c>
      <c r="I468" s="85" t="b">
        <v>0</v>
      </c>
      <c r="J468" s="85" t="b">
        <v>0</v>
      </c>
      <c r="K468" s="85" t="b">
        <v>0</v>
      </c>
      <c r="L468" s="85" t="b">
        <v>0</v>
      </c>
    </row>
    <row r="469" spans="1:12" ht="15">
      <c r="A469" s="85" t="s">
        <v>4875</v>
      </c>
      <c r="B469" s="85" t="s">
        <v>4606</v>
      </c>
      <c r="C469" s="85">
        <v>2</v>
      </c>
      <c r="D469" s="118">
        <v>0.0049911431614445565</v>
      </c>
      <c r="E469" s="118">
        <v>2.1921956258464497</v>
      </c>
      <c r="F469" s="85" t="s">
        <v>3773</v>
      </c>
      <c r="G469" s="85" t="b">
        <v>0</v>
      </c>
      <c r="H469" s="85" t="b">
        <v>0</v>
      </c>
      <c r="I469" s="85" t="b">
        <v>0</v>
      </c>
      <c r="J469" s="85" t="b">
        <v>0</v>
      </c>
      <c r="K469" s="85" t="b">
        <v>0</v>
      </c>
      <c r="L469" s="85" t="b">
        <v>0</v>
      </c>
    </row>
    <row r="470" spans="1:12" ht="15">
      <c r="A470" s="85" t="s">
        <v>4606</v>
      </c>
      <c r="B470" s="85" t="s">
        <v>4876</v>
      </c>
      <c r="C470" s="85">
        <v>2</v>
      </c>
      <c r="D470" s="118">
        <v>0.0049911431614445565</v>
      </c>
      <c r="E470" s="118">
        <v>2.1921956258464497</v>
      </c>
      <c r="F470" s="85" t="s">
        <v>3773</v>
      </c>
      <c r="G470" s="85" t="b">
        <v>0</v>
      </c>
      <c r="H470" s="85" t="b">
        <v>0</v>
      </c>
      <c r="I470" s="85" t="b">
        <v>0</v>
      </c>
      <c r="J470" s="85" t="b">
        <v>0</v>
      </c>
      <c r="K470" s="85" t="b">
        <v>0</v>
      </c>
      <c r="L470" s="85" t="b">
        <v>0</v>
      </c>
    </row>
    <row r="471" spans="1:12" ht="15">
      <c r="A471" s="85" t="s">
        <v>4876</v>
      </c>
      <c r="B471" s="85" t="s">
        <v>4739</v>
      </c>
      <c r="C471" s="85">
        <v>2</v>
      </c>
      <c r="D471" s="118">
        <v>0.0049911431614445565</v>
      </c>
      <c r="E471" s="118">
        <v>2.368286884902131</v>
      </c>
      <c r="F471" s="85" t="s">
        <v>3773</v>
      </c>
      <c r="G471" s="85" t="b">
        <v>0</v>
      </c>
      <c r="H471" s="85" t="b">
        <v>0</v>
      </c>
      <c r="I471" s="85" t="b">
        <v>0</v>
      </c>
      <c r="J471" s="85" t="b">
        <v>0</v>
      </c>
      <c r="K471" s="85" t="b">
        <v>0</v>
      </c>
      <c r="L471" s="85" t="b">
        <v>0</v>
      </c>
    </row>
    <row r="472" spans="1:12" ht="15">
      <c r="A472" s="85" t="s">
        <v>4579</v>
      </c>
      <c r="B472" s="85" t="s">
        <v>3966</v>
      </c>
      <c r="C472" s="85">
        <v>2</v>
      </c>
      <c r="D472" s="118">
        <v>0.0049911431614445565</v>
      </c>
      <c r="E472" s="118">
        <v>1.7942556171744122</v>
      </c>
      <c r="F472" s="85" t="s">
        <v>3773</v>
      </c>
      <c r="G472" s="85" t="b">
        <v>0</v>
      </c>
      <c r="H472" s="85" t="b">
        <v>0</v>
      </c>
      <c r="I472" s="85" t="b">
        <v>0</v>
      </c>
      <c r="J472" s="85" t="b">
        <v>0</v>
      </c>
      <c r="K472" s="85" t="b">
        <v>0</v>
      </c>
      <c r="L472" s="85" t="b">
        <v>0</v>
      </c>
    </row>
    <row r="473" spans="1:12" ht="15">
      <c r="A473" s="85" t="s">
        <v>3895</v>
      </c>
      <c r="B473" s="85" t="s">
        <v>4649</v>
      </c>
      <c r="C473" s="85">
        <v>2</v>
      </c>
      <c r="D473" s="118">
        <v>0.0049911431614445565</v>
      </c>
      <c r="E473" s="118">
        <v>1.2543435325952943</v>
      </c>
      <c r="F473" s="85" t="s">
        <v>3773</v>
      </c>
      <c r="G473" s="85" t="b">
        <v>0</v>
      </c>
      <c r="H473" s="85" t="b">
        <v>0</v>
      </c>
      <c r="I473" s="85" t="b">
        <v>0</v>
      </c>
      <c r="J473" s="85" t="b">
        <v>0</v>
      </c>
      <c r="K473" s="85" t="b">
        <v>0</v>
      </c>
      <c r="L473" s="85" t="b">
        <v>0</v>
      </c>
    </row>
    <row r="474" spans="1:12" ht="15">
      <c r="A474" s="85" t="s">
        <v>4708</v>
      </c>
      <c r="B474" s="85" t="s">
        <v>4713</v>
      </c>
      <c r="C474" s="85">
        <v>2</v>
      </c>
      <c r="D474" s="118">
        <v>0.0049911431614445565</v>
      </c>
      <c r="E474" s="118">
        <v>2.368286884902131</v>
      </c>
      <c r="F474" s="85" t="s">
        <v>3773</v>
      </c>
      <c r="G474" s="85" t="b">
        <v>0</v>
      </c>
      <c r="H474" s="85" t="b">
        <v>0</v>
      </c>
      <c r="I474" s="85" t="b">
        <v>0</v>
      </c>
      <c r="J474" s="85" t="b">
        <v>0</v>
      </c>
      <c r="K474" s="85" t="b">
        <v>0</v>
      </c>
      <c r="L474" s="85" t="b">
        <v>0</v>
      </c>
    </row>
    <row r="475" spans="1:12" ht="15">
      <c r="A475" s="85" t="s">
        <v>4713</v>
      </c>
      <c r="B475" s="85" t="s">
        <v>4842</v>
      </c>
      <c r="C475" s="85">
        <v>2</v>
      </c>
      <c r="D475" s="118">
        <v>0.0049911431614445565</v>
      </c>
      <c r="E475" s="118">
        <v>2.368286884902131</v>
      </c>
      <c r="F475" s="85" t="s">
        <v>3773</v>
      </c>
      <c r="G475" s="85" t="b">
        <v>0</v>
      </c>
      <c r="H475" s="85" t="b">
        <v>0</v>
      </c>
      <c r="I475" s="85" t="b">
        <v>0</v>
      </c>
      <c r="J475" s="85" t="b">
        <v>0</v>
      </c>
      <c r="K475" s="85" t="b">
        <v>0</v>
      </c>
      <c r="L475" s="85" t="b">
        <v>0</v>
      </c>
    </row>
    <row r="476" spans="1:12" ht="15">
      <c r="A476" s="85" t="s">
        <v>4842</v>
      </c>
      <c r="B476" s="85" t="s">
        <v>4843</v>
      </c>
      <c r="C476" s="85">
        <v>2</v>
      </c>
      <c r="D476" s="118">
        <v>0.0049911431614445565</v>
      </c>
      <c r="E476" s="118">
        <v>2.368286884902131</v>
      </c>
      <c r="F476" s="85" t="s">
        <v>3773</v>
      </c>
      <c r="G476" s="85" t="b">
        <v>0</v>
      </c>
      <c r="H476" s="85" t="b">
        <v>0</v>
      </c>
      <c r="I476" s="85" t="b">
        <v>0</v>
      </c>
      <c r="J476" s="85" t="b">
        <v>0</v>
      </c>
      <c r="K476" s="85" t="b">
        <v>1</v>
      </c>
      <c r="L476" s="85" t="b">
        <v>0</v>
      </c>
    </row>
    <row r="477" spans="1:12" ht="15">
      <c r="A477" s="85" t="s">
        <v>4844</v>
      </c>
      <c r="B477" s="85" t="s">
        <v>4845</v>
      </c>
      <c r="C477" s="85">
        <v>2</v>
      </c>
      <c r="D477" s="118">
        <v>0.0049911431614445565</v>
      </c>
      <c r="E477" s="118">
        <v>2.368286884902131</v>
      </c>
      <c r="F477" s="85" t="s">
        <v>3773</v>
      </c>
      <c r="G477" s="85" t="b">
        <v>0</v>
      </c>
      <c r="H477" s="85" t="b">
        <v>0</v>
      </c>
      <c r="I477" s="85" t="b">
        <v>0</v>
      </c>
      <c r="J477" s="85" t="b">
        <v>0</v>
      </c>
      <c r="K477" s="85" t="b">
        <v>0</v>
      </c>
      <c r="L477" s="85" t="b">
        <v>0</v>
      </c>
    </row>
    <row r="478" spans="1:12" ht="15">
      <c r="A478" s="85" t="s">
        <v>4845</v>
      </c>
      <c r="B478" s="85" t="s">
        <v>4651</v>
      </c>
      <c r="C478" s="85">
        <v>2</v>
      </c>
      <c r="D478" s="118">
        <v>0.0049911431614445565</v>
      </c>
      <c r="E478" s="118">
        <v>2.368286884902131</v>
      </c>
      <c r="F478" s="85" t="s">
        <v>3773</v>
      </c>
      <c r="G478" s="85" t="b">
        <v>0</v>
      </c>
      <c r="H478" s="85" t="b">
        <v>0</v>
      </c>
      <c r="I478" s="85" t="b">
        <v>0</v>
      </c>
      <c r="J478" s="85" t="b">
        <v>0</v>
      </c>
      <c r="K478" s="85" t="b">
        <v>0</v>
      </c>
      <c r="L478" s="85" t="b">
        <v>0</v>
      </c>
    </row>
    <row r="479" spans="1:12" ht="15">
      <c r="A479" s="85" t="s">
        <v>3952</v>
      </c>
      <c r="B479" s="85" t="s">
        <v>3954</v>
      </c>
      <c r="C479" s="85">
        <v>33</v>
      </c>
      <c r="D479" s="118">
        <v>0.0017568446824766846</v>
      </c>
      <c r="E479" s="118">
        <v>1.129846071103044</v>
      </c>
      <c r="F479" s="85" t="s">
        <v>3774</v>
      </c>
      <c r="G479" s="85" t="b">
        <v>0</v>
      </c>
      <c r="H479" s="85" t="b">
        <v>0</v>
      </c>
      <c r="I479" s="85" t="b">
        <v>0</v>
      </c>
      <c r="J479" s="85" t="b">
        <v>0</v>
      </c>
      <c r="K479" s="85" t="b">
        <v>0</v>
      </c>
      <c r="L479" s="85" t="b">
        <v>0</v>
      </c>
    </row>
    <row r="480" spans="1:12" ht="15">
      <c r="A480" s="85" t="s">
        <v>3954</v>
      </c>
      <c r="B480" s="85" t="s">
        <v>3973</v>
      </c>
      <c r="C480" s="85">
        <v>33</v>
      </c>
      <c r="D480" s="118">
        <v>0.0017568446824766846</v>
      </c>
      <c r="E480" s="118">
        <v>1.129846071103044</v>
      </c>
      <c r="F480" s="85" t="s">
        <v>3774</v>
      </c>
      <c r="G480" s="85" t="b">
        <v>0</v>
      </c>
      <c r="H480" s="85" t="b">
        <v>0</v>
      </c>
      <c r="I480" s="85" t="b">
        <v>0</v>
      </c>
      <c r="J480" s="85" t="b">
        <v>0</v>
      </c>
      <c r="K480" s="85" t="b">
        <v>0</v>
      </c>
      <c r="L480" s="85" t="b">
        <v>0</v>
      </c>
    </row>
    <row r="481" spans="1:12" ht="15">
      <c r="A481" s="85" t="s">
        <v>3973</v>
      </c>
      <c r="B481" s="85" t="s">
        <v>3974</v>
      </c>
      <c r="C481" s="85">
        <v>33</v>
      </c>
      <c r="D481" s="118">
        <v>0.0017568446824766846</v>
      </c>
      <c r="E481" s="118">
        <v>1.129846071103044</v>
      </c>
      <c r="F481" s="85" t="s">
        <v>3774</v>
      </c>
      <c r="G481" s="85" t="b">
        <v>0</v>
      </c>
      <c r="H481" s="85" t="b">
        <v>0</v>
      </c>
      <c r="I481" s="85" t="b">
        <v>0</v>
      </c>
      <c r="J481" s="85" t="b">
        <v>0</v>
      </c>
      <c r="K481" s="85" t="b">
        <v>1</v>
      </c>
      <c r="L481" s="85" t="b">
        <v>0</v>
      </c>
    </row>
    <row r="482" spans="1:12" ht="15">
      <c r="A482" s="85" t="s">
        <v>3974</v>
      </c>
      <c r="B482" s="85" t="s">
        <v>3975</v>
      </c>
      <c r="C482" s="85">
        <v>33</v>
      </c>
      <c r="D482" s="118">
        <v>0.0017568446824766846</v>
      </c>
      <c r="E482" s="118">
        <v>1.129846071103044</v>
      </c>
      <c r="F482" s="85" t="s">
        <v>3774</v>
      </c>
      <c r="G482" s="85" t="b">
        <v>0</v>
      </c>
      <c r="H482" s="85" t="b">
        <v>1</v>
      </c>
      <c r="I482" s="85" t="b">
        <v>0</v>
      </c>
      <c r="J482" s="85" t="b">
        <v>0</v>
      </c>
      <c r="K482" s="85" t="b">
        <v>1</v>
      </c>
      <c r="L482" s="85" t="b">
        <v>0</v>
      </c>
    </row>
    <row r="483" spans="1:12" ht="15">
      <c r="A483" s="85" t="s">
        <v>3975</v>
      </c>
      <c r="B483" s="85" t="s">
        <v>3976</v>
      </c>
      <c r="C483" s="85">
        <v>33</v>
      </c>
      <c r="D483" s="118">
        <v>0.0017568446824766846</v>
      </c>
      <c r="E483" s="118">
        <v>1.129846071103044</v>
      </c>
      <c r="F483" s="85" t="s">
        <v>3774</v>
      </c>
      <c r="G483" s="85" t="b">
        <v>0</v>
      </c>
      <c r="H483" s="85" t="b">
        <v>1</v>
      </c>
      <c r="I483" s="85" t="b">
        <v>0</v>
      </c>
      <c r="J483" s="85" t="b">
        <v>0</v>
      </c>
      <c r="K483" s="85" t="b">
        <v>0</v>
      </c>
      <c r="L483" s="85" t="b">
        <v>0</v>
      </c>
    </row>
    <row r="484" spans="1:12" ht="15">
      <c r="A484" s="85" t="s">
        <v>3976</v>
      </c>
      <c r="B484" s="85" t="s">
        <v>3977</v>
      </c>
      <c r="C484" s="85">
        <v>33</v>
      </c>
      <c r="D484" s="118">
        <v>0.0017568446824766846</v>
      </c>
      <c r="E484" s="118">
        <v>1.129846071103044</v>
      </c>
      <c r="F484" s="85" t="s">
        <v>3774</v>
      </c>
      <c r="G484" s="85" t="b">
        <v>0</v>
      </c>
      <c r="H484" s="85" t="b">
        <v>0</v>
      </c>
      <c r="I484" s="85" t="b">
        <v>0</v>
      </c>
      <c r="J484" s="85" t="b">
        <v>0</v>
      </c>
      <c r="K484" s="85" t="b">
        <v>0</v>
      </c>
      <c r="L484" s="85" t="b">
        <v>0</v>
      </c>
    </row>
    <row r="485" spans="1:12" ht="15">
      <c r="A485" s="85" t="s">
        <v>3977</v>
      </c>
      <c r="B485" s="85" t="s">
        <v>3978</v>
      </c>
      <c r="C485" s="85">
        <v>33</v>
      </c>
      <c r="D485" s="118">
        <v>0.0017568446824766846</v>
      </c>
      <c r="E485" s="118">
        <v>1.129846071103044</v>
      </c>
      <c r="F485" s="85" t="s">
        <v>3774</v>
      </c>
      <c r="G485" s="85" t="b">
        <v>0</v>
      </c>
      <c r="H485" s="85" t="b">
        <v>0</v>
      </c>
      <c r="I485" s="85" t="b">
        <v>0</v>
      </c>
      <c r="J485" s="85" t="b">
        <v>0</v>
      </c>
      <c r="K485" s="85" t="b">
        <v>0</v>
      </c>
      <c r="L485" s="85" t="b">
        <v>0</v>
      </c>
    </row>
    <row r="486" spans="1:12" ht="15">
      <c r="A486" s="85" t="s">
        <v>3978</v>
      </c>
      <c r="B486" s="85" t="s">
        <v>3953</v>
      </c>
      <c r="C486" s="85">
        <v>33</v>
      </c>
      <c r="D486" s="118">
        <v>0.0017568446824766846</v>
      </c>
      <c r="E486" s="118">
        <v>1.129846071103044</v>
      </c>
      <c r="F486" s="85" t="s">
        <v>3774</v>
      </c>
      <c r="G486" s="85" t="b">
        <v>0</v>
      </c>
      <c r="H486" s="85" t="b">
        <v>0</v>
      </c>
      <c r="I486" s="85" t="b">
        <v>0</v>
      </c>
      <c r="J486" s="85" t="b">
        <v>0</v>
      </c>
      <c r="K486" s="85" t="b">
        <v>0</v>
      </c>
      <c r="L486" s="85" t="b">
        <v>0</v>
      </c>
    </row>
    <row r="487" spans="1:12" ht="15">
      <c r="A487" s="85" t="s">
        <v>3953</v>
      </c>
      <c r="B487" s="85" t="s">
        <v>3979</v>
      </c>
      <c r="C487" s="85">
        <v>33</v>
      </c>
      <c r="D487" s="118">
        <v>0.0017568446824766846</v>
      </c>
      <c r="E487" s="118">
        <v>1.129846071103044</v>
      </c>
      <c r="F487" s="85" t="s">
        <v>3774</v>
      </c>
      <c r="G487" s="85" t="b">
        <v>0</v>
      </c>
      <c r="H487" s="85" t="b">
        <v>0</v>
      </c>
      <c r="I487" s="85" t="b">
        <v>0</v>
      </c>
      <c r="J487" s="85" t="b">
        <v>0</v>
      </c>
      <c r="K487" s="85" t="b">
        <v>0</v>
      </c>
      <c r="L487" s="85" t="b">
        <v>0</v>
      </c>
    </row>
    <row r="488" spans="1:12" ht="15">
      <c r="A488" s="85" t="s">
        <v>3979</v>
      </c>
      <c r="B488" s="85" t="s">
        <v>4551</v>
      </c>
      <c r="C488" s="85">
        <v>33</v>
      </c>
      <c r="D488" s="118">
        <v>0.0017568446824766846</v>
      </c>
      <c r="E488" s="118">
        <v>1.129846071103044</v>
      </c>
      <c r="F488" s="85" t="s">
        <v>3774</v>
      </c>
      <c r="G488" s="85" t="b">
        <v>0</v>
      </c>
      <c r="H488" s="85" t="b">
        <v>0</v>
      </c>
      <c r="I488" s="85" t="b">
        <v>0</v>
      </c>
      <c r="J488" s="85" t="b">
        <v>0</v>
      </c>
      <c r="K488" s="85" t="b">
        <v>0</v>
      </c>
      <c r="L488" s="85" t="b">
        <v>0</v>
      </c>
    </row>
    <row r="489" spans="1:12" ht="15">
      <c r="A489" s="85" t="s">
        <v>4551</v>
      </c>
      <c r="B489" s="85" t="s">
        <v>4550</v>
      </c>
      <c r="C489" s="85">
        <v>33</v>
      </c>
      <c r="D489" s="118">
        <v>0.0017568446824766846</v>
      </c>
      <c r="E489" s="118">
        <v>1.129846071103044</v>
      </c>
      <c r="F489" s="85" t="s">
        <v>3774</v>
      </c>
      <c r="G489" s="85" t="b">
        <v>0</v>
      </c>
      <c r="H489" s="85" t="b">
        <v>0</v>
      </c>
      <c r="I489" s="85" t="b">
        <v>0</v>
      </c>
      <c r="J489" s="85" t="b">
        <v>0</v>
      </c>
      <c r="K489" s="85" t="b">
        <v>0</v>
      </c>
      <c r="L489" s="85" t="b">
        <v>0</v>
      </c>
    </row>
    <row r="490" spans="1:12" ht="15">
      <c r="A490" s="85" t="s">
        <v>359</v>
      </c>
      <c r="B490" s="85" t="s">
        <v>3952</v>
      </c>
      <c r="C490" s="85">
        <v>32</v>
      </c>
      <c r="D490" s="118">
        <v>0.0025945377353579773</v>
      </c>
      <c r="E490" s="118">
        <v>1.1432100326610255</v>
      </c>
      <c r="F490" s="85" t="s">
        <v>3774</v>
      </c>
      <c r="G490" s="85" t="b">
        <v>0</v>
      </c>
      <c r="H490" s="85" t="b">
        <v>0</v>
      </c>
      <c r="I490" s="85" t="b">
        <v>0</v>
      </c>
      <c r="J490" s="85" t="b">
        <v>0</v>
      </c>
      <c r="K490" s="85" t="b">
        <v>0</v>
      </c>
      <c r="L490" s="85" t="b">
        <v>0</v>
      </c>
    </row>
    <row r="491" spans="1:12" ht="15">
      <c r="A491" s="85" t="s">
        <v>4550</v>
      </c>
      <c r="B491" s="85" t="s">
        <v>4552</v>
      </c>
      <c r="C491" s="85">
        <v>32</v>
      </c>
      <c r="D491" s="118">
        <v>0.0025945377353579773</v>
      </c>
      <c r="E491" s="118">
        <v>1.1432100326610255</v>
      </c>
      <c r="F491" s="85" t="s">
        <v>3774</v>
      </c>
      <c r="G491" s="85" t="b">
        <v>0</v>
      </c>
      <c r="H491" s="85" t="b">
        <v>0</v>
      </c>
      <c r="I491" s="85" t="b">
        <v>0</v>
      </c>
      <c r="J491" s="85" t="b">
        <v>0</v>
      </c>
      <c r="K491" s="85" t="b">
        <v>0</v>
      </c>
      <c r="L491" s="85" t="b">
        <v>0</v>
      </c>
    </row>
    <row r="492" spans="1:12" ht="15">
      <c r="A492" s="85" t="s">
        <v>513</v>
      </c>
      <c r="B492" s="85" t="s">
        <v>512</v>
      </c>
      <c r="C492" s="85">
        <v>2</v>
      </c>
      <c r="D492" s="118">
        <v>0</v>
      </c>
      <c r="E492" s="118">
        <v>0.9595713429443918</v>
      </c>
      <c r="F492" s="85" t="s">
        <v>3775</v>
      </c>
      <c r="G492" s="85" t="b">
        <v>0</v>
      </c>
      <c r="H492" s="85" t="b">
        <v>0</v>
      </c>
      <c r="I492" s="85" t="b">
        <v>0</v>
      </c>
      <c r="J492" s="85" t="b">
        <v>0</v>
      </c>
      <c r="K492" s="85" t="b">
        <v>0</v>
      </c>
      <c r="L492" s="85" t="b">
        <v>0</v>
      </c>
    </row>
    <row r="493" spans="1:12" ht="15">
      <c r="A493" s="85" t="s">
        <v>512</v>
      </c>
      <c r="B493" s="85" t="s">
        <v>511</v>
      </c>
      <c r="C493" s="85">
        <v>2</v>
      </c>
      <c r="D493" s="118">
        <v>0</v>
      </c>
      <c r="E493" s="118">
        <v>1.135662602000073</v>
      </c>
      <c r="F493" s="85" t="s">
        <v>3775</v>
      </c>
      <c r="G493" s="85" t="b">
        <v>0</v>
      </c>
      <c r="H493" s="85" t="b">
        <v>0</v>
      </c>
      <c r="I493" s="85" t="b">
        <v>0</v>
      </c>
      <c r="J493" s="85" t="b">
        <v>0</v>
      </c>
      <c r="K493" s="85" t="b">
        <v>0</v>
      </c>
      <c r="L493" s="85" t="b">
        <v>0</v>
      </c>
    </row>
    <row r="494" spans="1:12" ht="15">
      <c r="A494" s="85" t="s">
        <v>511</v>
      </c>
      <c r="B494" s="85" t="s">
        <v>510</v>
      </c>
      <c r="C494" s="85">
        <v>2</v>
      </c>
      <c r="D494" s="118">
        <v>0</v>
      </c>
      <c r="E494" s="118">
        <v>1.3117538610557542</v>
      </c>
      <c r="F494" s="85" t="s">
        <v>3775</v>
      </c>
      <c r="G494" s="85" t="b">
        <v>0</v>
      </c>
      <c r="H494" s="85" t="b">
        <v>0</v>
      </c>
      <c r="I494" s="85" t="b">
        <v>0</v>
      </c>
      <c r="J494" s="85" t="b">
        <v>0</v>
      </c>
      <c r="K494" s="85" t="b">
        <v>0</v>
      </c>
      <c r="L494" s="85" t="b">
        <v>0</v>
      </c>
    </row>
    <row r="495" spans="1:12" ht="15">
      <c r="A495" s="85" t="s">
        <v>510</v>
      </c>
      <c r="B495" s="85" t="s">
        <v>509</v>
      </c>
      <c r="C495" s="85">
        <v>2</v>
      </c>
      <c r="D495" s="118">
        <v>0</v>
      </c>
      <c r="E495" s="118">
        <v>1.3117538610557542</v>
      </c>
      <c r="F495" s="85" t="s">
        <v>3775</v>
      </c>
      <c r="G495" s="85" t="b">
        <v>0</v>
      </c>
      <c r="H495" s="85" t="b">
        <v>0</v>
      </c>
      <c r="I495" s="85" t="b">
        <v>0</v>
      </c>
      <c r="J495" s="85" t="b">
        <v>0</v>
      </c>
      <c r="K495" s="85" t="b">
        <v>0</v>
      </c>
      <c r="L495" s="85" t="b">
        <v>0</v>
      </c>
    </row>
    <row r="496" spans="1:12" ht="15">
      <c r="A496" s="85" t="s">
        <v>509</v>
      </c>
      <c r="B496" s="85" t="s">
        <v>508</v>
      </c>
      <c r="C496" s="85">
        <v>2</v>
      </c>
      <c r="D496" s="118">
        <v>0</v>
      </c>
      <c r="E496" s="118">
        <v>1.3117538610557542</v>
      </c>
      <c r="F496" s="85" t="s">
        <v>3775</v>
      </c>
      <c r="G496" s="85" t="b">
        <v>0</v>
      </c>
      <c r="H496" s="85" t="b">
        <v>0</v>
      </c>
      <c r="I496" s="85" t="b">
        <v>0</v>
      </c>
      <c r="J496" s="85" t="b">
        <v>0</v>
      </c>
      <c r="K496" s="85" t="b">
        <v>0</v>
      </c>
      <c r="L496" s="85" t="b">
        <v>0</v>
      </c>
    </row>
    <row r="497" spans="1:12" ht="15">
      <c r="A497" s="85" t="s">
        <v>508</v>
      </c>
      <c r="B497" s="85" t="s">
        <v>507</v>
      </c>
      <c r="C497" s="85">
        <v>2</v>
      </c>
      <c r="D497" s="118">
        <v>0</v>
      </c>
      <c r="E497" s="118">
        <v>1.3117538610557542</v>
      </c>
      <c r="F497" s="85" t="s">
        <v>3775</v>
      </c>
      <c r="G497" s="85" t="b">
        <v>0</v>
      </c>
      <c r="H497" s="85" t="b">
        <v>0</v>
      </c>
      <c r="I497" s="85" t="b">
        <v>0</v>
      </c>
      <c r="J497" s="85" t="b">
        <v>0</v>
      </c>
      <c r="K497" s="85" t="b">
        <v>0</v>
      </c>
      <c r="L497" s="85" t="b">
        <v>0</v>
      </c>
    </row>
    <row r="498" spans="1:12" ht="15">
      <c r="A498" s="85" t="s">
        <v>507</v>
      </c>
      <c r="B498" s="85" t="s">
        <v>506</v>
      </c>
      <c r="C498" s="85">
        <v>2</v>
      </c>
      <c r="D498" s="118">
        <v>0</v>
      </c>
      <c r="E498" s="118">
        <v>1.3117538610557542</v>
      </c>
      <c r="F498" s="85" t="s">
        <v>3775</v>
      </c>
      <c r="G498" s="85" t="b">
        <v>0</v>
      </c>
      <c r="H498" s="85" t="b">
        <v>0</v>
      </c>
      <c r="I498" s="85" t="b">
        <v>0</v>
      </c>
      <c r="J498" s="85" t="b">
        <v>0</v>
      </c>
      <c r="K498" s="85" t="b">
        <v>0</v>
      </c>
      <c r="L498" s="85" t="b">
        <v>0</v>
      </c>
    </row>
    <row r="499" spans="1:12" ht="15">
      <c r="A499" s="85" t="s">
        <v>506</v>
      </c>
      <c r="B499" s="85" t="s">
        <v>505</v>
      </c>
      <c r="C499" s="85">
        <v>2</v>
      </c>
      <c r="D499" s="118">
        <v>0</v>
      </c>
      <c r="E499" s="118">
        <v>1.3117538610557542</v>
      </c>
      <c r="F499" s="85" t="s">
        <v>3775</v>
      </c>
      <c r="G499" s="85" t="b">
        <v>0</v>
      </c>
      <c r="H499" s="85" t="b">
        <v>0</v>
      </c>
      <c r="I499" s="85" t="b">
        <v>0</v>
      </c>
      <c r="J499" s="85" t="b">
        <v>0</v>
      </c>
      <c r="K499" s="85" t="b">
        <v>0</v>
      </c>
      <c r="L499" s="85" t="b">
        <v>0</v>
      </c>
    </row>
    <row r="500" spans="1:12" ht="15">
      <c r="A500" s="85" t="s">
        <v>505</v>
      </c>
      <c r="B500" s="85" t="s">
        <v>504</v>
      </c>
      <c r="C500" s="85">
        <v>2</v>
      </c>
      <c r="D500" s="118">
        <v>0</v>
      </c>
      <c r="E500" s="118">
        <v>1.3117538610557542</v>
      </c>
      <c r="F500" s="85" t="s">
        <v>3775</v>
      </c>
      <c r="G500" s="85" t="b">
        <v>0</v>
      </c>
      <c r="H500" s="85" t="b">
        <v>0</v>
      </c>
      <c r="I500" s="85" t="b">
        <v>0</v>
      </c>
      <c r="J500" s="85" t="b">
        <v>0</v>
      </c>
      <c r="K500" s="85" t="b">
        <v>0</v>
      </c>
      <c r="L500" s="85" t="b">
        <v>0</v>
      </c>
    </row>
    <row r="501" spans="1:12" ht="15">
      <c r="A501" s="85" t="s">
        <v>3951</v>
      </c>
      <c r="B501" s="85" t="s">
        <v>3982</v>
      </c>
      <c r="C501" s="85">
        <v>13</v>
      </c>
      <c r="D501" s="118">
        <v>0.004274723744629511</v>
      </c>
      <c r="E501" s="118">
        <v>1.0944212126043618</v>
      </c>
      <c r="F501" s="85" t="s">
        <v>3776</v>
      </c>
      <c r="G501" s="85" t="b">
        <v>0</v>
      </c>
      <c r="H501" s="85" t="b">
        <v>0</v>
      </c>
      <c r="I501" s="85" t="b">
        <v>0</v>
      </c>
      <c r="J501" s="85" t="b">
        <v>0</v>
      </c>
      <c r="K501" s="85" t="b">
        <v>0</v>
      </c>
      <c r="L501" s="85" t="b">
        <v>0</v>
      </c>
    </row>
    <row r="502" spans="1:12" ht="15">
      <c r="A502" s="85" t="s">
        <v>3982</v>
      </c>
      <c r="B502" s="85" t="s">
        <v>3983</v>
      </c>
      <c r="C502" s="85">
        <v>13</v>
      </c>
      <c r="D502" s="118">
        <v>0.004274723744629511</v>
      </c>
      <c r="E502" s="118">
        <v>1.126605895975763</v>
      </c>
      <c r="F502" s="85" t="s">
        <v>3776</v>
      </c>
      <c r="G502" s="85" t="b">
        <v>0</v>
      </c>
      <c r="H502" s="85" t="b">
        <v>0</v>
      </c>
      <c r="I502" s="85" t="b">
        <v>0</v>
      </c>
      <c r="J502" s="85" t="b">
        <v>0</v>
      </c>
      <c r="K502" s="85" t="b">
        <v>1</v>
      </c>
      <c r="L502" s="85" t="b">
        <v>0</v>
      </c>
    </row>
    <row r="503" spans="1:12" ht="15">
      <c r="A503" s="85" t="s">
        <v>3983</v>
      </c>
      <c r="B503" s="85" t="s">
        <v>3984</v>
      </c>
      <c r="C503" s="85">
        <v>13</v>
      </c>
      <c r="D503" s="118">
        <v>0.004274723744629511</v>
      </c>
      <c r="E503" s="118">
        <v>1.126605895975763</v>
      </c>
      <c r="F503" s="85" t="s">
        <v>3776</v>
      </c>
      <c r="G503" s="85" t="b">
        <v>0</v>
      </c>
      <c r="H503" s="85" t="b">
        <v>1</v>
      </c>
      <c r="I503" s="85" t="b">
        <v>0</v>
      </c>
      <c r="J503" s="85" t="b">
        <v>0</v>
      </c>
      <c r="K503" s="85" t="b">
        <v>0</v>
      </c>
      <c r="L503" s="85" t="b">
        <v>0</v>
      </c>
    </row>
    <row r="504" spans="1:12" ht="15">
      <c r="A504" s="85" t="s">
        <v>3984</v>
      </c>
      <c r="B504" s="85" t="s">
        <v>437</v>
      </c>
      <c r="C504" s="85">
        <v>13</v>
      </c>
      <c r="D504" s="118">
        <v>0.004274723744629511</v>
      </c>
      <c r="E504" s="118">
        <v>1.0644579892269184</v>
      </c>
      <c r="F504" s="85" t="s">
        <v>3776</v>
      </c>
      <c r="G504" s="85" t="b">
        <v>0</v>
      </c>
      <c r="H504" s="85" t="b">
        <v>0</v>
      </c>
      <c r="I504" s="85" t="b">
        <v>0</v>
      </c>
      <c r="J504" s="85" t="b">
        <v>0</v>
      </c>
      <c r="K504" s="85" t="b">
        <v>0</v>
      </c>
      <c r="L504" s="85" t="b">
        <v>0</v>
      </c>
    </row>
    <row r="505" spans="1:12" ht="15">
      <c r="A505" s="85" t="s">
        <v>437</v>
      </c>
      <c r="B505" s="85" t="s">
        <v>3985</v>
      </c>
      <c r="C505" s="85">
        <v>13</v>
      </c>
      <c r="D505" s="118">
        <v>0.004274723744629511</v>
      </c>
      <c r="E505" s="118">
        <v>1.0644579892269184</v>
      </c>
      <c r="F505" s="85" t="s">
        <v>3776</v>
      </c>
      <c r="G505" s="85" t="b">
        <v>0</v>
      </c>
      <c r="H505" s="85" t="b">
        <v>0</v>
      </c>
      <c r="I505" s="85" t="b">
        <v>0</v>
      </c>
      <c r="J505" s="85" t="b">
        <v>0</v>
      </c>
      <c r="K505" s="85" t="b">
        <v>0</v>
      </c>
      <c r="L505" s="85" t="b">
        <v>0</v>
      </c>
    </row>
    <row r="506" spans="1:12" ht="15">
      <c r="A506" s="85" t="s">
        <v>3985</v>
      </c>
      <c r="B506" s="85" t="s">
        <v>3986</v>
      </c>
      <c r="C506" s="85">
        <v>13</v>
      </c>
      <c r="D506" s="118">
        <v>0.004274723744629511</v>
      </c>
      <c r="E506" s="118">
        <v>1.126605895975763</v>
      </c>
      <c r="F506" s="85" t="s">
        <v>3776</v>
      </c>
      <c r="G506" s="85" t="b">
        <v>0</v>
      </c>
      <c r="H506" s="85" t="b">
        <v>0</v>
      </c>
      <c r="I506" s="85" t="b">
        <v>0</v>
      </c>
      <c r="J506" s="85" t="b">
        <v>0</v>
      </c>
      <c r="K506" s="85" t="b">
        <v>0</v>
      </c>
      <c r="L506" s="85" t="b">
        <v>0</v>
      </c>
    </row>
    <row r="507" spans="1:12" ht="15">
      <c r="A507" s="85" t="s">
        <v>3986</v>
      </c>
      <c r="B507" s="85" t="s">
        <v>3987</v>
      </c>
      <c r="C507" s="85">
        <v>13</v>
      </c>
      <c r="D507" s="118">
        <v>0.004274723744629511</v>
      </c>
      <c r="E507" s="118">
        <v>1.126605895975763</v>
      </c>
      <c r="F507" s="85" t="s">
        <v>3776</v>
      </c>
      <c r="G507" s="85" t="b">
        <v>0</v>
      </c>
      <c r="H507" s="85" t="b">
        <v>0</v>
      </c>
      <c r="I507" s="85" t="b">
        <v>0</v>
      </c>
      <c r="J507" s="85" t="b">
        <v>0</v>
      </c>
      <c r="K507" s="85" t="b">
        <v>0</v>
      </c>
      <c r="L507" s="85" t="b">
        <v>0</v>
      </c>
    </row>
    <row r="508" spans="1:12" ht="15">
      <c r="A508" s="85" t="s">
        <v>3987</v>
      </c>
      <c r="B508" s="85" t="s">
        <v>3988</v>
      </c>
      <c r="C508" s="85">
        <v>13</v>
      </c>
      <c r="D508" s="118">
        <v>0.004274723744629511</v>
      </c>
      <c r="E508" s="118">
        <v>1.126605895975763</v>
      </c>
      <c r="F508" s="85" t="s">
        <v>3776</v>
      </c>
      <c r="G508" s="85" t="b">
        <v>0</v>
      </c>
      <c r="H508" s="85" t="b">
        <v>0</v>
      </c>
      <c r="I508" s="85" t="b">
        <v>0</v>
      </c>
      <c r="J508" s="85" t="b">
        <v>0</v>
      </c>
      <c r="K508" s="85" t="b">
        <v>0</v>
      </c>
      <c r="L508" s="85" t="b">
        <v>0</v>
      </c>
    </row>
    <row r="509" spans="1:12" ht="15">
      <c r="A509" s="85" t="s">
        <v>277</v>
      </c>
      <c r="B509" s="85" t="s">
        <v>3951</v>
      </c>
      <c r="C509" s="85">
        <v>12</v>
      </c>
      <c r="D509" s="118">
        <v>0.006153016698924217</v>
      </c>
      <c r="E509" s="118">
        <v>1.126605895975763</v>
      </c>
      <c r="F509" s="85" t="s">
        <v>3776</v>
      </c>
      <c r="G509" s="85" t="b">
        <v>0</v>
      </c>
      <c r="H509" s="85" t="b">
        <v>0</v>
      </c>
      <c r="I509" s="85" t="b">
        <v>0</v>
      </c>
      <c r="J509" s="85" t="b">
        <v>0</v>
      </c>
      <c r="K509" s="85" t="b">
        <v>0</v>
      </c>
      <c r="L509" s="85" t="b">
        <v>0</v>
      </c>
    </row>
    <row r="510" spans="1:12" ht="15">
      <c r="A510" s="85" t="s">
        <v>3988</v>
      </c>
      <c r="B510" s="85" t="s">
        <v>4558</v>
      </c>
      <c r="C510" s="85">
        <v>12</v>
      </c>
      <c r="D510" s="118">
        <v>0.006153016698924217</v>
      </c>
      <c r="E510" s="118">
        <v>1.126605895975763</v>
      </c>
      <c r="F510" s="85" t="s">
        <v>3776</v>
      </c>
      <c r="G510" s="85" t="b">
        <v>0</v>
      </c>
      <c r="H510" s="85" t="b">
        <v>0</v>
      </c>
      <c r="I510" s="85" t="b">
        <v>0</v>
      </c>
      <c r="J510" s="85" t="b">
        <v>1</v>
      </c>
      <c r="K510" s="85" t="b">
        <v>0</v>
      </c>
      <c r="L510" s="85" t="b">
        <v>0</v>
      </c>
    </row>
    <row r="511" spans="1:12" ht="15">
      <c r="A511" s="85" t="s">
        <v>4558</v>
      </c>
      <c r="B511" s="85" t="s">
        <v>4559</v>
      </c>
      <c r="C511" s="85">
        <v>12</v>
      </c>
      <c r="D511" s="118">
        <v>0.006153016698924217</v>
      </c>
      <c r="E511" s="118">
        <v>1.161368002234975</v>
      </c>
      <c r="F511" s="85" t="s">
        <v>3776</v>
      </c>
      <c r="G511" s="85" t="b">
        <v>1</v>
      </c>
      <c r="H511" s="85" t="b">
        <v>0</v>
      </c>
      <c r="I511" s="85" t="b">
        <v>0</v>
      </c>
      <c r="J511" s="85" t="b">
        <v>0</v>
      </c>
      <c r="K511" s="85" t="b">
        <v>0</v>
      </c>
      <c r="L511" s="85" t="b">
        <v>0</v>
      </c>
    </row>
    <row r="512" spans="1:12" ht="15">
      <c r="A512" s="85" t="s">
        <v>4640</v>
      </c>
      <c r="B512" s="85" t="s">
        <v>3996</v>
      </c>
      <c r="C512" s="85">
        <v>2</v>
      </c>
      <c r="D512" s="118">
        <v>0.00925990754911852</v>
      </c>
      <c r="E512" s="118">
        <v>1.9395192526186185</v>
      </c>
      <c r="F512" s="85" t="s">
        <v>3776</v>
      </c>
      <c r="G512" s="85" t="b">
        <v>0</v>
      </c>
      <c r="H512" s="85" t="b">
        <v>0</v>
      </c>
      <c r="I512" s="85" t="b">
        <v>0</v>
      </c>
      <c r="J512" s="85" t="b">
        <v>0</v>
      </c>
      <c r="K512" s="85" t="b">
        <v>0</v>
      </c>
      <c r="L512" s="85" t="b">
        <v>0</v>
      </c>
    </row>
    <row r="513" spans="1:12" ht="15">
      <c r="A513" s="85" t="s">
        <v>3996</v>
      </c>
      <c r="B513" s="85" t="s">
        <v>437</v>
      </c>
      <c r="C513" s="85">
        <v>2</v>
      </c>
      <c r="D513" s="118">
        <v>0.00925990754911852</v>
      </c>
      <c r="E513" s="118">
        <v>1.0644579892269184</v>
      </c>
      <c r="F513" s="85" t="s">
        <v>3776</v>
      </c>
      <c r="G513" s="85" t="b">
        <v>0</v>
      </c>
      <c r="H513" s="85" t="b">
        <v>0</v>
      </c>
      <c r="I513" s="85" t="b">
        <v>0</v>
      </c>
      <c r="J513" s="85" t="b">
        <v>0</v>
      </c>
      <c r="K513" s="85" t="b">
        <v>0</v>
      </c>
      <c r="L513" s="85" t="b">
        <v>0</v>
      </c>
    </row>
    <row r="514" spans="1:12" ht="15">
      <c r="A514" s="85" t="s">
        <v>437</v>
      </c>
      <c r="B514" s="85" t="s">
        <v>4851</v>
      </c>
      <c r="C514" s="85">
        <v>2</v>
      </c>
      <c r="D514" s="118">
        <v>0.00925990754911852</v>
      </c>
      <c r="E514" s="118">
        <v>1.0644579892269184</v>
      </c>
      <c r="F514" s="85" t="s">
        <v>3776</v>
      </c>
      <c r="G514" s="85" t="b">
        <v>0</v>
      </c>
      <c r="H514" s="85" t="b">
        <v>0</v>
      </c>
      <c r="I514" s="85" t="b">
        <v>0</v>
      </c>
      <c r="J514" s="85" t="b">
        <v>0</v>
      </c>
      <c r="K514" s="85" t="b">
        <v>0</v>
      </c>
      <c r="L514" s="85" t="b">
        <v>0</v>
      </c>
    </row>
    <row r="515" spans="1:12" ht="15">
      <c r="A515" s="85" t="s">
        <v>4851</v>
      </c>
      <c r="B515" s="85" t="s">
        <v>4580</v>
      </c>
      <c r="C515" s="85">
        <v>2</v>
      </c>
      <c r="D515" s="118">
        <v>0.00925990754911852</v>
      </c>
      <c r="E515" s="118">
        <v>1.9395192526186185</v>
      </c>
      <c r="F515" s="85" t="s">
        <v>3776</v>
      </c>
      <c r="G515" s="85" t="b">
        <v>0</v>
      </c>
      <c r="H515" s="85" t="b">
        <v>0</v>
      </c>
      <c r="I515" s="85" t="b">
        <v>0</v>
      </c>
      <c r="J515" s="85" t="b">
        <v>0</v>
      </c>
      <c r="K515" s="85" t="b">
        <v>1</v>
      </c>
      <c r="L515" s="85" t="b">
        <v>0</v>
      </c>
    </row>
    <row r="516" spans="1:12" ht="15">
      <c r="A516" s="85" t="s">
        <v>4580</v>
      </c>
      <c r="B516" s="85" t="s">
        <v>4560</v>
      </c>
      <c r="C516" s="85">
        <v>2</v>
      </c>
      <c r="D516" s="118">
        <v>0.00925990754911852</v>
      </c>
      <c r="E516" s="118">
        <v>1.9395192526186185</v>
      </c>
      <c r="F516" s="85" t="s">
        <v>3776</v>
      </c>
      <c r="G516" s="85" t="b">
        <v>0</v>
      </c>
      <c r="H516" s="85" t="b">
        <v>1</v>
      </c>
      <c r="I516" s="85" t="b">
        <v>0</v>
      </c>
      <c r="J516" s="85" t="b">
        <v>0</v>
      </c>
      <c r="K516" s="85" t="b">
        <v>0</v>
      </c>
      <c r="L516" s="85" t="b">
        <v>0</v>
      </c>
    </row>
    <row r="517" spans="1:12" ht="15">
      <c r="A517" s="85" t="s">
        <v>4560</v>
      </c>
      <c r="B517" s="85" t="s">
        <v>4852</v>
      </c>
      <c r="C517" s="85">
        <v>2</v>
      </c>
      <c r="D517" s="118">
        <v>0.00925990754911852</v>
      </c>
      <c r="E517" s="118">
        <v>1.9395192526186185</v>
      </c>
      <c r="F517" s="85" t="s">
        <v>3776</v>
      </c>
      <c r="G517" s="85" t="b">
        <v>0</v>
      </c>
      <c r="H517" s="85" t="b">
        <v>0</v>
      </c>
      <c r="I517" s="85" t="b">
        <v>0</v>
      </c>
      <c r="J517" s="85" t="b">
        <v>0</v>
      </c>
      <c r="K517" s="85" t="b">
        <v>0</v>
      </c>
      <c r="L517" s="85" t="b">
        <v>0</v>
      </c>
    </row>
    <row r="518" spans="1:12" ht="15">
      <c r="A518" s="85" t="s">
        <v>4852</v>
      </c>
      <c r="B518" s="85" t="s">
        <v>4853</v>
      </c>
      <c r="C518" s="85">
        <v>2</v>
      </c>
      <c r="D518" s="118">
        <v>0.00925990754911852</v>
      </c>
      <c r="E518" s="118">
        <v>1.9395192526186185</v>
      </c>
      <c r="F518" s="85" t="s">
        <v>3776</v>
      </c>
      <c r="G518" s="85" t="b">
        <v>0</v>
      </c>
      <c r="H518" s="85" t="b">
        <v>0</v>
      </c>
      <c r="I518" s="85" t="b">
        <v>0</v>
      </c>
      <c r="J518" s="85" t="b">
        <v>0</v>
      </c>
      <c r="K518" s="85" t="b">
        <v>0</v>
      </c>
      <c r="L518" s="85" t="b">
        <v>0</v>
      </c>
    </row>
    <row r="519" spans="1:12" ht="15">
      <c r="A519" s="85" t="s">
        <v>4853</v>
      </c>
      <c r="B519" s="85" t="s">
        <v>4854</v>
      </c>
      <c r="C519" s="85">
        <v>2</v>
      </c>
      <c r="D519" s="118">
        <v>0.00925990754911852</v>
      </c>
      <c r="E519" s="118">
        <v>1.9395192526186185</v>
      </c>
      <c r="F519" s="85" t="s">
        <v>3776</v>
      </c>
      <c r="G519" s="85" t="b">
        <v>0</v>
      </c>
      <c r="H519" s="85" t="b">
        <v>0</v>
      </c>
      <c r="I519" s="85" t="b">
        <v>0</v>
      </c>
      <c r="J519" s="85" t="b">
        <v>0</v>
      </c>
      <c r="K519" s="85" t="b">
        <v>1</v>
      </c>
      <c r="L519" s="85" t="b">
        <v>0</v>
      </c>
    </row>
    <row r="520" spans="1:12" ht="15">
      <c r="A520" s="85" t="s">
        <v>4854</v>
      </c>
      <c r="B520" s="85" t="s">
        <v>4637</v>
      </c>
      <c r="C520" s="85">
        <v>2</v>
      </c>
      <c r="D520" s="118">
        <v>0.00925990754911852</v>
      </c>
      <c r="E520" s="118">
        <v>1.9395192526186185</v>
      </c>
      <c r="F520" s="85" t="s">
        <v>3776</v>
      </c>
      <c r="G520" s="85" t="b">
        <v>0</v>
      </c>
      <c r="H520" s="85" t="b">
        <v>1</v>
      </c>
      <c r="I520" s="85" t="b">
        <v>0</v>
      </c>
      <c r="J520" s="85" t="b">
        <v>0</v>
      </c>
      <c r="K520" s="85" t="b">
        <v>0</v>
      </c>
      <c r="L520" s="85" t="b">
        <v>0</v>
      </c>
    </row>
    <row r="521" spans="1:12" ht="15">
      <c r="A521" s="85" t="s">
        <v>393</v>
      </c>
      <c r="B521" s="85" t="s">
        <v>395</v>
      </c>
      <c r="C521" s="85">
        <v>10</v>
      </c>
      <c r="D521" s="118">
        <v>0.009957072324679258</v>
      </c>
      <c r="E521" s="118">
        <v>1.100370545117563</v>
      </c>
      <c r="F521" s="85" t="s">
        <v>3777</v>
      </c>
      <c r="G521" s="85" t="b">
        <v>0</v>
      </c>
      <c r="H521" s="85" t="b">
        <v>0</v>
      </c>
      <c r="I521" s="85" t="b">
        <v>0</v>
      </c>
      <c r="J521" s="85" t="b">
        <v>0</v>
      </c>
      <c r="K521" s="85" t="b">
        <v>0</v>
      </c>
      <c r="L521" s="85" t="b">
        <v>0</v>
      </c>
    </row>
    <row r="522" spans="1:12" ht="15">
      <c r="A522" s="85" t="s">
        <v>3969</v>
      </c>
      <c r="B522" s="85" t="s">
        <v>3990</v>
      </c>
      <c r="C522" s="85">
        <v>5</v>
      </c>
      <c r="D522" s="118">
        <v>0.012320731178534295</v>
      </c>
      <c r="E522" s="118">
        <v>1.1972805581256194</v>
      </c>
      <c r="F522" s="85" t="s">
        <v>3777</v>
      </c>
      <c r="G522" s="85" t="b">
        <v>0</v>
      </c>
      <c r="H522" s="85" t="b">
        <v>0</v>
      </c>
      <c r="I522" s="85" t="b">
        <v>0</v>
      </c>
      <c r="J522" s="85" t="b">
        <v>0</v>
      </c>
      <c r="K522" s="85" t="b">
        <v>0</v>
      </c>
      <c r="L522" s="85" t="b">
        <v>0</v>
      </c>
    </row>
    <row r="523" spans="1:12" ht="15">
      <c r="A523" s="85" t="s">
        <v>3965</v>
      </c>
      <c r="B523" s="85" t="s">
        <v>3990</v>
      </c>
      <c r="C523" s="85">
        <v>5</v>
      </c>
      <c r="D523" s="118">
        <v>0.012320731178534295</v>
      </c>
      <c r="E523" s="118">
        <v>1.2764618041732443</v>
      </c>
      <c r="F523" s="85" t="s">
        <v>3777</v>
      </c>
      <c r="G523" s="85" t="b">
        <v>0</v>
      </c>
      <c r="H523" s="85" t="b">
        <v>0</v>
      </c>
      <c r="I523" s="85" t="b">
        <v>0</v>
      </c>
      <c r="J523" s="85" t="b">
        <v>0</v>
      </c>
      <c r="K523" s="85" t="b">
        <v>0</v>
      </c>
      <c r="L523" s="85" t="b">
        <v>0</v>
      </c>
    </row>
    <row r="524" spans="1:12" ht="15">
      <c r="A524" s="85" t="s">
        <v>3990</v>
      </c>
      <c r="B524" s="85" t="s">
        <v>3993</v>
      </c>
      <c r="C524" s="85">
        <v>5</v>
      </c>
      <c r="D524" s="118">
        <v>0.012320731178534295</v>
      </c>
      <c r="E524" s="118">
        <v>1.2764618041732443</v>
      </c>
      <c r="F524" s="85" t="s">
        <v>3777</v>
      </c>
      <c r="G524" s="85" t="b">
        <v>0</v>
      </c>
      <c r="H524" s="85" t="b">
        <v>0</v>
      </c>
      <c r="I524" s="85" t="b">
        <v>0</v>
      </c>
      <c r="J524" s="85" t="b">
        <v>0</v>
      </c>
      <c r="K524" s="85" t="b">
        <v>0</v>
      </c>
      <c r="L524" s="85" t="b">
        <v>0</v>
      </c>
    </row>
    <row r="525" spans="1:12" ht="15">
      <c r="A525" s="85" t="s">
        <v>3993</v>
      </c>
      <c r="B525" s="85" t="s">
        <v>3991</v>
      </c>
      <c r="C525" s="85">
        <v>5</v>
      </c>
      <c r="D525" s="118">
        <v>0.012320731178534295</v>
      </c>
      <c r="E525" s="118">
        <v>1.4983105537896007</v>
      </c>
      <c r="F525" s="85" t="s">
        <v>3777</v>
      </c>
      <c r="G525" s="85" t="b">
        <v>0</v>
      </c>
      <c r="H525" s="85" t="b">
        <v>0</v>
      </c>
      <c r="I525" s="85" t="b">
        <v>0</v>
      </c>
      <c r="J525" s="85" t="b">
        <v>0</v>
      </c>
      <c r="K525" s="85" t="b">
        <v>0</v>
      </c>
      <c r="L525" s="85" t="b">
        <v>0</v>
      </c>
    </row>
    <row r="526" spans="1:12" ht="15">
      <c r="A526" s="85" t="s">
        <v>3991</v>
      </c>
      <c r="B526" s="85" t="s">
        <v>3994</v>
      </c>
      <c r="C526" s="85">
        <v>5</v>
      </c>
      <c r="D526" s="118">
        <v>0.012320731178534295</v>
      </c>
      <c r="E526" s="118">
        <v>1.4983105537896007</v>
      </c>
      <c r="F526" s="85" t="s">
        <v>3777</v>
      </c>
      <c r="G526" s="85" t="b">
        <v>0</v>
      </c>
      <c r="H526" s="85" t="b">
        <v>0</v>
      </c>
      <c r="I526" s="85" t="b">
        <v>0</v>
      </c>
      <c r="J526" s="85" t="b">
        <v>0</v>
      </c>
      <c r="K526" s="85" t="b">
        <v>1</v>
      </c>
      <c r="L526" s="85" t="b">
        <v>0</v>
      </c>
    </row>
    <row r="527" spans="1:12" ht="15">
      <c r="A527" s="85" t="s">
        <v>3994</v>
      </c>
      <c r="B527" s="85" t="s">
        <v>4577</v>
      </c>
      <c r="C527" s="85">
        <v>5</v>
      </c>
      <c r="D527" s="118">
        <v>0.012320731178534295</v>
      </c>
      <c r="E527" s="118">
        <v>1.5774917998372253</v>
      </c>
      <c r="F527" s="85" t="s">
        <v>3777</v>
      </c>
      <c r="G527" s="85" t="b">
        <v>0</v>
      </c>
      <c r="H527" s="85" t="b">
        <v>1</v>
      </c>
      <c r="I527" s="85" t="b">
        <v>0</v>
      </c>
      <c r="J527" s="85" t="b">
        <v>0</v>
      </c>
      <c r="K527" s="85" t="b">
        <v>0</v>
      </c>
      <c r="L527" s="85" t="b">
        <v>0</v>
      </c>
    </row>
    <row r="528" spans="1:12" ht="15">
      <c r="A528" s="85" t="s">
        <v>4577</v>
      </c>
      <c r="B528" s="85" t="s">
        <v>4580</v>
      </c>
      <c r="C528" s="85">
        <v>5</v>
      </c>
      <c r="D528" s="118">
        <v>0.012320731178534295</v>
      </c>
      <c r="E528" s="118">
        <v>1.5774917998372253</v>
      </c>
      <c r="F528" s="85" t="s">
        <v>3777</v>
      </c>
      <c r="G528" s="85" t="b">
        <v>0</v>
      </c>
      <c r="H528" s="85" t="b">
        <v>0</v>
      </c>
      <c r="I528" s="85" t="b">
        <v>0</v>
      </c>
      <c r="J528" s="85" t="b">
        <v>0</v>
      </c>
      <c r="K528" s="85" t="b">
        <v>1</v>
      </c>
      <c r="L528" s="85" t="b">
        <v>0</v>
      </c>
    </row>
    <row r="529" spans="1:12" ht="15">
      <c r="A529" s="85" t="s">
        <v>4580</v>
      </c>
      <c r="B529" s="85" t="s">
        <v>3966</v>
      </c>
      <c r="C529" s="85">
        <v>5</v>
      </c>
      <c r="D529" s="118">
        <v>0.012320731178534295</v>
      </c>
      <c r="E529" s="118">
        <v>1.5774917998372253</v>
      </c>
      <c r="F529" s="85" t="s">
        <v>3777</v>
      </c>
      <c r="G529" s="85" t="b">
        <v>0</v>
      </c>
      <c r="H529" s="85" t="b">
        <v>1</v>
      </c>
      <c r="I529" s="85" t="b">
        <v>0</v>
      </c>
      <c r="J529" s="85" t="b">
        <v>0</v>
      </c>
      <c r="K529" s="85" t="b">
        <v>0</v>
      </c>
      <c r="L529" s="85" t="b">
        <v>0</v>
      </c>
    </row>
    <row r="530" spans="1:12" ht="15">
      <c r="A530" s="85" t="s">
        <v>3966</v>
      </c>
      <c r="B530" s="85" t="s">
        <v>4607</v>
      </c>
      <c r="C530" s="85">
        <v>5</v>
      </c>
      <c r="D530" s="118">
        <v>0.012320731178534295</v>
      </c>
      <c r="E530" s="118">
        <v>1.5774917998372253</v>
      </c>
      <c r="F530" s="85" t="s">
        <v>3777</v>
      </c>
      <c r="G530" s="85" t="b">
        <v>0</v>
      </c>
      <c r="H530" s="85" t="b">
        <v>0</v>
      </c>
      <c r="I530" s="85" t="b">
        <v>0</v>
      </c>
      <c r="J530" s="85" t="b">
        <v>0</v>
      </c>
      <c r="K530" s="85" t="b">
        <v>0</v>
      </c>
      <c r="L530" s="85" t="b">
        <v>0</v>
      </c>
    </row>
    <row r="531" spans="1:12" ht="15">
      <c r="A531" s="85" t="s">
        <v>4607</v>
      </c>
      <c r="B531" s="85" t="s">
        <v>393</v>
      </c>
      <c r="C531" s="85">
        <v>5</v>
      </c>
      <c r="D531" s="118">
        <v>0.012320731178534295</v>
      </c>
      <c r="E531" s="118">
        <v>1.130333768495006</v>
      </c>
      <c r="F531" s="85" t="s">
        <v>3777</v>
      </c>
      <c r="G531" s="85" t="b">
        <v>0</v>
      </c>
      <c r="H531" s="85" t="b">
        <v>0</v>
      </c>
      <c r="I531" s="85" t="b">
        <v>0</v>
      </c>
      <c r="J531" s="85" t="b">
        <v>0</v>
      </c>
      <c r="K531" s="85" t="b">
        <v>0</v>
      </c>
      <c r="L531" s="85" t="b">
        <v>0</v>
      </c>
    </row>
    <row r="532" spans="1:12" ht="15">
      <c r="A532" s="85" t="s">
        <v>395</v>
      </c>
      <c r="B532" s="85" t="s">
        <v>3992</v>
      </c>
      <c r="C532" s="85">
        <v>5</v>
      </c>
      <c r="D532" s="118">
        <v>0.012320731178534295</v>
      </c>
      <c r="E532" s="118">
        <v>1.1972805581256194</v>
      </c>
      <c r="F532" s="85" t="s">
        <v>3777</v>
      </c>
      <c r="G532" s="85" t="b">
        <v>0</v>
      </c>
      <c r="H532" s="85" t="b">
        <v>0</v>
      </c>
      <c r="I532" s="85" t="b">
        <v>0</v>
      </c>
      <c r="J532" s="85" t="b">
        <v>0</v>
      </c>
      <c r="K532" s="85" t="b">
        <v>0</v>
      </c>
      <c r="L532" s="85" t="b">
        <v>0</v>
      </c>
    </row>
    <row r="533" spans="1:12" ht="15">
      <c r="A533" s="85" t="s">
        <v>3992</v>
      </c>
      <c r="B533" s="85" t="s">
        <v>3951</v>
      </c>
      <c r="C533" s="85">
        <v>5</v>
      </c>
      <c r="D533" s="118">
        <v>0.012320731178534295</v>
      </c>
      <c r="E533" s="118">
        <v>1.2941905711336756</v>
      </c>
      <c r="F533" s="85" t="s">
        <v>3777</v>
      </c>
      <c r="G533" s="85" t="b">
        <v>0</v>
      </c>
      <c r="H533" s="85" t="b">
        <v>0</v>
      </c>
      <c r="I533" s="85" t="b">
        <v>0</v>
      </c>
      <c r="J533" s="85" t="b">
        <v>0</v>
      </c>
      <c r="K533" s="85" t="b">
        <v>0</v>
      </c>
      <c r="L533" s="85" t="b">
        <v>0</v>
      </c>
    </row>
    <row r="534" spans="1:12" ht="15">
      <c r="A534" s="85" t="s">
        <v>3951</v>
      </c>
      <c r="B534" s="85" t="s">
        <v>4603</v>
      </c>
      <c r="C534" s="85">
        <v>5</v>
      </c>
      <c r="D534" s="118">
        <v>0.012320731178534295</v>
      </c>
      <c r="E534" s="118">
        <v>1.3733718171813005</v>
      </c>
      <c r="F534" s="85" t="s">
        <v>3777</v>
      </c>
      <c r="G534" s="85" t="b">
        <v>0</v>
      </c>
      <c r="H534" s="85" t="b">
        <v>0</v>
      </c>
      <c r="I534" s="85" t="b">
        <v>0</v>
      </c>
      <c r="J534" s="85" t="b">
        <v>0</v>
      </c>
      <c r="K534" s="85" t="b">
        <v>0</v>
      </c>
      <c r="L534" s="85" t="b">
        <v>0</v>
      </c>
    </row>
    <row r="535" spans="1:12" ht="15">
      <c r="A535" s="85" t="s">
        <v>4603</v>
      </c>
      <c r="B535" s="85" t="s">
        <v>3971</v>
      </c>
      <c r="C535" s="85">
        <v>5</v>
      </c>
      <c r="D535" s="118">
        <v>0.012320731178534295</v>
      </c>
      <c r="E535" s="118">
        <v>1.5774917998372253</v>
      </c>
      <c r="F535" s="85" t="s">
        <v>3777</v>
      </c>
      <c r="G535" s="85" t="b">
        <v>0</v>
      </c>
      <c r="H535" s="85" t="b">
        <v>0</v>
      </c>
      <c r="I535" s="85" t="b">
        <v>0</v>
      </c>
      <c r="J535" s="85" t="b">
        <v>0</v>
      </c>
      <c r="K535" s="85" t="b">
        <v>0</v>
      </c>
      <c r="L535" s="85" t="b">
        <v>0</v>
      </c>
    </row>
    <row r="536" spans="1:12" ht="15">
      <c r="A536" s="85" t="s">
        <v>3971</v>
      </c>
      <c r="B536" s="85" t="s">
        <v>4604</v>
      </c>
      <c r="C536" s="85">
        <v>5</v>
      </c>
      <c r="D536" s="118">
        <v>0.012320731178534295</v>
      </c>
      <c r="E536" s="118">
        <v>1.5774917998372253</v>
      </c>
      <c r="F536" s="85" t="s">
        <v>3777</v>
      </c>
      <c r="G536" s="85" t="b">
        <v>0</v>
      </c>
      <c r="H536" s="85" t="b">
        <v>0</v>
      </c>
      <c r="I536" s="85" t="b">
        <v>0</v>
      </c>
      <c r="J536" s="85" t="b">
        <v>0</v>
      </c>
      <c r="K536" s="85" t="b">
        <v>0</v>
      </c>
      <c r="L536" s="85" t="b">
        <v>0</v>
      </c>
    </row>
    <row r="537" spans="1:12" ht="15">
      <c r="A537" s="85" t="s">
        <v>4604</v>
      </c>
      <c r="B537" s="85" t="s">
        <v>4605</v>
      </c>
      <c r="C537" s="85">
        <v>5</v>
      </c>
      <c r="D537" s="118">
        <v>0.012320731178534295</v>
      </c>
      <c r="E537" s="118">
        <v>1.5774917998372253</v>
      </c>
      <c r="F537" s="85" t="s">
        <v>3777</v>
      </c>
      <c r="G537" s="85" t="b">
        <v>0</v>
      </c>
      <c r="H537" s="85" t="b">
        <v>0</v>
      </c>
      <c r="I537" s="85" t="b">
        <v>0</v>
      </c>
      <c r="J537" s="85" t="b">
        <v>0</v>
      </c>
      <c r="K537" s="85" t="b">
        <v>0</v>
      </c>
      <c r="L537" s="85" t="b">
        <v>0</v>
      </c>
    </row>
    <row r="538" spans="1:12" ht="15">
      <c r="A538" s="85" t="s">
        <v>4629</v>
      </c>
      <c r="B538" s="85" t="s">
        <v>397</v>
      </c>
      <c r="C538" s="85">
        <v>4</v>
      </c>
      <c r="D538" s="118">
        <v>0.011747512025911462</v>
      </c>
      <c r="E538" s="118">
        <v>1.6744018128452818</v>
      </c>
      <c r="F538" s="85" t="s">
        <v>3777</v>
      </c>
      <c r="G538" s="85" t="b">
        <v>0</v>
      </c>
      <c r="H538" s="85" t="b">
        <v>0</v>
      </c>
      <c r="I538" s="85" t="b">
        <v>0</v>
      </c>
      <c r="J538" s="85" t="b">
        <v>0</v>
      </c>
      <c r="K538" s="85" t="b">
        <v>0</v>
      </c>
      <c r="L538" s="85" t="b">
        <v>0</v>
      </c>
    </row>
    <row r="539" spans="1:12" ht="15">
      <c r="A539" s="85" t="s">
        <v>397</v>
      </c>
      <c r="B539" s="85" t="s">
        <v>4630</v>
      </c>
      <c r="C539" s="85">
        <v>4</v>
      </c>
      <c r="D539" s="118">
        <v>0.011747512025911462</v>
      </c>
      <c r="E539" s="118">
        <v>1.6744018128452818</v>
      </c>
      <c r="F539" s="85" t="s">
        <v>3777</v>
      </c>
      <c r="G539" s="85" t="b">
        <v>0</v>
      </c>
      <c r="H539" s="85" t="b">
        <v>0</v>
      </c>
      <c r="I539" s="85" t="b">
        <v>0</v>
      </c>
      <c r="J539" s="85" t="b">
        <v>0</v>
      </c>
      <c r="K539" s="85" t="b">
        <v>0</v>
      </c>
      <c r="L539" s="85" t="b">
        <v>0</v>
      </c>
    </row>
    <row r="540" spans="1:12" ht="15">
      <c r="A540" s="85" t="s">
        <v>4630</v>
      </c>
      <c r="B540" s="85" t="s">
        <v>393</v>
      </c>
      <c r="C540" s="85">
        <v>4</v>
      </c>
      <c r="D540" s="118">
        <v>0.011747512025911462</v>
      </c>
      <c r="E540" s="118">
        <v>1.130333768495006</v>
      </c>
      <c r="F540" s="85" t="s">
        <v>3777</v>
      </c>
      <c r="G540" s="85" t="b">
        <v>0</v>
      </c>
      <c r="H540" s="85" t="b">
        <v>0</v>
      </c>
      <c r="I540" s="85" t="b">
        <v>0</v>
      </c>
      <c r="J540" s="85" t="b">
        <v>0</v>
      </c>
      <c r="K540" s="85" t="b">
        <v>0</v>
      </c>
      <c r="L540" s="85" t="b">
        <v>0</v>
      </c>
    </row>
    <row r="541" spans="1:12" ht="15">
      <c r="A541" s="85" t="s">
        <v>395</v>
      </c>
      <c r="B541" s="85" t="s">
        <v>3969</v>
      </c>
      <c r="C541" s="85">
        <v>4</v>
      </c>
      <c r="D541" s="118">
        <v>0.011747512025911462</v>
      </c>
      <c r="E541" s="118">
        <v>0.9242792860618817</v>
      </c>
      <c r="F541" s="85" t="s">
        <v>3777</v>
      </c>
      <c r="G541" s="85" t="b">
        <v>0</v>
      </c>
      <c r="H541" s="85" t="b">
        <v>0</v>
      </c>
      <c r="I541" s="85" t="b">
        <v>0</v>
      </c>
      <c r="J541" s="85" t="b">
        <v>0</v>
      </c>
      <c r="K541" s="85" t="b">
        <v>0</v>
      </c>
      <c r="L541" s="85" t="b">
        <v>0</v>
      </c>
    </row>
    <row r="542" spans="1:12" ht="15">
      <c r="A542" s="85" t="s">
        <v>3990</v>
      </c>
      <c r="B542" s="85" t="s">
        <v>4631</v>
      </c>
      <c r="C542" s="85">
        <v>4</v>
      </c>
      <c r="D542" s="118">
        <v>0.011747512025911462</v>
      </c>
      <c r="E542" s="118">
        <v>1.2764618041732443</v>
      </c>
      <c r="F542" s="85" t="s">
        <v>3777</v>
      </c>
      <c r="G542" s="85" t="b">
        <v>0</v>
      </c>
      <c r="H542" s="85" t="b">
        <v>0</v>
      </c>
      <c r="I542" s="85" t="b">
        <v>0</v>
      </c>
      <c r="J542" s="85" t="b">
        <v>0</v>
      </c>
      <c r="K542" s="85" t="b">
        <v>0</v>
      </c>
      <c r="L542" s="85" t="b">
        <v>0</v>
      </c>
    </row>
    <row r="543" spans="1:12" ht="15">
      <c r="A543" s="85" t="s">
        <v>4631</v>
      </c>
      <c r="B543" s="85" t="s">
        <v>4632</v>
      </c>
      <c r="C543" s="85">
        <v>4</v>
      </c>
      <c r="D543" s="118">
        <v>0.011747512025911462</v>
      </c>
      <c r="E543" s="118">
        <v>1.6744018128452818</v>
      </c>
      <c r="F543" s="85" t="s">
        <v>3777</v>
      </c>
      <c r="G543" s="85" t="b">
        <v>0</v>
      </c>
      <c r="H543" s="85" t="b">
        <v>0</v>
      </c>
      <c r="I543" s="85" t="b">
        <v>0</v>
      </c>
      <c r="J543" s="85" t="b">
        <v>0</v>
      </c>
      <c r="K543" s="85" t="b">
        <v>0</v>
      </c>
      <c r="L543" s="85" t="b">
        <v>0</v>
      </c>
    </row>
    <row r="544" spans="1:12" ht="15">
      <c r="A544" s="85" t="s">
        <v>4632</v>
      </c>
      <c r="B544" s="85" t="s">
        <v>4633</v>
      </c>
      <c r="C544" s="85">
        <v>4</v>
      </c>
      <c r="D544" s="118">
        <v>0.011747512025911462</v>
      </c>
      <c r="E544" s="118">
        <v>1.6744018128452818</v>
      </c>
      <c r="F544" s="85" t="s">
        <v>3777</v>
      </c>
      <c r="G544" s="85" t="b">
        <v>0</v>
      </c>
      <c r="H544" s="85" t="b">
        <v>0</v>
      </c>
      <c r="I544" s="85" t="b">
        <v>0</v>
      </c>
      <c r="J544" s="85" t="b">
        <v>0</v>
      </c>
      <c r="K544" s="85" t="b">
        <v>0</v>
      </c>
      <c r="L544" s="85" t="b">
        <v>0</v>
      </c>
    </row>
    <row r="545" spans="1:12" ht="15">
      <c r="A545" s="85" t="s">
        <v>4633</v>
      </c>
      <c r="B545" s="85" t="s">
        <v>4634</v>
      </c>
      <c r="C545" s="85">
        <v>4</v>
      </c>
      <c r="D545" s="118">
        <v>0.011747512025911462</v>
      </c>
      <c r="E545" s="118">
        <v>1.6744018128452818</v>
      </c>
      <c r="F545" s="85" t="s">
        <v>3777</v>
      </c>
      <c r="G545" s="85" t="b">
        <v>0</v>
      </c>
      <c r="H545" s="85" t="b">
        <v>0</v>
      </c>
      <c r="I545" s="85" t="b">
        <v>0</v>
      </c>
      <c r="J545" s="85" t="b">
        <v>0</v>
      </c>
      <c r="K545" s="85" t="b">
        <v>0</v>
      </c>
      <c r="L545" s="85" t="b">
        <v>0</v>
      </c>
    </row>
    <row r="546" spans="1:12" ht="15">
      <c r="A546" s="85" t="s">
        <v>394</v>
      </c>
      <c r="B546" s="85" t="s">
        <v>3965</v>
      </c>
      <c r="C546" s="85">
        <v>4</v>
      </c>
      <c r="D546" s="118">
        <v>0.011747512025911462</v>
      </c>
      <c r="E546" s="118">
        <v>1.6744018128452818</v>
      </c>
      <c r="F546" s="85" t="s">
        <v>3777</v>
      </c>
      <c r="G546" s="85" t="b">
        <v>0</v>
      </c>
      <c r="H546" s="85" t="b">
        <v>0</v>
      </c>
      <c r="I546" s="85" t="b">
        <v>0</v>
      </c>
      <c r="J546" s="85" t="b">
        <v>0</v>
      </c>
      <c r="K546" s="85" t="b">
        <v>0</v>
      </c>
      <c r="L546" s="85" t="b">
        <v>0</v>
      </c>
    </row>
    <row r="547" spans="1:12" ht="15">
      <c r="A547" s="85" t="s">
        <v>392</v>
      </c>
      <c r="B547" s="85" t="s">
        <v>393</v>
      </c>
      <c r="C547" s="85">
        <v>4</v>
      </c>
      <c r="D547" s="118">
        <v>0.011747512025911462</v>
      </c>
      <c r="E547" s="118">
        <v>1.130333768495006</v>
      </c>
      <c r="F547" s="85" t="s">
        <v>3777</v>
      </c>
      <c r="G547" s="85" t="b">
        <v>0</v>
      </c>
      <c r="H547" s="85" t="b">
        <v>0</v>
      </c>
      <c r="I547" s="85" t="b">
        <v>0</v>
      </c>
      <c r="J547" s="85" t="b">
        <v>0</v>
      </c>
      <c r="K547" s="85" t="b">
        <v>0</v>
      </c>
      <c r="L547" s="85" t="b">
        <v>0</v>
      </c>
    </row>
    <row r="548" spans="1:12" ht="15">
      <c r="A548" s="85" t="s">
        <v>4605</v>
      </c>
      <c r="B548" s="85" t="s">
        <v>3969</v>
      </c>
      <c r="C548" s="85">
        <v>4</v>
      </c>
      <c r="D548" s="118">
        <v>0.011747512025911462</v>
      </c>
      <c r="E548" s="118">
        <v>1.2253092817258628</v>
      </c>
      <c r="F548" s="85" t="s">
        <v>3777</v>
      </c>
      <c r="G548" s="85" t="b">
        <v>0</v>
      </c>
      <c r="H548" s="85" t="b">
        <v>0</v>
      </c>
      <c r="I548" s="85" t="b">
        <v>0</v>
      </c>
      <c r="J548" s="85" t="b">
        <v>0</v>
      </c>
      <c r="K548" s="85" t="b">
        <v>0</v>
      </c>
      <c r="L548" s="85" t="b">
        <v>0</v>
      </c>
    </row>
    <row r="549" spans="1:12" ht="15">
      <c r="A549" s="85" t="s">
        <v>396</v>
      </c>
      <c r="B549" s="85" t="s">
        <v>4629</v>
      </c>
      <c r="C549" s="85">
        <v>3</v>
      </c>
      <c r="D549" s="118">
        <v>0.01063900577467701</v>
      </c>
      <c r="E549" s="118">
        <v>1.7993405494535817</v>
      </c>
      <c r="F549" s="85" t="s">
        <v>3777</v>
      </c>
      <c r="G549" s="85" t="b">
        <v>0</v>
      </c>
      <c r="H549" s="85" t="b">
        <v>0</v>
      </c>
      <c r="I549" s="85" t="b">
        <v>0</v>
      </c>
      <c r="J549" s="85" t="b">
        <v>0</v>
      </c>
      <c r="K549" s="85" t="b">
        <v>0</v>
      </c>
      <c r="L549" s="85" t="b">
        <v>0</v>
      </c>
    </row>
    <row r="550" spans="1:12" ht="15">
      <c r="A550" s="85" t="s">
        <v>393</v>
      </c>
      <c r="B550" s="85" t="s">
        <v>4186</v>
      </c>
      <c r="C550" s="85">
        <v>3</v>
      </c>
      <c r="D550" s="118">
        <v>0.01063900577467701</v>
      </c>
      <c r="E550" s="118">
        <v>1.100370545117563</v>
      </c>
      <c r="F550" s="85" t="s">
        <v>3777</v>
      </c>
      <c r="G550" s="85" t="b">
        <v>0</v>
      </c>
      <c r="H550" s="85" t="b">
        <v>0</v>
      </c>
      <c r="I550" s="85" t="b">
        <v>0</v>
      </c>
      <c r="J550" s="85" t="b">
        <v>0</v>
      </c>
      <c r="K550" s="85" t="b">
        <v>0</v>
      </c>
      <c r="L550" s="85" t="b">
        <v>0</v>
      </c>
    </row>
    <row r="551" spans="1:12" ht="15">
      <c r="A551" s="85" t="s">
        <v>3996</v>
      </c>
      <c r="B551" s="85" t="s">
        <v>461</v>
      </c>
      <c r="C551" s="85">
        <v>12</v>
      </c>
      <c r="D551" s="118">
        <v>0.002242716532852381</v>
      </c>
      <c r="E551" s="118">
        <v>1.1588648570811706</v>
      </c>
      <c r="F551" s="85" t="s">
        <v>3778</v>
      </c>
      <c r="G551" s="85" t="b">
        <v>0</v>
      </c>
      <c r="H551" s="85" t="b">
        <v>0</v>
      </c>
      <c r="I551" s="85" t="b">
        <v>0</v>
      </c>
      <c r="J551" s="85" t="b">
        <v>0</v>
      </c>
      <c r="K551" s="85" t="b">
        <v>0</v>
      </c>
      <c r="L551" s="85" t="b">
        <v>0</v>
      </c>
    </row>
    <row r="552" spans="1:12" ht="15">
      <c r="A552" s="85" t="s">
        <v>461</v>
      </c>
      <c r="B552" s="85" t="s">
        <v>3992</v>
      </c>
      <c r="C552" s="85">
        <v>12</v>
      </c>
      <c r="D552" s="118">
        <v>0.002242716532852381</v>
      </c>
      <c r="E552" s="118">
        <v>1.1588648570811706</v>
      </c>
      <c r="F552" s="85" t="s">
        <v>3778</v>
      </c>
      <c r="G552" s="85" t="b">
        <v>0</v>
      </c>
      <c r="H552" s="85" t="b">
        <v>0</v>
      </c>
      <c r="I552" s="85" t="b">
        <v>0</v>
      </c>
      <c r="J552" s="85" t="b">
        <v>0</v>
      </c>
      <c r="K552" s="85" t="b">
        <v>0</v>
      </c>
      <c r="L552" s="85" t="b">
        <v>0</v>
      </c>
    </row>
    <row r="553" spans="1:12" ht="15">
      <c r="A553" s="85" t="s">
        <v>3992</v>
      </c>
      <c r="B553" s="85" t="s">
        <v>3997</v>
      </c>
      <c r="C553" s="85">
        <v>12</v>
      </c>
      <c r="D553" s="118">
        <v>0.002242716532852381</v>
      </c>
      <c r="E553" s="118">
        <v>1.1588648570811706</v>
      </c>
      <c r="F553" s="85" t="s">
        <v>3778</v>
      </c>
      <c r="G553" s="85" t="b">
        <v>0</v>
      </c>
      <c r="H553" s="85" t="b">
        <v>0</v>
      </c>
      <c r="I553" s="85" t="b">
        <v>0</v>
      </c>
      <c r="J553" s="85" t="b">
        <v>0</v>
      </c>
      <c r="K553" s="85" t="b">
        <v>0</v>
      </c>
      <c r="L553" s="85" t="b">
        <v>0</v>
      </c>
    </row>
    <row r="554" spans="1:12" ht="15">
      <c r="A554" s="85" t="s">
        <v>3997</v>
      </c>
      <c r="B554" s="85" t="s">
        <v>3998</v>
      </c>
      <c r="C554" s="85">
        <v>12</v>
      </c>
      <c r="D554" s="118">
        <v>0.002242716532852381</v>
      </c>
      <c r="E554" s="118">
        <v>1.1588648570811706</v>
      </c>
      <c r="F554" s="85" t="s">
        <v>3778</v>
      </c>
      <c r="G554" s="85" t="b">
        <v>0</v>
      </c>
      <c r="H554" s="85" t="b">
        <v>0</v>
      </c>
      <c r="I554" s="85" t="b">
        <v>0</v>
      </c>
      <c r="J554" s="85" t="b">
        <v>0</v>
      </c>
      <c r="K554" s="85" t="b">
        <v>0</v>
      </c>
      <c r="L554" s="85" t="b">
        <v>0</v>
      </c>
    </row>
    <row r="555" spans="1:12" ht="15">
      <c r="A555" s="85" t="s">
        <v>3998</v>
      </c>
      <c r="B555" s="85" t="s">
        <v>3999</v>
      </c>
      <c r="C555" s="85">
        <v>12</v>
      </c>
      <c r="D555" s="118">
        <v>0.002242716532852381</v>
      </c>
      <c r="E555" s="118">
        <v>1.1588648570811706</v>
      </c>
      <c r="F555" s="85" t="s">
        <v>3778</v>
      </c>
      <c r="G555" s="85" t="b">
        <v>0</v>
      </c>
      <c r="H555" s="85" t="b">
        <v>0</v>
      </c>
      <c r="I555" s="85" t="b">
        <v>0</v>
      </c>
      <c r="J555" s="85" t="b">
        <v>0</v>
      </c>
      <c r="K555" s="85" t="b">
        <v>0</v>
      </c>
      <c r="L555" s="85" t="b">
        <v>0</v>
      </c>
    </row>
    <row r="556" spans="1:12" ht="15">
      <c r="A556" s="85" t="s">
        <v>3999</v>
      </c>
      <c r="B556" s="85" t="s">
        <v>4000</v>
      </c>
      <c r="C556" s="85">
        <v>12</v>
      </c>
      <c r="D556" s="118">
        <v>0.002242716532852381</v>
      </c>
      <c r="E556" s="118">
        <v>1.1588648570811706</v>
      </c>
      <c r="F556" s="85" t="s">
        <v>3778</v>
      </c>
      <c r="G556" s="85" t="b">
        <v>0</v>
      </c>
      <c r="H556" s="85" t="b">
        <v>0</v>
      </c>
      <c r="I556" s="85" t="b">
        <v>0</v>
      </c>
      <c r="J556" s="85" t="b">
        <v>0</v>
      </c>
      <c r="K556" s="85" t="b">
        <v>0</v>
      </c>
      <c r="L556" s="85" t="b">
        <v>0</v>
      </c>
    </row>
    <row r="557" spans="1:12" ht="15">
      <c r="A557" s="85" t="s">
        <v>4000</v>
      </c>
      <c r="B557" s="85" t="s">
        <v>4001</v>
      </c>
      <c r="C557" s="85">
        <v>12</v>
      </c>
      <c r="D557" s="118">
        <v>0.002242716532852381</v>
      </c>
      <c r="E557" s="118">
        <v>1.1588648570811706</v>
      </c>
      <c r="F557" s="85" t="s">
        <v>3778</v>
      </c>
      <c r="G557" s="85" t="b">
        <v>0</v>
      </c>
      <c r="H557" s="85" t="b">
        <v>0</v>
      </c>
      <c r="I557" s="85" t="b">
        <v>0</v>
      </c>
      <c r="J557" s="85" t="b">
        <v>0</v>
      </c>
      <c r="K557" s="85" t="b">
        <v>0</v>
      </c>
      <c r="L557" s="85" t="b">
        <v>0</v>
      </c>
    </row>
    <row r="558" spans="1:12" ht="15">
      <c r="A558" s="85" t="s">
        <v>4001</v>
      </c>
      <c r="B558" s="85" t="s">
        <v>3951</v>
      </c>
      <c r="C558" s="85">
        <v>12</v>
      </c>
      <c r="D558" s="118">
        <v>0.002242716532852381</v>
      </c>
      <c r="E558" s="118">
        <v>1.1588648570811706</v>
      </c>
      <c r="F558" s="85" t="s">
        <v>3778</v>
      </c>
      <c r="G558" s="85" t="b">
        <v>0</v>
      </c>
      <c r="H558" s="85" t="b">
        <v>0</v>
      </c>
      <c r="I558" s="85" t="b">
        <v>0</v>
      </c>
      <c r="J558" s="85" t="b">
        <v>0</v>
      </c>
      <c r="K558" s="85" t="b">
        <v>0</v>
      </c>
      <c r="L558" s="85" t="b">
        <v>0</v>
      </c>
    </row>
    <row r="559" spans="1:12" ht="15">
      <c r="A559" s="85" t="s">
        <v>3951</v>
      </c>
      <c r="B559" s="85" t="s">
        <v>4002</v>
      </c>
      <c r="C559" s="85">
        <v>12</v>
      </c>
      <c r="D559" s="118">
        <v>0.002242716532852381</v>
      </c>
      <c r="E559" s="118">
        <v>1.1588648570811706</v>
      </c>
      <c r="F559" s="85" t="s">
        <v>3778</v>
      </c>
      <c r="G559" s="85" t="b">
        <v>0</v>
      </c>
      <c r="H559" s="85" t="b">
        <v>0</v>
      </c>
      <c r="I559" s="85" t="b">
        <v>0</v>
      </c>
      <c r="J559" s="85" t="b">
        <v>0</v>
      </c>
      <c r="K559" s="85" t="b">
        <v>0</v>
      </c>
      <c r="L559" s="85" t="b">
        <v>0</v>
      </c>
    </row>
    <row r="560" spans="1:12" ht="15">
      <c r="A560" s="85" t="s">
        <v>4002</v>
      </c>
      <c r="B560" s="85" t="s">
        <v>3971</v>
      </c>
      <c r="C560" s="85">
        <v>12</v>
      </c>
      <c r="D560" s="118">
        <v>0.002242716532852381</v>
      </c>
      <c r="E560" s="118">
        <v>1.1588648570811706</v>
      </c>
      <c r="F560" s="85" t="s">
        <v>3778</v>
      </c>
      <c r="G560" s="85" t="b">
        <v>0</v>
      </c>
      <c r="H560" s="85" t="b">
        <v>0</v>
      </c>
      <c r="I560" s="85" t="b">
        <v>0</v>
      </c>
      <c r="J560" s="85" t="b">
        <v>0</v>
      </c>
      <c r="K560" s="85" t="b">
        <v>0</v>
      </c>
      <c r="L560" s="85" t="b">
        <v>0</v>
      </c>
    </row>
    <row r="561" spans="1:12" ht="15">
      <c r="A561" s="85" t="s">
        <v>3971</v>
      </c>
      <c r="B561" s="85" t="s">
        <v>4563</v>
      </c>
      <c r="C561" s="85">
        <v>11</v>
      </c>
      <c r="D561" s="118">
        <v>0.004290630852874889</v>
      </c>
      <c r="E561" s="118">
        <v>1.1588648570811706</v>
      </c>
      <c r="F561" s="85" t="s">
        <v>3778</v>
      </c>
      <c r="G561" s="85" t="b">
        <v>0</v>
      </c>
      <c r="H561" s="85" t="b">
        <v>0</v>
      </c>
      <c r="I561" s="85" t="b">
        <v>0</v>
      </c>
      <c r="J561" s="85" t="b">
        <v>0</v>
      </c>
      <c r="K561" s="85" t="b">
        <v>0</v>
      </c>
      <c r="L561" s="85" t="b">
        <v>0</v>
      </c>
    </row>
    <row r="562" spans="1:12" ht="15">
      <c r="A562" s="85" t="s">
        <v>372</v>
      </c>
      <c r="B562" s="85" t="s">
        <v>3996</v>
      </c>
      <c r="C562" s="85">
        <v>10</v>
      </c>
      <c r="D562" s="118">
        <v>0.006125986683163268</v>
      </c>
      <c r="E562" s="118">
        <v>1.2380461031287955</v>
      </c>
      <c r="F562" s="85" t="s">
        <v>3778</v>
      </c>
      <c r="G562" s="85" t="b">
        <v>0</v>
      </c>
      <c r="H562" s="85" t="b">
        <v>0</v>
      </c>
      <c r="I562" s="85" t="b">
        <v>0</v>
      </c>
      <c r="J562" s="85" t="b">
        <v>0</v>
      </c>
      <c r="K562" s="85" t="b">
        <v>0</v>
      </c>
      <c r="L562" s="85" t="b">
        <v>0</v>
      </c>
    </row>
    <row r="563" spans="1:12" ht="15">
      <c r="A563" s="85" t="s">
        <v>4563</v>
      </c>
      <c r="B563" s="85" t="s">
        <v>3967</v>
      </c>
      <c r="C563" s="85">
        <v>10</v>
      </c>
      <c r="D563" s="118">
        <v>0.006125986683163268</v>
      </c>
      <c r="E563" s="118">
        <v>1.2380461031287955</v>
      </c>
      <c r="F563" s="85" t="s">
        <v>3778</v>
      </c>
      <c r="G563" s="85" t="b">
        <v>0</v>
      </c>
      <c r="H563" s="85" t="b">
        <v>0</v>
      </c>
      <c r="I563" s="85" t="b">
        <v>0</v>
      </c>
      <c r="J563" s="85" t="b">
        <v>0</v>
      </c>
      <c r="K563" s="85" t="b">
        <v>0</v>
      </c>
      <c r="L563" s="85" t="b">
        <v>0</v>
      </c>
    </row>
    <row r="564" spans="1:12" ht="15">
      <c r="A564" s="85" t="s">
        <v>3967</v>
      </c>
      <c r="B564" s="85" t="s">
        <v>4556</v>
      </c>
      <c r="C564" s="85">
        <v>10</v>
      </c>
      <c r="D564" s="118">
        <v>0.006125986683163268</v>
      </c>
      <c r="E564" s="118">
        <v>1.2380461031287955</v>
      </c>
      <c r="F564" s="85" t="s">
        <v>3778</v>
      </c>
      <c r="G564" s="85" t="b">
        <v>0</v>
      </c>
      <c r="H564" s="85" t="b">
        <v>0</v>
      </c>
      <c r="I564" s="85" t="b">
        <v>0</v>
      </c>
      <c r="J564" s="85" t="b">
        <v>0</v>
      </c>
      <c r="K564" s="85" t="b">
        <v>0</v>
      </c>
      <c r="L564" s="85" t="b">
        <v>0</v>
      </c>
    </row>
    <row r="565" spans="1:12" ht="15">
      <c r="A565" s="85" t="s">
        <v>3951</v>
      </c>
      <c r="B565" s="85" t="s">
        <v>4005</v>
      </c>
      <c r="C565" s="85">
        <v>8</v>
      </c>
      <c r="D565" s="118">
        <v>0</v>
      </c>
      <c r="E565" s="118">
        <v>0.4586378490256493</v>
      </c>
      <c r="F565" s="85" t="s">
        <v>3780</v>
      </c>
      <c r="G565" s="85" t="b">
        <v>0</v>
      </c>
      <c r="H565" s="85" t="b">
        <v>0</v>
      </c>
      <c r="I565" s="85" t="b">
        <v>0</v>
      </c>
      <c r="J565" s="85" t="b">
        <v>0</v>
      </c>
      <c r="K565" s="85" t="b">
        <v>0</v>
      </c>
      <c r="L565" s="85" t="b">
        <v>0</v>
      </c>
    </row>
    <row r="566" spans="1:12" ht="15">
      <c r="A566" s="85" t="s">
        <v>4005</v>
      </c>
      <c r="B566" s="85" t="s">
        <v>4006</v>
      </c>
      <c r="C566" s="85">
        <v>8</v>
      </c>
      <c r="D566" s="118">
        <v>0</v>
      </c>
      <c r="E566" s="118">
        <v>0.4586378490256493</v>
      </c>
      <c r="F566" s="85" t="s">
        <v>3780</v>
      </c>
      <c r="G566" s="85" t="b">
        <v>0</v>
      </c>
      <c r="H566" s="85" t="b">
        <v>0</v>
      </c>
      <c r="I566" s="85" t="b">
        <v>0</v>
      </c>
      <c r="J566" s="85" t="b">
        <v>0</v>
      </c>
      <c r="K566" s="85" t="b">
        <v>0</v>
      </c>
      <c r="L566" s="85" t="b">
        <v>0</v>
      </c>
    </row>
    <row r="567" spans="1:12" ht="15">
      <c r="A567" s="85" t="s">
        <v>410</v>
      </c>
      <c r="B567" s="85" t="s">
        <v>3951</v>
      </c>
      <c r="C567" s="85">
        <v>7</v>
      </c>
      <c r="D567" s="118">
        <v>0.013094955769155068</v>
      </c>
      <c r="E567" s="118">
        <v>0.516629796003336</v>
      </c>
      <c r="F567" s="85" t="s">
        <v>3780</v>
      </c>
      <c r="G567" s="85" t="b">
        <v>0</v>
      </c>
      <c r="H567" s="85" t="b">
        <v>0</v>
      </c>
      <c r="I567" s="85" t="b">
        <v>0</v>
      </c>
      <c r="J567" s="85" t="b">
        <v>0</v>
      </c>
      <c r="K567" s="85" t="b">
        <v>0</v>
      </c>
      <c r="L567" s="85" t="b">
        <v>0</v>
      </c>
    </row>
    <row r="568" spans="1:12" ht="15">
      <c r="A568" s="85" t="s">
        <v>3996</v>
      </c>
      <c r="B568" s="85" t="s">
        <v>4008</v>
      </c>
      <c r="C568" s="85">
        <v>6</v>
      </c>
      <c r="D568" s="118">
        <v>0</v>
      </c>
      <c r="E568" s="118">
        <v>1.066946789630613</v>
      </c>
      <c r="F568" s="85" t="s">
        <v>3781</v>
      </c>
      <c r="G568" s="85" t="b">
        <v>0</v>
      </c>
      <c r="H568" s="85" t="b">
        <v>0</v>
      </c>
      <c r="I568" s="85" t="b">
        <v>0</v>
      </c>
      <c r="J568" s="85" t="b">
        <v>0</v>
      </c>
      <c r="K568" s="85" t="b">
        <v>0</v>
      </c>
      <c r="L568" s="85" t="b">
        <v>0</v>
      </c>
    </row>
    <row r="569" spans="1:12" ht="15">
      <c r="A569" s="85" t="s">
        <v>4008</v>
      </c>
      <c r="B569" s="85" t="s">
        <v>4009</v>
      </c>
      <c r="C569" s="85">
        <v>6</v>
      </c>
      <c r="D569" s="118">
        <v>0</v>
      </c>
      <c r="E569" s="118">
        <v>1.066946789630613</v>
      </c>
      <c r="F569" s="85" t="s">
        <v>3781</v>
      </c>
      <c r="G569" s="85" t="b">
        <v>0</v>
      </c>
      <c r="H569" s="85" t="b">
        <v>0</v>
      </c>
      <c r="I569" s="85" t="b">
        <v>0</v>
      </c>
      <c r="J569" s="85" t="b">
        <v>0</v>
      </c>
      <c r="K569" s="85" t="b">
        <v>0</v>
      </c>
      <c r="L569" s="85" t="b">
        <v>0</v>
      </c>
    </row>
    <row r="570" spans="1:12" ht="15">
      <c r="A570" s="85" t="s">
        <v>4009</v>
      </c>
      <c r="B570" s="85" t="s">
        <v>4010</v>
      </c>
      <c r="C570" s="85">
        <v>6</v>
      </c>
      <c r="D570" s="118">
        <v>0</v>
      </c>
      <c r="E570" s="118">
        <v>1.066946789630613</v>
      </c>
      <c r="F570" s="85" t="s">
        <v>3781</v>
      </c>
      <c r="G570" s="85" t="b">
        <v>0</v>
      </c>
      <c r="H570" s="85" t="b">
        <v>0</v>
      </c>
      <c r="I570" s="85" t="b">
        <v>0</v>
      </c>
      <c r="J570" s="85" t="b">
        <v>0</v>
      </c>
      <c r="K570" s="85" t="b">
        <v>0</v>
      </c>
      <c r="L570" s="85" t="b">
        <v>0</v>
      </c>
    </row>
    <row r="571" spans="1:12" ht="15">
      <c r="A571" s="85" t="s">
        <v>4010</v>
      </c>
      <c r="B571" s="85" t="s">
        <v>4011</v>
      </c>
      <c r="C571" s="85">
        <v>6</v>
      </c>
      <c r="D571" s="118">
        <v>0</v>
      </c>
      <c r="E571" s="118">
        <v>1.066946789630613</v>
      </c>
      <c r="F571" s="85" t="s">
        <v>3781</v>
      </c>
      <c r="G571" s="85" t="b">
        <v>0</v>
      </c>
      <c r="H571" s="85" t="b">
        <v>0</v>
      </c>
      <c r="I571" s="85" t="b">
        <v>0</v>
      </c>
      <c r="J571" s="85" t="b">
        <v>0</v>
      </c>
      <c r="K571" s="85" t="b">
        <v>0</v>
      </c>
      <c r="L571" s="85" t="b">
        <v>0</v>
      </c>
    </row>
    <row r="572" spans="1:12" ht="15">
      <c r="A572" s="85" t="s">
        <v>4011</v>
      </c>
      <c r="B572" s="85" t="s">
        <v>463</v>
      </c>
      <c r="C572" s="85">
        <v>6</v>
      </c>
      <c r="D572" s="118">
        <v>0</v>
      </c>
      <c r="E572" s="118">
        <v>1.066946789630613</v>
      </c>
      <c r="F572" s="85" t="s">
        <v>3781</v>
      </c>
      <c r="G572" s="85" t="b">
        <v>0</v>
      </c>
      <c r="H572" s="85" t="b">
        <v>0</v>
      </c>
      <c r="I572" s="85" t="b">
        <v>0</v>
      </c>
      <c r="J572" s="85" t="b">
        <v>0</v>
      </c>
      <c r="K572" s="85" t="b">
        <v>0</v>
      </c>
      <c r="L572" s="85" t="b">
        <v>0</v>
      </c>
    </row>
    <row r="573" spans="1:12" ht="15">
      <c r="A573" s="85" t="s">
        <v>463</v>
      </c>
      <c r="B573" s="85" t="s">
        <v>4012</v>
      </c>
      <c r="C573" s="85">
        <v>6</v>
      </c>
      <c r="D573" s="118">
        <v>0</v>
      </c>
      <c r="E573" s="118">
        <v>1.066946789630613</v>
      </c>
      <c r="F573" s="85" t="s">
        <v>3781</v>
      </c>
      <c r="G573" s="85" t="b">
        <v>0</v>
      </c>
      <c r="H573" s="85" t="b">
        <v>0</v>
      </c>
      <c r="I573" s="85" t="b">
        <v>0</v>
      </c>
      <c r="J573" s="85" t="b">
        <v>0</v>
      </c>
      <c r="K573" s="85" t="b">
        <v>0</v>
      </c>
      <c r="L573" s="85" t="b">
        <v>0</v>
      </c>
    </row>
    <row r="574" spans="1:12" ht="15">
      <c r="A574" s="85" t="s">
        <v>4012</v>
      </c>
      <c r="B574" s="85" t="s">
        <v>4013</v>
      </c>
      <c r="C574" s="85">
        <v>6</v>
      </c>
      <c r="D574" s="118">
        <v>0</v>
      </c>
      <c r="E574" s="118">
        <v>1.066946789630613</v>
      </c>
      <c r="F574" s="85" t="s">
        <v>3781</v>
      </c>
      <c r="G574" s="85" t="b">
        <v>0</v>
      </c>
      <c r="H574" s="85" t="b">
        <v>0</v>
      </c>
      <c r="I574" s="85" t="b">
        <v>0</v>
      </c>
      <c r="J574" s="85" t="b">
        <v>0</v>
      </c>
      <c r="K574" s="85" t="b">
        <v>0</v>
      </c>
      <c r="L574" s="85" t="b">
        <v>0</v>
      </c>
    </row>
    <row r="575" spans="1:12" ht="15">
      <c r="A575" s="85" t="s">
        <v>4013</v>
      </c>
      <c r="B575" s="85" t="s">
        <v>4014</v>
      </c>
      <c r="C575" s="85">
        <v>6</v>
      </c>
      <c r="D575" s="118">
        <v>0</v>
      </c>
      <c r="E575" s="118">
        <v>1.066946789630613</v>
      </c>
      <c r="F575" s="85" t="s">
        <v>3781</v>
      </c>
      <c r="G575" s="85" t="b">
        <v>0</v>
      </c>
      <c r="H575" s="85" t="b">
        <v>0</v>
      </c>
      <c r="I575" s="85" t="b">
        <v>0</v>
      </c>
      <c r="J575" s="85" t="b">
        <v>0</v>
      </c>
      <c r="K575" s="85" t="b">
        <v>0</v>
      </c>
      <c r="L575" s="85" t="b">
        <v>0</v>
      </c>
    </row>
    <row r="576" spans="1:12" ht="15">
      <c r="A576" s="85" t="s">
        <v>4014</v>
      </c>
      <c r="B576" s="85" t="s">
        <v>4015</v>
      </c>
      <c r="C576" s="85">
        <v>6</v>
      </c>
      <c r="D576" s="118">
        <v>0</v>
      </c>
      <c r="E576" s="118">
        <v>1.066946789630613</v>
      </c>
      <c r="F576" s="85" t="s">
        <v>3781</v>
      </c>
      <c r="G576" s="85" t="b">
        <v>0</v>
      </c>
      <c r="H576" s="85" t="b">
        <v>0</v>
      </c>
      <c r="I576" s="85" t="b">
        <v>0</v>
      </c>
      <c r="J576" s="85" t="b">
        <v>0</v>
      </c>
      <c r="K576" s="85" t="b">
        <v>0</v>
      </c>
      <c r="L576" s="85" t="b">
        <v>0</v>
      </c>
    </row>
    <row r="577" spans="1:12" ht="15">
      <c r="A577" s="85" t="s">
        <v>4015</v>
      </c>
      <c r="B577" s="85" t="s">
        <v>4589</v>
      </c>
      <c r="C577" s="85">
        <v>6</v>
      </c>
      <c r="D577" s="118">
        <v>0</v>
      </c>
      <c r="E577" s="118">
        <v>1.066946789630613</v>
      </c>
      <c r="F577" s="85" t="s">
        <v>3781</v>
      </c>
      <c r="G577" s="85" t="b">
        <v>0</v>
      </c>
      <c r="H577" s="85" t="b">
        <v>0</v>
      </c>
      <c r="I577" s="85" t="b">
        <v>0</v>
      </c>
      <c r="J577" s="85" t="b">
        <v>0</v>
      </c>
      <c r="K577" s="85" t="b">
        <v>0</v>
      </c>
      <c r="L577" s="85" t="b">
        <v>0</v>
      </c>
    </row>
    <row r="578" spans="1:12" ht="15">
      <c r="A578" s="85" t="s">
        <v>416</v>
      </c>
      <c r="B578" s="85" t="s">
        <v>3996</v>
      </c>
      <c r="C578" s="85">
        <v>5</v>
      </c>
      <c r="D578" s="118">
        <v>0.005209292503133211</v>
      </c>
      <c r="E578" s="118">
        <v>1.146128035678238</v>
      </c>
      <c r="F578" s="85" t="s">
        <v>3781</v>
      </c>
      <c r="G578" s="85" t="b">
        <v>0</v>
      </c>
      <c r="H578" s="85" t="b">
        <v>0</v>
      </c>
      <c r="I578" s="85" t="b">
        <v>0</v>
      </c>
      <c r="J578" s="85" t="b">
        <v>0</v>
      </c>
      <c r="K578" s="85" t="b">
        <v>0</v>
      </c>
      <c r="L578" s="85" t="b">
        <v>0</v>
      </c>
    </row>
    <row r="579" spans="1:12" ht="15">
      <c r="A579" s="85" t="s">
        <v>4589</v>
      </c>
      <c r="B579" s="85" t="s">
        <v>3967</v>
      </c>
      <c r="C579" s="85">
        <v>5</v>
      </c>
      <c r="D579" s="118">
        <v>0.005209292503133211</v>
      </c>
      <c r="E579" s="118">
        <v>1.146128035678238</v>
      </c>
      <c r="F579" s="85" t="s">
        <v>3781</v>
      </c>
      <c r="G579" s="85" t="b">
        <v>0</v>
      </c>
      <c r="H579" s="85" t="b">
        <v>0</v>
      </c>
      <c r="I579" s="85" t="b">
        <v>0</v>
      </c>
      <c r="J579" s="85" t="b">
        <v>0</v>
      </c>
      <c r="K579" s="85" t="b">
        <v>0</v>
      </c>
      <c r="L579" s="85" t="b">
        <v>0</v>
      </c>
    </row>
    <row r="580" spans="1:12" ht="15">
      <c r="A580" s="85" t="s">
        <v>4582</v>
      </c>
      <c r="B580" s="85" t="s">
        <v>4591</v>
      </c>
      <c r="C580" s="85">
        <v>5</v>
      </c>
      <c r="D580" s="118">
        <v>0.0040815075282280835</v>
      </c>
      <c r="E580" s="118">
        <v>1.260071387985075</v>
      </c>
      <c r="F580" s="85" t="s">
        <v>3782</v>
      </c>
      <c r="G580" s="85" t="b">
        <v>0</v>
      </c>
      <c r="H580" s="85" t="b">
        <v>0</v>
      </c>
      <c r="I580" s="85" t="b">
        <v>0</v>
      </c>
      <c r="J580" s="85" t="b">
        <v>0</v>
      </c>
      <c r="K580" s="85" t="b">
        <v>0</v>
      </c>
      <c r="L580" s="85" t="b">
        <v>0</v>
      </c>
    </row>
    <row r="581" spans="1:12" ht="15">
      <c r="A581" s="85" t="s">
        <v>3970</v>
      </c>
      <c r="B581" s="85" t="s">
        <v>4566</v>
      </c>
      <c r="C581" s="85">
        <v>4</v>
      </c>
      <c r="D581" s="118">
        <v>0.007261495218790979</v>
      </c>
      <c r="E581" s="118">
        <v>1.3569814009931311</v>
      </c>
      <c r="F581" s="85" t="s">
        <v>3782</v>
      </c>
      <c r="G581" s="85" t="b">
        <v>0</v>
      </c>
      <c r="H581" s="85" t="b">
        <v>0</v>
      </c>
      <c r="I581" s="85" t="b">
        <v>0</v>
      </c>
      <c r="J581" s="85" t="b">
        <v>0</v>
      </c>
      <c r="K581" s="85" t="b">
        <v>0</v>
      </c>
      <c r="L581" s="85" t="b">
        <v>0</v>
      </c>
    </row>
    <row r="582" spans="1:12" ht="15">
      <c r="A582" s="85" t="s">
        <v>4566</v>
      </c>
      <c r="B582" s="85" t="s">
        <v>4584</v>
      </c>
      <c r="C582" s="85">
        <v>4</v>
      </c>
      <c r="D582" s="118">
        <v>0.007261495218790979</v>
      </c>
      <c r="E582" s="118">
        <v>1.3569814009931311</v>
      </c>
      <c r="F582" s="85" t="s">
        <v>3782</v>
      </c>
      <c r="G582" s="85" t="b">
        <v>0</v>
      </c>
      <c r="H582" s="85" t="b">
        <v>0</v>
      </c>
      <c r="I582" s="85" t="b">
        <v>0</v>
      </c>
      <c r="J582" s="85" t="b">
        <v>0</v>
      </c>
      <c r="K582" s="85" t="b">
        <v>0</v>
      </c>
      <c r="L582" s="85" t="b">
        <v>0</v>
      </c>
    </row>
    <row r="583" spans="1:12" ht="15">
      <c r="A583" s="85" t="s">
        <v>4584</v>
      </c>
      <c r="B583" s="85" t="s">
        <v>3951</v>
      </c>
      <c r="C583" s="85">
        <v>4</v>
      </c>
      <c r="D583" s="118">
        <v>0.007261495218790979</v>
      </c>
      <c r="E583" s="118">
        <v>1.18089014193745</v>
      </c>
      <c r="F583" s="85" t="s">
        <v>3782</v>
      </c>
      <c r="G583" s="85" t="b">
        <v>0</v>
      </c>
      <c r="H583" s="85" t="b">
        <v>0</v>
      </c>
      <c r="I583" s="85" t="b">
        <v>0</v>
      </c>
      <c r="J583" s="85" t="b">
        <v>0</v>
      </c>
      <c r="K583" s="85" t="b">
        <v>0</v>
      </c>
      <c r="L583" s="85" t="b">
        <v>0</v>
      </c>
    </row>
    <row r="584" spans="1:12" ht="15">
      <c r="A584" s="85" t="s">
        <v>3951</v>
      </c>
      <c r="B584" s="85" t="s">
        <v>4582</v>
      </c>
      <c r="C584" s="85">
        <v>4</v>
      </c>
      <c r="D584" s="118">
        <v>0.007261495218790979</v>
      </c>
      <c r="E584" s="118">
        <v>1.0839801289293935</v>
      </c>
      <c r="F584" s="85" t="s">
        <v>3782</v>
      </c>
      <c r="G584" s="85" t="b">
        <v>0</v>
      </c>
      <c r="H584" s="85" t="b">
        <v>0</v>
      </c>
      <c r="I584" s="85" t="b">
        <v>0</v>
      </c>
      <c r="J584" s="85" t="b">
        <v>0</v>
      </c>
      <c r="K584" s="85" t="b">
        <v>0</v>
      </c>
      <c r="L584" s="85" t="b">
        <v>0</v>
      </c>
    </row>
    <row r="585" spans="1:12" ht="15">
      <c r="A585" s="85" t="s">
        <v>4591</v>
      </c>
      <c r="B585" s="85" t="s">
        <v>3912</v>
      </c>
      <c r="C585" s="85">
        <v>4</v>
      </c>
      <c r="D585" s="118">
        <v>0.007261495218790979</v>
      </c>
      <c r="E585" s="118">
        <v>1.260071387985075</v>
      </c>
      <c r="F585" s="85" t="s">
        <v>3782</v>
      </c>
      <c r="G585" s="85" t="b">
        <v>0</v>
      </c>
      <c r="H585" s="85" t="b">
        <v>0</v>
      </c>
      <c r="I585" s="85" t="b">
        <v>0</v>
      </c>
      <c r="J585" s="85" t="b">
        <v>0</v>
      </c>
      <c r="K585" s="85" t="b">
        <v>0</v>
      </c>
      <c r="L585" s="85" t="b">
        <v>0</v>
      </c>
    </row>
    <row r="586" spans="1:12" ht="15">
      <c r="A586" s="85" t="s">
        <v>3912</v>
      </c>
      <c r="B586" s="85" t="s">
        <v>4625</v>
      </c>
      <c r="C586" s="85">
        <v>4</v>
      </c>
      <c r="D586" s="118">
        <v>0.007261495218790979</v>
      </c>
      <c r="E586" s="118">
        <v>1.3569814009931311</v>
      </c>
      <c r="F586" s="85" t="s">
        <v>3782</v>
      </c>
      <c r="G586" s="85" t="b">
        <v>0</v>
      </c>
      <c r="H586" s="85" t="b">
        <v>0</v>
      </c>
      <c r="I586" s="85" t="b">
        <v>0</v>
      </c>
      <c r="J586" s="85" t="b">
        <v>0</v>
      </c>
      <c r="K586" s="85" t="b">
        <v>0</v>
      </c>
      <c r="L586" s="85" t="b">
        <v>0</v>
      </c>
    </row>
    <row r="587" spans="1:12" ht="15">
      <c r="A587" s="85" t="s">
        <v>4625</v>
      </c>
      <c r="B587" s="85" t="s">
        <v>4626</v>
      </c>
      <c r="C587" s="85">
        <v>4</v>
      </c>
      <c r="D587" s="118">
        <v>0.007261495218790979</v>
      </c>
      <c r="E587" s="118">
        <v>1.3569814009931311</v>
      </c>
      <c r="F587" s="85" t="s">
        <v>3782</v>
      </c>
      <c r="G587" s="85" t="b">
        <v>0</v>
      </c>
      <c r="H587" s="85" t="b">
        <v>0</v>
      </c>
      <c r="I587" s="85" t="b">
        <v>0</v>
      </c>
      <c r="J587" s="85" t="b">
        <v>0</v>
      </c>
      <c r="K587" s="85" t="b">
        <v>0</v>
      </c>
      <c r="L587" s="85" t="b">
        <v>0</v>
      </c>
    </row>
    <row r="588" spans="1:12" ht="15">
      <c r="A588" s="85" t="s">
        <v>4626</v>
      </c>
      <c r="B588" s="85" t="s">
        <v>4627</v>
      </c>
      <c r="C588" s="85">
        <v>4</v>
      </c>
      <c r="D588" s="118">
        <v>0.007261495218790979</v>
      </c>
      <c r="E588" s="118">
        <v>1.3569814009931311</v>
      </c>
      <c r="F588" s="85" t="s">
        <v>3782</v>
      </c>
      <c r="G588" s="85" t="b">
        <v>0</v>
      </c>
      <c r="H588" s="85" t="b">
        <v>0</v>
      </c>
      <c r="I588" s="85" t="b">
        <v>0</v>
      </c>
      <c r="J588" s="85" t="b">
        <v>0</v>
      </c>
      <c r="K588" s="85" t="b">
        <v>0</v>
      </c>
      <c r="L588" s="85" t="b">
        <v>0</v>
      </c>
    </row>
    <row r="589" spans="1:12" ht="15">
      <c r="A589" s="85" t="s">
        <v>4627</v>
      </c>
      <c r="B589" s="85" t="s">
        <v>4585</v>
      </c>
      <c r="C589" s="85">
        <v>4</v>
      </c>
      <c r="D589" s="118">
        <v>0.007261495218790979</v>
      </c>
      <c r="E589" s="118">
        <v>1.3569814009931311</v>
      </c>
      <c r="F589" s="85" t="s">
        <v>3782</v>
      </c>
      <c r="G589" s="85" t="b">
        <v>0</v>
      </c>
      <c r="H589" s="85" t="b">
        <v>0</v>
      </c>
      <c r="I589" s="85" t="b">
        <v>0</v>
      </c>
      <c r="J589" s="85" t="b">
        <v>0</v>
      </c>
      <c r="K589" s="85" t="b">
        <v>0</v>
      </c>
      <c r="L589" s="85" t="b">
        <v>0</v>
      </c>
    </row>
    <row r="590" spans="1:12" ht="15">
      <c r="A590" s="85" t="s">
        <v>402</v>
      </c>
      <c r="B590" s="85" t="s">
        <v>3970</v>
      </c>
      <c r="C590" s="85">
        <v>3</v>
      </c>
      <c r="D590" s="118">
        <v>0.009310206051463337</v>
      </c>
      <c r="E590" s="118">
        <v>1.4819201376014313</v>
      </c>
      <c r="F590" s="85" t="s">
        <v>3782</v>
      </c>
      <c r="G590" s="85" t="b">
        <v>0</v>
      </c>
      <c r="H590" s="85" t="b">
        <v>0</v>
      </c>
      <c r="I590" s="85" t="b">
        <v>0</v>
      </c>
      <c r="J590" s="85" t="b">
        <v>0</v>
      </c>
      <c r="K590" s="85" t="b">
        <v>0</v>
      </c>
      <c r="L590" s="85" t="b">
        <v>0</v>
      </c>
    </row>
    <row r="591" spans="1:12" ht="15">
      <c r="A591" s="85" t="s">
        <v>4585</v>
      </c>
      <c r="B591" s="85" t="s">
        <v>4557</v>
      </c>
      <c r="C591" s="85">
        <v>3</v>
      </c>
      <c r="D591" s="118">
        <v>0.009310206051463337</v>
      </c>
      <c r="E591" s="118">
        <v>1.3569814009931311</v>
      </c>
      <c r="F591" s="85" t="s">
        <v>3782</v>
      </c>
      <c r="G591" s="85" t="b">
        <v>0</v>
      </c>
      <c r="H591" s="85" t="b">
        <v>0</v>
      </c>
      <c r="I591" s="85" t="b">
        <v>0</v>
      </c>
      <c r="J591" s="85" t="b">
        <v>0</v>
      </c>
      <c r="K591" s="85" t="b">
        <v>0</v>
      </c>
      <c r="L591" s="85" t="b">
        <v>0</v>
      </c>
    </row>
    <row r="592" spans="1:12" ht="15">
      <c r="A592" s="85" t="s">
        <v>4557</v>
      </c>
      <c r="B592" s="85" t="s">
        <v>4628</v>
      </c>
      <c r="C592" s="85">
        <v>3</v>
      </c>
      <c r="D592" s="118">
        <v>0.009310206051463337</v>
      </c>
      <c r="E592" s="118">
        <v>1.4819201376014313</v>
      </c>
      <c r="F592" s="85" t="s">
        <v>3782</v>
      </c>
      <c r="G592" s="85" t="b">
        <v>0</v>
      </c>
      <c r="H592" s="85" t="b">
        <v>0</v>
      </c>
      <c r="I592" s="85" t="b">
        <v>0</v>
      </c>
      <c r="J592" s="85" t="b">
        <v>0</v>
      </c>
      <c r="K592" s="85" t="b">
        <v>0</v>
      </c>
      <c r="L592" s="85" t="b">
        <v>0</v>
      </c>
    </row>
    <row r="593" spans="1:12" ht="15">
      <c r="A593" s="85" t="s">
        <v>4568</v>
      </c>
      <c r="B593" s="85" t="s">
        <v>4571</v>
      </c>
      <c r="C593" s="85">
        <v>7</v>
      </c>
      <c r="D593" s="118">
        <v>0</v>
      </c>
      <c r="E593" s="118">
        <v>1.109144469425068</v>
      </c>
      <c r="F593" s="85" t="s">
        <v>3783</v>
      </c>
      <c r="G593" s="85" t="b">
        <v>0</v>
      </c>
      <c r="H593" s="85" t="b">
        <v>0</v>
      </c>
      <c r="I593" s="85" t="b">
        <v>0</v>
      </c>
      <c r="J593" s="85" t="b">
        <v>0</v>
      </c>
      <c r="K593" s="85" t="b">
        <v>0</v>
      </c>
      <c r="L593" s="85" t="b">
        <v>0</v>
      </c>
    </row>
    <row r="594" spans="1:12" ht="15">
      <c r="A594" s="85" t="s">
        <v>4571</v>
      </c>
      <c r="B594" s="85" t="s">
        <v>4572</v>
      </c>
      <c r="C594" s="85">
        <v>7</v>
      </c>
      <c r="D594" s="118">
        <v>0</v>
      </c>
      <c r="E594" s="118">
        <v>1.109144469425068</v>
      </c>
      <c r="F594" s="85" t="s">
        <v>3783</v>
      </c>
      <c r="G594" s="85" t="b">
        <v>0</v>
      </c>
      <c r="H594" s="85" t="b">
        <v>0</v>
      </c>
      <c r="I594" s="85" t="b">
        <v>0</v>
      </c>
      <c r="J594" s="85" t="b">
        <v>0</v>
      </c>
      <c r="K594" s="85" t="b">
        <v>1</v>
      </c>
      <c r="L594" s="85" t="b">
        <v>0</v>
      </c>
    </row>
    <row r="595" spans="1:12" ht="15">
      <c r="A595" s="85" t="s">
        <v>4572</v>
      </c>
      <c r="B595" s="85" t="s">
        <v>4561</v>
      </c>
      <c r="C595" s="85">
        <v>7</v>
      </c>
      <c r="D595" s="118">
        <v>0</v>
      </c>
      <c r="E595" s="118">
        <v>1.109144469425068</v>
      </c>
      <c r="F595" s="85" t="s">
        <v>3783</v>
      </c>
      <c r="G595" s="85" t="b">
        <v>0</v>
      </c>
      <c r="H595" s="85" t="b">
        <v>1</v>
      </c>
      <c r="I595" s="85" t="b">
        <v>0</v>
      </c>
      <c r="J595" s="85" t="b">
        <v>1</v>
      </c>
      <c r="K595" s="85" t="b">
        <v>0</v>
      </c>
      <c r="L595" s="85" t="b">
        <v>0</v>
      </c>
    </row>
    <row r="596" spans="1:12" ht="15">
      <c r="A596" s="85" t="s">
        <v>4561</v>
      </c>
      <c r="B596" s="85" t="s">
        <v>4562</v>
      </c>
      <c r="C596" s="85">
        <v>7</v>
      </c>
      <c r="D596" s="118">
        <v>0</v>
      </c>
      <c r="E596" s="118">
        <v>1.109144469425068</v>
      </c>
      <c r="F596" s="85" t="s">
        <v>3783</v>
      </c>
      <c r="G596" s="85" t="b">
        <v>1</v>
      </c>
      <c r="H596" s="85" t="b">
        <v>0</v>
      </c>
      <c r="I596" s="85" t="b">
        <v>0</v>
      </c>
      <c r="J596" s="85" t="b">
        <v>0</v>
      </c>
      <c r="K596" s="85" t="b">
        <v>0</v>
      </c>
      <c r="L596" s="85" t="b">
        <v>0</v>
      </c>
    </row>
    <row r="597" spans="1:12" ht="15">
      <c r="A597" s="85" t="s">
        <v>4562</v>
      </c>
      <c r="B597" s="85" t="s">
        <v>4573</v>
      </c>
      <c r="C597" s="85">
        <v>7</v>
      </c>
      <c r="D597" s="118">
        <v>0</v>
      </c>
      <c r="E597" s="118">
        <v>1.109144469425068</v>
      </c>
      <c r="F597" s="85" t="s">
        <v>3783</v>
      </c>
      <c r="G597" s="85" t="b">
        <v>0</v>
      </c>
      <c r="H597" s="85" t="b">
        <v>0</v>
      </c>
      <c r="I597" s="85" t="b">
        <v>0</v>
      </c>
      <c r="J597" s="85" t="b">
        <v>0</v>
      </c>
      <c r="K597" s="85" t="b">
        <v>0</v>
      </c>
      <c r="L597" s="85" t="b">
        <v>0</v>
      </c>
    </row>
    <row r="598" spans="1:12" ht="15">
      <c r="A598" s="85" t="s">
        <v>4573</v>
      </c>
      <c r="B598" s="85" t="s">
        <v>4574</v>
      </c>
      <c r="C598" s="85">
        <v>7</v>
      </c>
      <c r="D598" s="118">
        <v>0</v>
      </c>
      <c r="E598" s="118">
        <v>1.109144469425068</v>
      </c>
      <c r="F598" s="85" t="s">
        <v>3783</v>
      </c>
      <c r="G598" s="85" t="b">
        <v>0</v>
      </c>
      <c r="H598" s="85" t="b">
        <v>0</v>
      </c>
      <c r="I598" s="85" t="b">
        <v>0</v>
      </c>
      <c r="J598" s="85" t="b">
        <v>0</v>
      </c>
      <c r="K598" s="85" t="b">
        <v>0</v>
      </c>
      <c r="L598" s="85" t="b">
        <v>0</v>
      </c>
    </row>
    <row r="599" spans="1:12" ht="15">
      <c r="A599" s="85" t="s">
        <v>4574</v>
      </c>
      <c r="B599" s="85" t="s">
        <v>4575</v>
      </c>
      <c r="C599" s="85">
        <v>7</v>
      </c>
      <c r="D599" s="118">
        <v>0</v>
      </c>
      <c r="E599" s="118">
        <v>1.109144469425068</v>
      </c>
      <c r="F599" s="85" t="s">
        <v>3783</v>
      </c>
      <c r="G599" s="85" t="b">
        <v>0</v>
      </c>
      <c r="H599" s="85" t="b">
        <v>0</v>
      </c>
      <c r="I599" s="85" t="b">
        <v>0</v>
      </c>
      <c r="J599" s="85" t="b">
        <v>0</v>
      </c>
      <c r="K599" s="85" t="b">
        <v>0</v>
      </c>
      <c r="L599" s="85" t="b">
        <v>0</v>
      </c>
    </row>
    <row r="600" spans="1:12" ht="15">
      <c r="A600" s="85" t="s">
        <v>4575</v>
      </c>
      <c r="B600" s="85" t="s">
        <v>4553</v>
      </c>
      <c r="C600" s="85">
        <v>7</v>
      </c>
      <c r="D600" s="118">
        <v>0</v>
      </c>
      <c r="E600" s="118">
        <v>1.109144469425068</v>
      </c>
      <c r="F600" s="85" t="s">
        <v>3783</v>
      </c>
      <c r="G600" s="85" t="b">
        <v>0</v>
      </c>
      <c r="H600" s="85" t="b">
        <v>0</v>
      </c>
      <c r="I600" s="85" t="b">
        <v>0</v>
      </c>
      <c r="J600" s="85" t="b">
        <v>0</v>
      </c>
      <c r="K600" s="85" t="b">
        <v>0</v>
      </c>
      <c r="L600" s="85" t="b">
        <v>0</v>
      </c>
    </row>
    <row r="601" spans="1:12" ht="15">
      <c r="A601" s="85" t="s">
        <v>4553</v>
      </c>
      <c r="B601" s="85" t="s">
        <v>4554</v>
      </c>
      <c r="C601" s="85">
        <v>7</v>
      </c>
      <c r="D601" s="118">
        <v>0</v>
      </c>
      <c r="E601" s="118">
        <v>1.109144469425068</v>
      </c>
      <c r="F601" s="85" t="s">
        <v>3783</v>
      </c>
      <c r="G601" s="85" t="b">
        <v>0</v>
      </c>
      <c r="H601" s="85" t="b">
        <v>0</v>
      </c>
      <c r="I601" s="85" t="b">
        <v>0</v>
      </c>
      <c r="J601" s="85" t="b">
        <v>0</v>
      </c>
      <c r="K601" s="85" t="b">
        <v>0</v>
      </c>
      <c r="L601" s="85" t="b">
        <v>0</v>
      </c>
    </row>
    <row r="602" spans="1:12" ht="15">
      <c r="A602" s="85" t="s">
        <v>4554</v>
      </c>
      <c r="B602" s="85" t="s">
        <v>3895</v>
      </c>
      <c r="C602" s="85">
        <v>7</v>
      </c>
      <c r="D602" s="118">
        <v>0</v>
      </c>
      <c r="E602" s="118">
        <v>1.109144469425068</v>
      </c>
      <c r="F602" s="85" t="s">
        <v>3783</v>
      </c>
      <c r="G602" s="85" t="b">
        <v>0</v>
      </c>
      <c r="H602" s="85" t="b">
        <v>0</v>
      </c>
      <c r="I602" s="85" t="b">
        <v>0</v>
      </c>
      <c r="J602" s="85" t="b">
        <v>0</v>
      </c>
      <c r="K602" s="85" t="b">
        <v>0</v>
      </c>
      <c r="L602" s="85" t="b">
        <v>0</v>
      </c>
    </row>
    <row r="603" spans="1:12" ht="15">
      <c r="A603" s="85" t="s">
        <v>399</v>
      </c>
      <c r="B603" s="85" t="s">
        <v>4568</v>
      </c>
      <c r="C603" s="85">
        <v>6</v>
      </c>
      <c r="D603" s="118">
        <v>0.004141038533852365</v>
      </c>
      <c r="E603" s="118">
        <v>1.1760912590556813</v>
      </c>
      <c r="F603" s="85" t="s">
        <v>3783</v>
      </c>
      <c r="G603" s="85" t="b">
        <v>0</v>
      </c>
      <c r="H603" s="85" t="b">
        <v>0</v>
      </c>
      <c r="I603" s="85" t="b">
        <v>0</v>
      </c>
      <c r="J603" s="85" t="b">
        <v>0</v>
      </c>
      <c r="K603" s="85" t="b">
        <v>0</v>
      </c>
      <c r="L603" s="85" t="b">
        <v>0</v>
      </c>
    </row>
    <row r="604" spans="1:12" ht="15">
      <c r="A604" s="85" t="s">
        <v>3895</v>
      </c>
      <c r="B604" s="85" t="s">
        <v>4586</v>
      </c>
      <c r="C604" s="85">
        <v>6</v>
      </c>
      <c r="D604" s="118">
        <v>0.004141038533852365</v>
      </c>
      <c r="E604" s="118">
        <v>1.109144469425068</v>
      </c>
      <c r="F604" s="85" t="s">
        <v>3783</v>
      </c>
      <c r="G604" s="85" t="b">
        <v>0</v>
      </c>
      <c r="H604" s="85" t="b">
        <v>0</v>
      </c>
      <c r="I604" s="85" t="b">
        <v>0</v>
      </c>
      <c r="J604" s="85" t="b">
        <v>0</v>
      </c>
      <c r="K604" s="85" t="b">
        <v>0</v>
      </c>
      <c r="L604" s="85" t="b">
        <v>0</v>
      </c>
    </row>
    <row r="605" spans="1:12" ht="15">
      <c r="A605" s="85" t="s">
        <v>4564</v>
      </c>
      <c r="B605" s="85" t="s">
        <v>4581</v>
      </c>
      <c r="C605" s="85">
        <v>3</v>
      </c>
      <c r="D605" s="118">
        <v>0</v>
      </c>
      <c r="E605" s="118">
        <v>1.2388820889151366</v>
      </c>
      <c r="F605" s="85" t="s">
        <v>3784</v>
      </c>
      <c r="G605" s="85" t="b">
        <v>0</v>
      </c>
      <c r="H605" s="85" t="b">
        <v>0</v>
      </c>
      <c r="I605" s="85" t="b">
        <v>0</v>
      </c>
      <c r="J605" s="85" t="b">
        <v>0</v>
      </c>
      <c r="K605" s="85" t="b">
        <v>0</v>
      </c>
      <c r="L605" s="85" t="b">
        <v>0</v>
      </c>
    </row>
    <row r="606" spans="1:12" ht="15">
      <c r="A606" s="85" t="s">
        <v>4581</v>
      </c>
      <c r="B606" s="85" t="s">
        <v>4655</v>
      </c>
      <c r="C606" s="85">
        <v>3</v>
      </c>
      <c r="D606" s="118">
        <v>0</v>
      </c>
      <c r="E606" s="118">
        <v>1.2388820889151366</v>
      </c>
      <c r="F606" s="85" t="s">
        <v>3784</v>
      </c>
      <c r="G606" s="85" t="b">
        <v>0</v>
      </c>
      <c r="H606" s="85" t="b">
        <v>0</v>
      </c>
      <c r="I606" s="85" t="b">
        <v>0</v>
      </c>
      <c r="J606" s="85" t="b">
        <v>0</v>
      </c>
      <c r="K606" s="85" t="b">
        <v>0</v>
      </c>
      <c r="L606" s="85" t="b">
        <v>0</v>
      </c>
    </row>
    <row r="607" spans="1:12" ht="15">
      <c r="A607" s="85" t="s">
        <v>4655</v>
      </c>
      <c r="B607" s="85" t="s">
        <v>4656</v>
      </c>
      <c r="C607" s="85">
        <v>3</v>
      </c>
      <c r="D607" s="118">
        <v>0</v>
      </c>
      <c r="E607" s="118">
        <v>1.2388820889151366</v>
      </c>
      <c r="F607" s="85" t="s">
        <v>3784</v>
      </c>
      <c r="G607" s="85" t="b">
        <v>0</v>
      </c>
      <c r="H607" s="85" t="b">
        <v>0</v>
      </c>
      <c r="I607" s="85" t="b">
        <v>0</v>
      </c>
      <c r="J607" s="85" t="b">
        <v>0</v>
      </c>
      <c r="K607" s="85" t="b">
        <v>0</v>
      </c>
      <c r="L607" s="85" t="b">
        <v>0</v>
      </c>
    </row>
    <row r="608" spans="1:12" ht="15">
      <c r="A608" s="85" t="s">
        <v>4656</v>
      </c>
      <c r="B608" s="85" t="s">
        <v>4657</v>
      </c>
      <c r="C608" s="85">
        <v>3</v>
      </c>
      <c r="D608" s="118">
        <v>0</v>
      </c>
      <c r="E608" s="118">
        <v>1.2388820889151366</v>
      </c>
      <c r="F608" s="85" t="s">
        <v>3784</v>
      </c>
      <c r="G608" s="85" t="b">
        <v>0</v>
      </c>
      <c r="H608" s="85" t="b">
        <v>0</v>
      </c>
      <c r="I608" s="85" t="b">
        <v>0</v>
      </c>
      <c r="J608" s="85" t="b">
        <v>1</v>
      </c>
      <c r="K608" s="85" t="b">
        <v>0</v>
      </c>
      <c r="L608" s="85" t="b">
        <v>0</v>
      </c>
    </row>
    <row r="609" spans="1:12" ht="15">
      <c r="A609" s="85" t="s">
        <v>4657</v>
      </c>
      <c r="B609" s="85" t="s">
        <v>4658</v>
      </c>
      <c r="C609" s="85">
        <v>3</v>
      </c>
      <c r="D609" s="118">
        <v>0</v>
      </c>
      <c r="E609" s="118">
        <v>1.2388820889151366</v>
      </c>
      <c r="F609" s="85" t="s">
        <v>3784</v>
      </c>
      <c r="G609" s="85" t="b">
        <v>1</v>
      </c>
      <c r="H609" s="85" t="b">
        <v>0</v>
      </c>
      <c r="I609" s="85" t="b">
        <v>0</v>
      </c>
      <c r="J609" s="85" t="b">
        <v>0</v>
      </c>
      <c r="K609" s="85" t="b">
        <v>0</v>
      </c>
      <c r="L609" s="85" t="b">
        <v>0</v>
      </c>
    </row>
    <row r="610" spans="1:12" ht="15">
      <c r="A610" s="85" t="s">
        <v>4658</v>
      </c>
      <c r="B610" s="85" t="s">
        <v>4609</v>
      </c>
      <c r="C610" s="85">
        <v>3</v>
      </c>
      <c r="D610" s="118">
        <v>0</v>
      </c>
      <c r="E610" s="118">
        <v>1.1139433523068367</v>
      </c>
      <c r="F610" s="85" t="s">
        <v>3784</v>
      </c>
      <c r="G610" s="85" t="b">
        <v>0</v>
      </c>
      <c r="H610" s="85" t="b">
        <v>0</v>
      </c>
      <c r="I610" s="85" t="b">
        <v>0</v>
      </c>
      <c r="J610" s="85" t="b">
        <v>1</v>
      </c>
      <c r="K610" s="85" t="b">
        <v>0</v>
      </c>
      <c r="L610" s="85" t="b">
        <v>0</v>
      </c>
    </row>
    <row r="611" spans="1:12" ht="15">
      <c r="A611" s="85" t="s">
        <v>4609</v>
      </c>
      <c r="B611" s="85" t="s">
        <v>4659</v>
      </c>
      <c r="C611" s="85">
        <v>3</v>
      </c>
      <c r="D611" s="118">
        <v>0</v>
      </c>
      <c r="E611" s="118">
        <v>1.1139433523068367</v>
      </c>
      <c r="F611" s="85" t="s">
        <v>3784</v>
      </c>
      <c r="G611" s="85" t="b">
        <v>1</v>
      </c>
      <c r="H611" s="85" t="b">
        <v>0</v>
      </c>
      <c r="I611" s="85" t="b">
        <v>0</v>
      </c>
      <c r="J611" s="85" t="b">
        <v>0</v>
      </c>
      <c r="K611" s="85" t="b">
        <v>0</v>
      </c>
      <c r="L611" s="85" t="b">
        <v>0</v>
      </c>
    </row>
    <row r="612" spans="1:12" ht="15">
      <c r="A612" s="85" t="s">
        <v>4659</v>
      </c>
      <c r="B612" s="85" t="s">
        <v>4660</v>
      </c>
      <c r="C612" s="85">
        <v>3</v>
      </c>
      <c r="D612" s="118">
        <v>0</v>
      </c>
      <c r="E612" s="118">
        <v>1.2388820889151366</v>
      </c>
      <c r="F612" s="85" t="s">
        <v>3784</v>
      </c>
      <c r="G612" s="85" t="b">
        <v>0</v>
      </c>
      <c r="H612" s="85" t="b">
        <v>0</v>
      </c>
      <c r="I612" s="85" t="b">
        <v>0</v>
      </c>
      <c r="J612" s="85" t="b">
        <v>0</v>
      </c>
      <c r="K612" s="85" t="b">
        <v>0</v>
      </c>
      <c r="L612" s="85" t="b">
        <v>0</v>
      </c>
    </row>
    <row r="613" spans="1:12" ht="15">
      <c r="A613" s="85" t="s">
        <v>4660</v>
      </c>
      <c r="B613" s="85" t="s">
        <v>4661</v>
      </c>
      <c r="C613" s="85">
        <v>3</v>
      </c>
      <c r="D613" s="118">
        <v>0</v>
      </c>
      <c r="E613" s="118">
        <v>1.2388820889151366</v>
      </c>
      <c r="F613" s="85" t="s">
        <v>3784</v>
      </c>
      <c r="G613" s="85" t="b">
        <v>0</v>
      </c>
      <c r="H613" s="85" t="b">
        <v>0</v>
      </c>
      <c r="I613" s="85" t="b">
        <v>0</v>
      </c>
      <c r="J613" s="85" t="b">
        <v>0</v>
      </c>
      <c r="K613" s="85" t="b">
        <v>0</v>
      </c>
      <c r="L613" s="85" t="b">
        <v>0</v>
      </c>
    </row>
    <row r="614" spans="1:12" ht="15">
      <c r="A614" s="85" t="s">
        <v>4661</v>
      </c>
      <c r="B614" s="85" t="s">
        <v>4555</v>
      </c>
      <c r="C614" s="85">
        <v>3</v>
      </c>
      <c r="D614" s="118">
        <v>0</v>
      </c>
      <c r="E614" s="118">
        <v>1.2388820889151366</v>
      </c>
      <c r="F614" s="85" t="s">
        <v>3784</v>
      </c>
      <c r="G614" s="85" t="b">
        <v>0</v>
      </c>
      <c r="H614" s="85" t="b">
        <v>0</v>
      </c>
      <c r="I614" s="85" t="b">
        <v>0</v>
      </c>
      <c r="J614" s="85" t="b">
        <v>0</v>
      </c>
      <c r="K614" s="85" t="b">
        <v>0</v>
      </c>
      <c r="L614" s="85" t="b">
        <v>0</v>
      </c>
    </row>
    <row r="615" spans="1:12" ht="15">
      <c r="A615" s="85" t="s">
        <v>4555</v>
      </c>
      <c r="B615" s="85" t="s">
        <v>4662</v>
      </c>
      <c r="C615" s="85">
        <v>3</v>
      </c>
      <c r="D615" s="118">
        <v>0</v>
      </c>
      <c r="E615" s="118">
        <v>1.2388820889151366</v>
      </c>
      <c r="F615" s="85" t="s">
        <v>3784</v>
      </c>
      <c r="G615" s="85" t="b">
        <v>0</v>
      </c>
      <c r="H615" s="85" t="b">
        <v>0</v>
      </c>
      <c r="I615" s="85" t="b">
        <v>0</v>
      </c>
      <c r="J615" s="85" t="b">
        <v>0</v>
      </c>
      <c r="K615" s="85" t="b">
        <v>0</v>
      </c>
      <c r="L615" s="85" t="b">
        <v>0</v>
      </c>
    </row>
    <row r="616" spans="1:12" ht="15">
      <c r="A616" s="85" t="s">
        <v>4662</v>
      </c>
      <c r="B616" s="85" t="s">
        <v>4610</v>
      </c>
      <c r="C616" s="85">
        <v>3</v>
      </c>
      <c r="D616" s="118">
        <v>0</v>
      </c>
      <c r="E616" s="118">
        <v>1.2388820889151366</v>
      </c>
      <c r="F616" s="85" t="s">
        <v>3784</v>
      </c>
      <c r="G616" s="85" t="b">
        <v>0</v>
      </c>
      <c r="H616" s="85" t="b">
        <v>0</v>
      </c>
      <c r="I616" s="85" t="b">
        <v>0</v>
      </c>
      <c r="J616" s="85" t="b">
        <v>0</v>
      </c>
      <c r="K616" s="85" t="b">
        <v>0</v>
      </c>
      <c r="L616" s="85" t="b">
        <v>0</v>
      </c>
    </row>
    <row r="617" spans="1:12" ht="15">
      <c r="A617" s="85" t="s">
        <v>4610</v>
      </c>
      <c r="B617" s="85" t="s">
        <v>4611</v>
      </c>
      <c r="C617" s="85">
        <v>3</v>
      </c>
      <c r="D617" s="118">
        <v>0</v>
      </c>
      <c r="E617" s="118">
        <v>1.2388820889151366</v>
      </c>
      <c r="F617" s="85" t="s">
        <v>3784</v>
      </c>
      <c r="G617" s="85" t="b">
        <v>0</v>
      </c>
      <c r="H617" s="85" t="b">
        <v>0</v>
      </c>
      <c r="I617" s="85" t="b">
        <v>0</v>
      </c>
      <c r="J617" s="85" t="b">
        <v>0</v>
      </c>
      <c r="K617" s="85" t="b">
        <v>0</v>
      </c>
      <c r="L617" s="85" t="b">
        <v>0</v>
      </c>
    </row>
    <row r="618" spans="1:12" ht="15">
      <c r="A618" s="85" t="s">
        <v>413</v>
      </c>
      <c r="B618" s="85" t="s">
        <v>4564</v>
      </c>
      <c r="C618" s="85">
        <v>2</v>
      </c>
      <c r="D618" s="118">
        <v>0.006403318511115681</v>
      </c>
      <c r="E618" s="118">
        <v>1.414973347970818</v>
      </c>
      <c r="F618" s="85" t="s">
        <v>3784</v>
      </c>
      <c r="G618" s="85" t="b">
        <v>0</v>
      </c>
      <c r="H618" s="85" t="b">
        <v>0</v>
      </c>
      <c r="I618" s="85" t="b">
        <v>0</v>
      </c>
      <c r="J618" s="85" t="b">
        <v>0</v>
      </c>
      <c r="K618" s="85" t="b">
        <v>0</v>
      </c>
      <c r="L618" s="85" t="b">
        <v>0</v>
      </c>
    </row>
    <row r="619" spans="1:12" ht="15">
      <c r="A619" s="85" t="s">
        <v>4616</v>
      </c>
      <c r="B619" s="85" t="s">
        <v>4564</v>
      </c>
      <c r="C619" s="85">
        <v>4</v>
      </c>
      <c r="D619" s="118">
        <v>0</v>
      </c>
      <c r="E619" s="118">
        <v>1.290034611362518</v>
      </c>
      <c r="F619" s="85" t="s">
        <v>3785</v>
      </c>
      <c r="G619" s="85" t="b">
        <v>0</v>
      </c>
      <c r="H619" s="85" t="b">
        <v>1</v>
      </c>
      <c r="I619" s="85" t="b">
        <v>0</v>
      </c>
      <c r="J619" s="85" t="b">
        <v>0</v>
      </c>
      <c r="K619" s="85" t="b">
        <v>0</v>
      </c>
      <c r="L619" s="85" t="b">
        <v>0</v>
      </c>
    </row>
    <row r="620" spans="1:12" ht="15">
      <c r="A620" s="85" t="s">
        <v>4564</v>
      </c>
      <c r="B620" s="85" t="s">
        <v>4617</v>
      </c>
      <c r="C620" s="85">
        <v>4</v>
      </c>
      <c r="D620" s="118">
        <v>0</v>
      </c>
      <c r="E620" s="118">
        <v>1.290034611362518</v>
      </c>
      <c r="F620" s="85" t="s">
        <v>3785</v>
      </c>
      <c r="G620" s="85" t="b">
        <v>0</v>
      </c>
      <c r="H620" s="85" t="b">
        <v>0</v>
      </c>
      <c r="I620" s="85" t="b">
        <v>0</v>
      </c>
      <c r="J620" s="85" t="b">
        <v>0</v>
      </c>
      <c r="K620" s="85" t="b">
        <v>0</v>
      </c>
      <c r="L620" s="85" t="b">
        <v>0</v>
      </c>
    </row>
    <row r="621" spans="1:12" ht="15">
      <c r="A621" s="85" t="s">
        <v>4617</v>
      </c>
      <c r="B621" s="85" t="s">
        <v>4618</v>
      </c>
      <c r="C621" s="85">
        <v>4</v>
      </c>
      <c r="D621" s="118">
        <v>0</v>
      </c>
      <c r="E621" s="118">
        <v>1.290034611362518</v>
      </c>
      <c r="F621" s="85" t="s">
        <v>3785</v>
      </c>
      <c r="G621" s="85" t="b">
        <v>0</v>
      </c>
      <c r="H621" s="85" t="b">
        <v>0</v>
      </c>
      <c r="I621" s="85" t="b">
        <v>0</v>
      </c>
      <c r="J621" s="85" t="b">
        <v>0</v>
      </c>
      <c r="K621" s="85" t="b">
        <v>0</v>
      </c>
      <c r="L621" s="85" t="b">
        <v>0</v>
      </c>
    </row>
    <row r="622" spans="1:12" ht="15">
      <c r="A622" s="85" t="s">
        <v>4618</v>
      </c>
      <c r="B622" s="85" t="s">
        <v>4567</v>
      </c>
      <c r="C622" s="85">
        <v>4</v>
      </c>
      <c r="D622" s="118">
        <v>0</v>
      </c>
      <c r="E622" s="118">
        <v>1.290034611362518</v>
      </c>
      <c r="F622" s="85" t="s">
        <v>3785</v>
      </c>
      <c r="G622" s="85" t="b">
        <v>0</v>
      </c>
      <c r="H622" s="85" t="b">
        <v>0</v>
      </c>
      <c r="I622" s="85" t="b">
        <v>0</v>
      </c>
      <c r="J622" s="85" t="b">
        <v>0</v>
      </c>
      <c r="K622" s="85" t="b">
        <v>0</v>
      </c>
      <c r="L622" s="85" t="b">
        <v>0</v>
      </c>
    </row>
    <row r="623" spans="1:12" ht="15">
      <c r="A623" s="85" t="s">
        <v>4567</v>
      </c>
      <c r="B623" s="85" t="s">
        <v>4619</v>
      </c>
      <c r="C623" s="85">
        <v>4</v>
      </c>
      <c r="D623" s="118">
        <v>0</v>
      </c>
      <c r="E623" s="118">
        <v>1.290034611362518</v>
      </c>
      <c r="F623" s="85" t="s">
        <v>3785</v>
      </c>
      <c r="G623" s="85" t="b">
        <v>0</v>
      </c>
      <c r="H623" s="85" t="b">
        <v>0</v>
      </c>
      <c r="I623" s="85" t="b">
        <v>0</v>
      </c>
      <c r="J623" s="85" t="b">
        <v>0</v>
      </c>
      <c r="K623" s="85" t="b">
        <v>0</v>
      </c>
      <c r="L623" s="85" t="b">
        <v>0</v>
      </c>
    </row>
    <row r="624" spans="1:12" ht="15">
      <c r="A624" s="85" t="s">
        <v>4619</v>
      </c>
      <c r="B624" s="85" t="s">
        <v>4620</v>
      </c>
      <c r="C624" s="85">
        <v>4</v>
      </c>
      <c r="D624" s="118">
        <v>0</v>
      </c>
      <c r="E624" s="118">
        <v>1.290034611362518</v>
      </c>
      <c r="F624" s="85" t="s">
        <v>3785</v>
      </c>
      <c r="G624" s="85" t="b">
        <v>0</v>
      </c>
      <c r="H624" s="85" t="b">
        <v>0</v>
      </c>
      <c r="I624" s="85" t="b">
        <v>0</v>
      </c>
      <c r="J624" s="85" t="b">
        <v>0</v>
      </c>
      <c r="K624" s="85" t="b">
        <v>0</v>
      </c>
      <c r="L624" s="85" t="b">
        <v>0</v>
      </c>
    </row>
    <row r="625" spans="1:12" ht="15">
      <c r="A625" s="85" t="s">
        <v>4620</v>
      </c>
      <c r="B625" s="85" t="s">
        <v>3952</v>
      </c>
      <c r="C625" s="85">
        <v>4</v>
      </c>
      <c r="D625" s="118">
        <v>0</v>
      </c>
      <c r="E625" s="118">
        <v>1.290034611362518</v>
      </c>
      <c r="F625" s="85" t="s">
        <v>3785</v>
      </c>
      <c r="G625" s="85" t="b">
        <v>0</v>
      </c>
      <c r="H625" s="85" t="b">
        <v>0</v>
      </c>
      <c r="I625" s="85" t="b">
        <v>0</v>
      </c>
      <c r="J625" s="85" t="b">
        <v>0</v>
      </c>
      <c r="K625" s="85" t="b">
        <v>0</v>
      </c>
      <c r="L625" s="85" t="b">
        <v>0</v>
      </c>
    </row>
    <row r="626" spans="1:12" ht="15">
      <c r="A626" s="85" t="s">
        <v>3952</v>
      </c>
      <c r="B626" s="85" t="s">
        <v>4569</v>
      </c>
      <c r="C626" s="85">
        <v>4</v>
      </c>
      <c r="D626" s="118">
        <v>0</v>
      </c>
      <c r="E626" s="118">
        <v>0.9890046156985368</v>
      </c>
      <c r="F626" s="85" t="s">
        <v>3785</v>
      </c>
      <c r="G626" s="85" t="b">
        <v>0</v>
      </c>
      <c r="H626" s="85" t="b">
        <v>0</v>
      </c>
      <c r="I626" s="85" t="b">
        <v>0</v>
      </c>
      <c r="J626" s="85" t="b">
        <v>0</v>
      </c>
      <c r="K626" s="85" t="b">
        <v>0</v>
      </c>
      <c r="L626" s="85" t="b">
        <v>0</v>
      </c>
    </row>
    <row r="627" spans="1:12" ht="15">
      <c r="A627" s="85" t="s">
        <v>4569</v>
      </c>
      <c r="B627" s="85" t="s">
        <v>4621</v>
      </c>
      <c r="C627" s="85">
        <v>4</v>
      </c>
      <c r="D627" s="118">
        <v>0</v>
      </c>
      <c r="E627" s="118">
        <v>0.9890046156985368</v>
      </c>
      <c r="F627" s="85" t="s">
        <v>3785</v>
      </c>
      <c r="G627" s="85" t="b">
        <v>0</v>
      </c>
      <c r="H627" s="85" t="b">
        <v>0</v>
      </c>
      <c r="I627" s="85" t="b">
        <v>0</v>
      </c>
      <c r="J627" s="85" t="b">
        <v>0</v>
      </c>
      <c r="K627" s="85" t="b">
        <v>0</v>
      </c>
      <c r="L627" s="85" t="b">
        <v>0</v>
      </c>
    </row>
    <row r="628" spans="1:12" ht="15">
      <c r="A628" s="85" t="s">
        <v>4621</v>
      </c>
      <c r="B628" s="85" t="s">
        <v>4015</v>
      </c>
      <c r="C628" s="85">
        <v>4</v>
      </c>
      <c r="D628" s="118">
        <v>0</v>
      </c>
      <c r="E628" s="118">
        <v>1.1931245983544616</v>
      </c>
      <c r="F628" s="85" t="s">
        <v>3785</v>
      </c>
      <c r="G628" s="85" t="b">
        <v>0</v>
      </c>
      <c r="H628" s="85" t="b">
        <v>0</v>
      </c>
      <c r="I628" s="85" t="b">
        <v>0</v>
      </c>
      <c r="J628" s="85" t="b">
        <v>0</v>
      </c>
      <c r="K628" s="85" t="b">
        <v>0</v>
      </c>
      <c r="L628" s="85" t="b">
        <v>0</v>
      </c>
    </row>
    <row r="629" spans="1:12" ht="15">
      <c r="A629" s="85" t="s">
        <v>4015</v>
      </c>
      <c r="B629" s="85" t="s">
        <v>4622</v>
      </c>
      <c r="C629" s="85">
        <v>4</v>
      </c>
      <c r="D629" s="118">
        <v>0</v>
      </c>
      <c r="E629" s="118">
        <v>1.1931245983544616</v>
      </c>
      <c r="F629" s="85" t="s">
        <v>3785</v>
      </c>
      <c r="G629" s="85" t="b">
        <v>0</v>
      </c>
      <c r="H629" s="85" t="b">
        <v>0</v>
      </c>
      <c r="I629" s="85" t="b">
        <v>0</v>
      </c>
      <c r="J629" s="85" t="b">
        <v>0</v>
      </c>
      <c r="K629" s="85" t="b">
        <v>0</v>
      </c>
      <c r="L629" s="85" t="b">
        <v>0</v>
      </c>
    </row>
    <row r="630" spans="1:12" ht="15">
      <c r="A630" s="85" t="s">
        <v>4622</v>
      </c>
      <c r="B630" s="85" t="s">
        <v>4623</v>
      </c>
      <c r="C630" s="85">
        <v>4</v>
      </c>
      <c r="D630" s="118">
        <v>0</v>
      </c>
      <c r="E630" s="118">
        <v>1.290034611362518</v>
      </c>
      <c r="F630" s="85" t="s">
        <v>3785</v>
      </c>
      <c r="G630" s="85" t="b">
        <v>0</v>
      </c>
      <c r="H630" s="85" t="b">
        <v>0</v>
      </c>
      <c r="I630" s="85" t="b">
        <v>0</v>
      </c>
      <c r="J630" s="85" t="b">
        <v>0</v>
      </c>
      <c r="K630" s="85" t="b">
        <v>0</v>
      </c>
      <c r="L630" s="85" t="b">
        <v>0</v>
      </c>
    </row>
    <row r="631" spans="1:12" ht="15">
      <c r="A631" s="85" t="s">
        <v>4623</v>
      </c>
      <c r="B631" s="85" t="s">
        <v>4569</v>
      </c>
      <c r="C631" s="85">
        <v>4</v>
      </c>
      <c r="D631" s="118">
        <v>0</v>
      </c>
      <c r="E631" s="118">
        <v>0.9890046156985368</v>
      </c>
      <c r="F631" s="85" t="s">
        <v>3785</v>
      </c>
      <c r="G631" s="85" t="b">
        <v>0</v>
      </c>
      <c r="H631" s="85" t="b">
        <v>0</v>
      </c>
      <c r="I631" s="85" t="b">
        <v>0</v>
      </c>
      <c r="J631" s="85" t="b">
        <v>0</v>
      </c>
      <c r="K631" s="85" t="b">
        <v>0</v>
      </c>
      <c r="L631" s="85" t="b">
        <v>0</v>
      </c>
    </row>
    <row r="632" spans="1:12" ht="15">
      <c r="A632" s="85" t="s">
        <v>4569</v>
      </c>
      <c r="B632" s="85" t="s">
        <v>4555</v>
      </c>
      <c r="C632" s="85">
        <v>4</v>
      </c>
      <c r="D632" s="118">
        <v>0</v>
      </c>
      <c r="E632" s="118">
        <v>0.9890046156985368</v>
      </c>
      <c r="F632" s="85" t="s">
        <v>3785</v>
      </c>
      <c r="G632" s="85" t="b">
        <v>0</v>
      </c>
      <c r="H632" s="85" t="b">
        <v>0</v>
      </c>
      <c r="I632" s="85" t="b">
        <v>0</v>
      </c>
      <c r="J632" s="85" t="b">
        <v>0</v>
      </c>
      <c r="K632" s="85" t="b">
        <v>0</v>
      </c>
      <c r="L632" s="85" t="b">
        <v>0</v>
      </c>
    </row>
    <row r="633" spans="1:12" ht="15">
      <c r="A633" s="85" t="s">
        <v>406</v>
      </c>
      <c r="B633" s="85" t="s">
        <v>4616</v>
      </c>
      <c r="C633" s="85">
        <v>3</v>
      </c>
      <c r="D633" s="118">
        <v>0.004570929388108534</v>
      </c>
      <c r="E633" s="118">
        <v>1.414973347970818</v>
      </c>
      <c r="F633" s="85" t="s">
        <v>3785</v>
      </c>
      <c r="G633" s="85" t="b">
        <v>0</v>
      </c>
      <c r="H633" s="85" t="b">
        <v>0</v>
      </c>
      <c r="I633" s="85" t="b">
        <v>0</v>
      </c>
      <c r="J633" s="85" t="b">
        <v>0</v>
      </c>
      <c r="K633" s="85" t="b">
        <v>1</v>
      </c>
      <c r="L633" s="85" t="b">
        <v>0</v>
      </c>
    </row>
    <row r="634" spans="1:12" ht="15">
      <c r="A634" s="85" t="s">
        <v>4555</v>
      </c>
      <c r="B634" s="85" t="s">
        <v>4667</v>
      </c>
      <c r="C634" s="85">
        <v>3</v>
      </c>
      <c r="D634" s="118">
        <v>0.004570929388108534</v>
      </c>
      <c r="E634" s="118">
        <v>1.290034611362518</v>
      </c>
      <c r="F634" s="85" t="s">
        <v>3785</v>
      </c>
      <c r="G634" s="85" t="b">
        <v>0</v>
      </c>
      <c r="H634" s="85" t="b">
        <v>0</v>
      </c>
      <c r="I634" s="85" t="b">
        <v>0</v>
      </c>
      <c r="J634" s="85" t="b">
        <v>0</v>
      </c>
      <c r="K634" s="85" t="b">
        <v>0</v>
      </c>
      <c r="L634" s="85" t="b">
        <v>0</v>
      </c>
    </row>
    <row r="635" spans="1:12" ht="15">
      <c r="A635" s="85" t="s">
        <v>3964</v>
      </c>
      <c r="B635" s="85" t="s">
        <v>3895</v>
      </c>
      <c r="C635" s="85">
        <v>3</v>
      </c>
      <c r="D635" s="118">
        <v>0.00935531871999338</v>
      </c>
      <c r="E635" s="118">
        <v>1.3132644520809929</v>
      </c>
      <c r="F635" s="85" t="s">
        <v>3786</v>
      </c>
      <c r="G635" s="85" t="b">
        <v>0</v>
      </c>
      <c r="H635" s="85" t="b">
        <v>0</v>
      </c>
      <c r="I635" s="85" t="b">
        <v>0</v>
      </c>
      <c r="J635" s="85" t="b">
        <v>0</v>
      </c>
      <c r="K635" s="85" t="b">
        <v>0</v>
      </c>
      <c r="L635" s="85" t="b">
        <v>0</v>
      </c>
    </row>
    <row r="636" spans="1:12" ht="15">
      <c r="A636" s="85" t="s">
        <v>3895</v>
      </c>
      <c r="B636" s="85" t="s">
        <v>3978</v>
      </c>
      <c r="C636" s="85">
        <v>3</v>
      </c>
      <c r="D636" s="118">
        <v>0.00935531871999338</v>
      </c>
      <c r="E636" s="118">
        <v>1.3132644520809929</v>
      </c>
      <c r="F636" s="85" t="s">
        <v>3786</v>
      </c>
      <c r="G636" s="85" t="b">
        <v>0</v>
      </c>
      <c r="H636" s="85" t="b">
        <v>0</v>
      </c>
      <c r="I636" s="85" t="b">
        <v>0</v>
      </c>
      <c r="J636" s="85" t="b">
        <v>0</v>
      </c>
      <c r="K636" s="85" t="b">
        <v>0</v>
      </c>
      <c r="L636" s="85" t="b">
        <v>0</v>
      </c>
    </row>
    <row r="637" spans="1:12" ht="15">
      <c r="A637" s="85" t="s">
        <v>4683</v>
      </c>
      <c r="B637" s="85" t="s">
        <v>4774</v>
      </c>
      <c r="C637" s="85">
        <v>2</v>
      </c>
      <c r="D637" s="118">
        <v>0.008538725670265932</v>
      </c>
      <c r="E637" s="118">
        <v>1.8573324964312685</v>
      </c>
      <c r="F637" s="85" t="s">
        <v>3786</v>
      </c>
      <c r="G637" s="85" t="b">
        <v>0</v>
      </c>
      <c r="H637" s="85" t="b">
        <v>0</v>
      </c>
      <c r="I637" s="85" t="b">
        <v>0</v>
      </c>
      <c r="J637" s="85" t="b">
        <v>0</v>
      </c>
      <c r="K637" s="85" t="b">
        <v>0</v>
      </c>
      <c r="L637" s="85" t="b">
        <v>0</v>
      </c>
    </row>
    <row r="638" spans="1:12" ht="15">
      <c r="A638" s="85" t="s">
        <v>4774</v>
      </c>
      <c r="B638" s="85" t="s">
        <v>4775</v>
      </c>
      <c r="C638" s="85">
        <v>2</v>
      </c>
      <c r="D638" s="118">
        <v>0.008538725670265932</v>
      </c>
      <c r="E638" s="118">
        <v>1.8573324964312685</v>
      </c>
      <c r="F638" s="85" t="s">
        <v>3786</v>
      </c>
      <c r="G638" s="85" t="b">
        <v>0</v>
      </c>
      <c r="H638" s="85" t="b">
        <v>0</v>
      </c>
      <c r="I638" s="85" t="b">
        <v>0</v>
      </c>
      <c r="J638" s="85" t="b">
        <v>0</v>
      </c>
      <c r="K638" s="85" t="b">
        <v>0</v>
      </c>
      <c r="L638" s="85" t="b">
        <v>0</v>
      </c>
    </row>
    <row r="639" spans="1:12" ht="15">
      <c r="A639" s="85" t="s">
        <v>4775</v>
      </c>
      <c r="B639" s="85" t="s">
        <v>4776</v>
      </c>
      <c r="C639" s="85">
        <v>2</v>
      </c>
      <c r="D639" s="118">
        <v>0.008538725670265932</v>
      </c>
      <c r="E639" s="118">
        <v>1.8573324964312685</v>
      </c>
      <c r="F639" s="85" t="s">
        <v>3786</v>
      </c>
      <c r="G639" s="85" t="b">
        <v>0</v>
      </c>
      <c r="H639" s="85" t="b">
        <v>0</v>
      </c>
      <c r="I639" s="85" t="b">
        <v>0</v>
      </c>
      <c r="J639" s="85" t="b">
        <v>0</v>
      </c>
      <c r="K639" s="85" t="b">
        <v>0</v>
      </c>
      <c r="L639" s="85" t="b">
        <v>0</v>
      </c>
    </row>
    <row r="640" spans="1:12" ht="15">
      <c r="A640" s="85" t="s">
        <v>4776</v>
      </c>
      <c r="B640" s="85" t="s">
        <v>3951</v>
      </c>
      <c r="C640" s="85">
        <v>2</v>
      </c>
      <c r="D640" s="118">
        <v>0.008538725670265932</v>
      </c>
      <c r="E640" s="118">
        <v>1.2041199826559248</v>
      </c>
      <c r="F640" s="85" t="s">
        <v>3786</v>
      </c>
      <c r="G640" s="85" t="b">
        <v>0</v>
      </c>
      <c r="H640" s="85" t="b">
        <v>0</v>
      </c>
      <c r="I640" s="85" t="b">
        <v>0</v>
      </c>
      <c r="J640" s="85" t="b">
        <v>0</v>
      </c>
      <c r="K640" s="85" t="b">
        <v>0</v>
      </c>
      <c r="L640" s="85" t="b">
        <v>0</v>
      </c>
    </row>
    <row r="641" spans="1:12" ht="15">
      <c r="A641" s="85" t="s">
        <v>3951</v>
      </c>
      <c r="B641" s="85" t="s">
        <v>4640</v>
      </c>
      <c r="C641" s="85">
        <v>2</v>
      </c>
      <c r="D641" s="118">
        <v>0.008538725670265932</v>
      </c>
      <c r="E641" s="118">
        <v>1.2041199826559248</v>
      </c>
      <c r="F641" s="85" t="s">
        <v>3786</v>
      </c>
      <c r="G641" s="85" t="b">
        <v>0</v>
      </c>
      <c r="H641" s="85" t="b">
        <v>0</v>
      </c>
      <c r="I641" s="85" t="b">
        <v>0</v>
      </c>
      <c r="J641" s="85" t="b">
        <v>0</v>
      </c>
      <c r="K641" s="85" t="b">
        <v>0</v>
      </c>
      <c r="L641" s="85" t="b">
        <v>0</v>
      </c>
    </row>
    <row r="642" spans="1:12" ht="15">
      <c r="A642" s="85" t="s">
        <v>4640</v>
      </c>
      <c r="B642" s="85" t="s">
        <v>4684</v>
      </c>
      <c r="C642" s="85">
        <v>2</v>
      </c>
      <c r="D642" s="118">
        <v>0.008538725670265932</v>
      </c>
      <c r="E642" s="118">
        <v>1.6812412373755872</v>
      </c>
      <c r="F642" s="85" t="s">
        <v>3786</v>
      </c>
      <c r="G642" s="85" t="b">
        <v>0</v>
      </c>
      <c r="H642" s="85" t="b">
        <v>0</v>
      </c>
      <c r="I642" s="85" t="b">
        <v>0</v>
      </c>
      <c r="J642" s="85" t="b">
        <v>0</v>
      </c>
      <c r="K642" s="85" t="b">
        <v>0</v>
      </c>
      <c r="L642" s="85" t="b">
        <v>0</v>
      </c>
    </row>
    <row r="643" spans="1:12" ht="15">
      <c r="A643" s="85" t="s">
        <v>4684</v>
      </c>
      <c r="B643" s="85" t="s">
        <v>4777</v>
      </c>
      <c r="C643" s="85">
        <v>2</v>
      </c>
      <c r="D643" s="118">
        <v>0.008538725670265932</v>
      </c>
      <c r="E643" s="118">
        <v>1.6812412373755872</v>
      </c>
      <c r="F643" s="85" t="s">
        <v>3786</v>
      </c>
      <c r="G643" s="85" t="b">
        <v>0</v>
      </c>
      <c r="H643" s="85" t="b">
        <v>0</v>
      </c>
      <c r="I643" s="85" t="b">
        <v>0</v>
      </c>
      <c r="J643" s="85" t="b">
        <v>1</v>
      </c>
      <c r="K643" s="85" t="b">
        <v>0</v>
      </c>
      <c r="L643" s="85" t="b">
        <v>0</v>
      </c>
    </row>
    <row r="644" spans="1:12" ht="15">
      <c r="A644" s="85" t="s">
        <v>4777</v>
      </c>
      <c r="B644" s="85" t="s">
        <v>4778</v>
      </c>
      <c r="C644" s="85">
        <v>2</v>
      </c>
      <c r="D644" s="118">
        <v>0.008538725670265932</v>
      </c>
      <c r="E644" s="118">
        <v>1.8573324964312685</v>
      </c>
      <c r="F644" s="85" t="s">
        <v>3786</v>
      </c>
      <c r="G644" s="85" t="b">
        <v>1</v>
      </c>
      <c r="H644" s="85" t="b">
        <v>0</v>
      </c>
      <c r="I644" s="85" t="b">
        <v>0</v>
      </c>
      <c r="J644" s="85" t="b">
        <v>1</v>
      </c>
      <c r="K644" s="85" t="b">
        <v>0</v>
      </c>
      <c r="L644" s="85" t="b">
        <v>0</v>
      </c>
    </row>
    <row r="645" spans="1:12" ht="15">
      <c r="A645" s="85" t="s">
        <v>4778</v>
      </c>
      <c r="B645" s="85" t="s">
        <v>3987</v>
      </c>
      <c r="C645" s="85">
        <v>2</v>
      </c>
      <c r="D645" s="118">
        <v>0.008538725670265932</v>
      </c>
      <c r="E645" s="118">
        <v>1.8573324964312685</v>
      </c>
      <c r="F645" s="85" t="s">
        <v>3786</v>
      </c>
      <c r="G645" s="85" t="b">
        <v>1</v>
      </c>
      <c r="H645" s="85" t="b">
        <v>0</v>
      </c>
      <c r="I645" s="85" t="b">
        <v>0</v>
      </c>
      <c r="J645" s="85" t="b">
        <v>0</v>
      </c>
      <c r="K645" s="85" t="b">
        <v>0</v>
      </c>
      <c r="L645" s="85" t="b">
        <v>0</v>
      </c>
    </row>
    <row r="646" spans="1:12" ht="15">
      <c r="A646" s="85" t="s">
        <v>3987</v>
      </c>
      <c r="B646" s="85" t="s">
        <v>3964</v>
      </c>
      <c r="C646" s="85">
        <v>2</v>
      </c>
      <c r="D646" s="118">
        <v>0.008538725670265932</v>
      </c>
      <c r="E646" s="118">
        <v>1.6812412373755872</v>
      </c>
      <c r="F646" s="85" t="s">
        <v>3786</v>
      </c>
      <c r="G646" s="85" t="b">
        <v>0</v>
      </c>
      <c r="H646" s="85" t="b">
        <v>0</v>
      </c>
      <c r="I646" s="85" t="b">
        <v>0</v>
      </c>
      <c r="J646" s="85" t="b">
        <v>0</v>
      </c>
      <c r="K646" s="85" t="b">
        <v>0</v>
      </c>
      <c r="L646" s="85" t="b">
        <v>0</v>
      </c>
    </row>
    <row r="647" spans="1:12" ht="15">
      <c r="A647" s="85" t="s">
        <v>3978</v>
      </c>
      <c r="B647" s="85" t="s">
        <v>3953</v>
      </c>
      <c r="C647" s="85">
        <v>2</v>
      </c>
      <c r="D647" s="118">
        <v>0.008538725670265932</v>
      </c>
      <c r="E647" s="118">
        <v>1.6812412373755872</v>
      </c>
      <c r="F647" s="85" t="s">
        <v>3786</v>
      </c>
      <c r="G647" s="85" t="b">
        <v>0</v>
      </c>
      <c r="H647" s="85" t="b">
        <v>0</v>
      </c>
      <c r="I647" s="85" t="b">
        <v>0</v>
      </c>
      <c r="J647" s="85" t="b">
        <v>0</v>
      </c>
      <c r="K647" s="85" t="b">
        <v>0</v>
      </c>
      <c r="L647" s="85" t="b">
        <v>0</v>
      </c>
    </row>
    <row r="648" spans="1:12" ht="15">
      <c r="A648" s="85" t="s">
        <v>4624</v>
      </c>
      <c r="B648" s="85" t="s">
        <v>4783</v>
      </c>
      <c r="C648" s="85">
        <v>2</v>
      </c>
      <c r="D648" s="118">
        <v>0.008538725670265932</v>
      </c>
      <c r="E648" s="118">
        <v>1.8573324964312685</v>
      </c>
      <c r="F648" s="85" t="s">
        <v>3786</v>
      </c>
      <c r="G648" s="85" t="b">
        <v>0</v>
      </c>
      <c r="H648" s="85" t="b">
        <v>0</v>
      </c>
      <c r="I648" s="85" t="b">
        <v>0</v>
      </c>
      <c r="J648" s="85" t="b">
        <v>0</v>
      </c>
      <c r="K648" s="85" t="b">
        <v>0</v>
      </c>
      <c r="L648" s="85" t="b">
        <v>0</v>
      </c>
    </row>
    <row r="649" spans="1:12" ht="15">
      <c r="A649" s="85" t="s">
        <v>3895</v>
      </c>
      <c r="B649" s="85" t="s">
        <v>4686</v>
      </c>
      <c r="C649" s="85">
        <v>2</v>
      </c>
      <c r="D649" s="118">
        <v>0.008538725670265932</v>
      </c>
      <c r="E649" s="118">
        <v>1.1371731930253115</v>
      </c>
      <c r="F649" s="85" t="s">
        <v>3786</v>
      </c>
      <c r="G649" s="85" t="b">
        <v>0</v>
      </c>
      <c r="H649" s="85" t="b">
        <v>0</v>
      </c>
      <c r="I649" s="85" t="b">
        <v>0</v>
      </c>
      <c r="J649" s="85" t="b">
        <v>0</v>
      </c>
      <c r="K649" s="85" t="b">
        <v>0</v>
      </c>
      <c r="L649" s="85" t="b">
        <v>0</v>
      </c>
    </row>
    <row r="650" spans="1:12" ht="15">
      <c r="A650" s="85" t="s">
        <v>4731</v>
      </c>
      <c r="B650" s="85" t="s">
        <v>4732</v>
      </c>
      <c r="C650" s="85">
        <v>3</v>
      </c>
      <c r="D650" s="118">
        <v>0</v>
      </c>
      <c r="E650" s="118">
        <v>1.156347200859924</v>
      </c>
      <c r="F650" s="85" t="s">
        <v>3787</v>
      </c>
      <c r="G650" s="85" t="b">
        <v>0</v>
      </c>
      <c r="H650" s="85" t="b">
        <v>0</v>
      </c>
      <c r="I650" s="85" t="b">
        <v>0</v>
      </c>
      <c r="J650" s="85" t="b">
        <v>0</v>
      </c>
      <c r="K650" s="85" t="b">
        <v>0</v>
      </c>
      <c r="L650" s="85" t="b">
        <v>0</v>
      </c>
    </row>
    <row r="651" spans="1:12" ht="15">
      <c r="A651" s="85" t="s">
        <v>4732</v>
      </c>
      <c r="B651" s="85" t="s">
        <v>4733</v>
      </c>
      <c r="C651" s="85">
        <v>3</v>
      </c>
      <c r="D651" s="118">
        <v>0</v>
      </c>
      <c r="E651" s="118">
        <v>1.156347200859924</v>
      </c>
      <c r="F651" s="85" t="s">
        <v>3787</v>
      </c>
      <c r="G651" s="85" t="b">
        <v>0</v>
      </c>
      <c r="H651" s="85" t="b">
        <v>0</v>
      </c>
      <c r="I651" s="85" t="b">
        <v>0</v>
      </c>
      <c r="J651" s="85" t="b">
        <v>0</v>
      </c>
      <c r="K651" s="85" t="b">
        <v>0</v>
      </c>
      <c r="L651" s="85" t="b">
        <v>0</v>
      </c>
    </row>
    <row r="652" spans="1:12" ht="15">
      <c r="A652" s="85" t="s">
        <v>4733</v>
      </c>
      <c r="B652" s="85" t="s">
        <v>4578</v>
      </c>
      <c r="C652" s="85">
        <v>3</v>
      </c>
      <c r="D652" s="118">
        <v>0</v>
      </c>
      <c r="E652" s="118">
        <v>1.156347200859924</v>
      </c>
      <c r="F652" s="85" t="s">
        <v>3787</v>
      </c>
      <c r="G652" s="85" t="b">
        <v>0</v>
      </c>
      <c r="H652" s="85" t="b">
        <v>0</v>
      </c>
      <c r="I652" s="85" t="b">
        <v>0</v>
      </c>
      <c r="J652" s="85" t="b">
        <v>1</v>
      </c>
      <c r="K652" s="85" t="b">
        <v>0</v>
      </c>
      <c r="L652" s="85" t="b">
        <v>0</v>
      </c>
    </row>
    <row r="653" spans="1:12" ht="15">
      <c r="A653" s="85" t="s">
        <v>4578</v>
      </c>
      <c r="B653" s="85" t="s">
        <v>3971</v>
      </c>
      <c r="C653" s="85">
        <v>3</v>
      </c>
      <c r="D653" s="118">
        <v>0</v>
      </c>
      <c r="E653" s="118">
        <v>1.156347200859924</v>
      </c>
      <c r="F653" s="85" t="s">
        <v>3787</v>
      </c>
      <c r="G653" s="85" t="b">
        <v>1</v>
      </c>
      <c r="H653" s="85" t="b">
        <v>0</v>
      </c>
      <c r="I653" s="85" t="b">
        <v>0</v>
      </c>
      <c r="J653" s="85" t="b">
        <v>0</v>
      </c>
      <c r="K653" s="85" t="b">
        <v>0</v>
      </c>
      <c r="L653" s="85" t="b">
        <v>0</v>
      </c>
    </row>
    <row r="654" spans="1:12" ht="15">
      <c r="A654" s="85" t="s">
        <v>3971</v>
      </c>
      <c r="B654" s="85" t="s">
        <v>3911</v>
      </c>
      <c r="C654" s="85">
        <v>3</v>
      </c>
      <c r="D654" s="118">
        <v>0</v>
      </c>
      <c r="E654" s="118">
        <v>1.156347200859924</v>
      </c>
      <c r="F654" s="85" t="s">
        <v>3787</v>
      </c>
      <c r="G654" s="85" t="b">
        <v>0</v>
      </c>
      <c r="H654" s="85" t="b">
        <v>0</v>
      </c>
      <c r="I654" s="85" t="b">
        <v>0</v>
      </c>
      <c r="J654" s="85" t="b">
        <v>0</v>
      </c>
      <c r="K654" s="85" t="b">
        <v>0</v>
      </c>
      <c r="L654" s="85" t="b">
        <v>0</v>
      </c>
    </row>
    <row r="655" spans="1:12" ht="15">
      <c r="A655" s="85" t="s">
        <v>3911</v>
      </c>
      <c r="B655" s="85" t="s">
        <v>4734</v>
      </c>
      <c r="C655" s="85">
        <v>3</v>
      </c>
      <c r="D655" s="118">
        <v>0</v>
      </c>
      <c r="E655" s="118">
        <v>1.156347200859924</v>
      </c>
      <c r="F655" s="85" t="s">
        <v>3787</v>
      </c>
      <c r="G655" s="85" t="b">
        <v>0</v>
      </c>
      <c r="H655" s="85" t="b">
        <v>0</v>
      </c>
      <c r="I655" s="85" t="b">
        <v>0</v>
      </c>
      <c r="J655" s="85" t="b">
        <v>0</v>
      </c>
      <c r="K655" s="85" t="b">
        <v>1</v>
      </c>
      <c r="L655" s="85" t="b">
        <v>0</v>
      </c>
    </row>
    <row r="656" spans="1:12" ht="15">
      <c r="A656" s="85" t="s">
        <v>4734</v>
      </c>
      <c r="B656" s="85" t="s">
        <v>4735</v>
      </c>
      <c r="C656" s="85">
        <v>3</v>
      </c>
      <c r="D656" s="118">
        <v>0</v>
      </c>
      <c r="E656" s="118">
        <v>1.156347200859924</v>
      </c>
      <c r="F656" s="85" t="s">
        <v>3787</v>
      </c>
      <c r="G656" s="85" t="b">
        <v>0</v>
      </c>
      <c r="H656" s="85" t="b">
        <v>1</v>
      </c>
      <c r="I656" s="85" t="b">
        <v>0</v>
      </c>
      <c r="J656" s="85" t="b">
        <v>0</v>
      </c>
      <c r="K656" s="85" t="b">
        <v>0</v>
      </c>
      <c r="L656" s="85" t="b">
        <v>0</v>
      </c>
    </row>
    <row r="657" spans="1:12" ht="15">
      <c r="A657" s="85" t="s">
        <v>4735</v>
      </c>
      <c r="B657" s="85" t="s">
        <v>4736</v>
      </c>
      <c r="C657" s="85">
        <v>3</v>
      </c>
      <c r="D657" s="118">
        <v>0</v>
      </c>
      <c r="E657" s="118">
        <v>1.156347200859924</v>
      </c>
      <c r="F657" s="85" t="s">
        <v>3787</v>
      </c>
      <c r="G657" s="85" t="b">
        <v>0</v>
      </c>
      <c r="H657" s="85" t="b">
        <v>0</v>
      </c>
      <c r="I657" s="85" t="b">
        <v>0</v>
      </c>
      <c r="J657" s="85" t="b">
        <v>0</v>
      </c>
      <c r="K657" s="85" t="b">
        <v>0</v>
      </c>
      <c r="L657" s="85" t="b">
        <v>0</v>
      </c>
    </row>
    <row r="658" spans="1:12" ht="15">
      <c r="A658" s="85" t="s">
        <v>4736</v>
      </c>
      <c r="B658" s="85" t="s">
        <v>4566</v>
      </c>
      <c r="C658" s="85">
        <v>3</v>
      </c>
      <c r="D658" s="118">
        <v>0</v>
      </c>
      <c r="E658" s="118">
        <v>1.156347200859924</v>
      </c>
      <c r="F658" s="85" t="s">
        <v>3787</v>
      </c>
      <c r="G658" s="85" t="b">
        <v>0</v>
      </c>
      <c r="H658" s="85" t="b">
        <v>0</v>
      </c>
      <c r="I658" s="85" t="b">
        <v>0</v>
      </c>
      <c r="J658" s="85" t="b">
        <v>0</v>
      </c>
      <c r="K658" s="85" t="b">
        <v>0</v>
      </c>
      <c r="L658" s="85" t="b">
        <v>0</v>
      </c>
    </row>
    <row r="659" spans="1:12" ht="15">
      <c r="A659" s="85" t="s">
        <v>4566</v>
      </c>
      <c r="B659" s="85" t="s">
        <v>4595</v>
      </c>
      <c r="C659" s="85">
        <v>3</v>
      </c>
      <c r="D659" s="118">
        <v>0</v>
      </c>
      <c r="E659" s="118">
        <v>1.156347200859924</v>
      </c>
      <c r="F659" s="85" t="s">
        <v>3787</v>
      </c>
      <c r="G659" s="85" t="b">
        <v>0</v>
      </c>
      <c r="H659" s="85" t="b">
        <v>0</v>
      </c>
      <c r="I659" s="85" t="b">
        <v>0</v>
      </c>
      <c r="J659" s="85" t="b">
        <v>0</v>
      </c>
      <c r="K659" s="85" t="b">
        <v>0</v>
      </c>
      <c r="L659" s="85" t="b">
        <v>0</v>
      </c>
    </row>
    <row r="660" spans="1:12" ht="15">
      <c r="A660" s="85" t="s">
        <v>4595</v>
      </c>
      <c r="B660" s="85" t="s">
        <v>4737</v>
      </c>
      <c r="C660" s="85">
        <v>3</v>
      </c>
      <c r="D660" s="118">
        <v>0</v>
      </c>
      <c r="E660" s="118">
        <v>1.156347200859924</v>
      </c>
      <c r="F660" s="85" t="s">
        <v>3787</v>
      </c>
      <c r="G660" s="85" t="b">
        <v>0</v>
      </c>
      <c r="H660" s="85" t="b">
        <v>0</v>
      </c>
      <c r="I660" s="85" t="b">
        <v>0</v>
      </c>
      <c r="J660" s="85" t="b">
        <v>0</v>
      </c>
      <c r="K660" s="85" t="b">
        <v>0</v>
      </c>
      <c r="L660" s="85" t="b">
        <v>0</v>
      </c>
    </row>
    <row r="661" spans="1:12" ht="15">
      <c r="A661" s="85" t="s">
        <v>223</v>
      </c>
      <c r="B661" s="85" t="s">
        <v>4731</v>
      </c>
      <c r="C661" s="85">
        <v>2</v>
      </c>
      <c r="D661" s="118">
        <v>0.007656141698073097</v>
      </c>
      <c r="E661" s="118">
        <v>1.3324384599156054</v>
      </c>
      <c r="F661" s="85" t="s">
        <v>3787</v>
      </c>
      <c r="G661" s="85" t="b">
        <v>0</v>
      </c>
      <c r="H661" s="85" t="b">
        <v>0</v>
      </c>
      <c r="I661" s="85" t="b">
        <v>0</v>
      </c>
      <c r="J661" s="85" t="b">
        <v>0</v>
      </c>
      <c r="K661" s="85" t="b">
        <v>0</v>
      </c>
      <c r="L661" s="85" t="b">
        <v>0</v>
      </c>
    </row>
    <row r="662" spans="1:12" ht="15">
      <c r="A662" s="85" t="s">
        <v>4740</v>
      </c>
      <c r="B662" s="85" t="s">
        <v>4740</v>
      </c>
      <c r="C662" s="85">
        <v>2</v>
      </c>
      <c r="D662" s="118">
        <v>0.020744402379115758</v>
      </c>
      <c r="E662" s="118">
        <v>0.9802559418042428</v>
      </c>
      <c r="F662" s="85" t="s">
        <v>3787</v>
      </c>
      <c r="G662" s="85" t="b">
        <v>0</v>
      </c>
      <c r="H662" s="85" t="b">
        <v>1</v>
      </c>
      <c r="I662" s="85" t="b">
        <v>0</v>
      </c>
      <c r="J662" s="85" t="b">
        <v>0</v>
      </c>
      <c r="K662" s="85" t="b">
        <v>1</v>
      </c>
      <c r="L662" s="85" t="b">
        <v>0</v>
      </c>
    </row>
    <row r="663" spans="1:12" ht="15">
      <c r="A663" s="85" t="s">
        <v>468</v>
      </c>
      <c r="B663" s="85" t="s">
        <v>4690</v>
      </c>
      <c r="C663" s="85">
        <v>2</v>
      </c>
      <c r="D663" s="118">
        <v>0</v>
      </c>
      <c r="E663" s="118">
        <v>1.0413926851582251</v>
      </c>
      <c r="F663" s="85" t="s">
        <v>3790</v>
      </c>
      <c r="G663" s="85" t="b">
        <v>0</v>
      </c>
      <c r="H663" s="85" t="b">
        <v>0</v>
      </c>
      <c r="I663" s="85" t="b">
        <v>0</v>
      </c>
      <c r="J663" s="85" t="b">
        <v>0</v>
      </c>
      <c r="K663" s="85" t="b">
        <v>0</v>
      </c>
      <c r="L663" s="85" t="b">
        <v>0</v>
      </c>
    </row>
    <row r="664" spans="1:12" ht="15">
      <c r="A664" s="85" t="s">
        <v>4690</v>
      </c>
      <c r="B664" s="85" t="s">
        <v>4795</v>
      </c>
      <c r="C664" s="85">
        <v>2</v>
      </c>
      <c r="D664" s="118">
        <v>0</v>
      </c>
      <c r="E664" s="118">
        <v>1.0413926851582251</v>
      </c>
      <c r="F664" s="85" t="s">
        <v>3790</v>
      </c>
      <c r="G664" s="85" t="b">
        <v>0</v>
      </c>
      <c r="H664" s="85" t="b">
        <v>0</v>
      </c>
      <c r="I664" s="85" t="b">
        <v>0</v>
      </c>
      <c r="J664" s="85" t="b">
        <v>0</v>
      </c>
      <c r="K664" s="85" t="b">
        <v>0</v>
      </c>
      <c r="L664" s="85" t="b">
        <v>0</v>
      </c>
    </row>
    <row r="665" spans="1:12" ht="15">
      <c r="A665" s="85" t="s">
        <v>4795</v>
      </c>
      <c r="B665" s="85" t="s">
        <v>4583</v>
      </c>
      <c r="C665" s="85">
        <v>2</v>
      </c>
      <c r="D665" s="118">
        <v>0</v>
      </c>
      <c r="E665" s="118">
        <v>1.0413926851582251</v>
      </c>
      <c r="F665" s="85" t="s">
        <v>3790</v>
      </c>
      <c r="G665" s="85" t="b">
        <v>0</v>
      </c>
      <c r="H665" s="85" t="b">
        <v>0</v>
      </c>
      <c r="I665" s="85" t="b">
        <v>0</v>
      </c>
      <c r="J665" s="85" t="b">
        <v>0</v>
      </c>
      <c r="K665" s="85" t="b">
        <v>0</v>
      </c>
      <c r="L665" s="85" t="b">
        <v>0</v>
      </c>
    </row>
    <row r="666" spans="1:12" ht="15">
      <c r="A666" s="85" t="s">
        <v>4583</v>
      </c>
      <c r="B666" s="85" t="s">
        <v>4796</v>
      </c>
      <c r="C666" s="85">
        <v>2</v>
      </c>
      <c r="D666" s="118">
        <v>0</v>
      </c>
      <c r="E666" s="118">
        <v>1.0413926851582251</v>
      </c>
      <c r="F666" s="85" t="s">
        <v>3790</v>
      </c>
      <c r="G666" s="85" t="b">
        <v>0</v>
      </c>
      <c r="H666" s="85" t="b">
        <v>0</v>
      </c>
      <c r="I666" s="85" t="b">
        <v>0</v>
      </c>
      <c r="J666" s="85" t="b">
        <v>0</v>
      </c>
      <c r="K666" s="85" t="b">
        <v>0</v>
      </c>
      <c r="L666" s="85" t="b">
        <v>0</v>
      </c>
    </row>
    <row r="667" spans="1:12" ht="15">
      <c r="A667" s="85" t="s">
        <v>4796</v>
      </c>
      <c r="B667" s="85" t="s">
        <v>4797</v>
      </c>
      <c r="C667" s="85">
        <v>2</v>
      </c>
      <c r="D667" s="118">
        <v>0</v>
      </c>
      <c r="E667" s="118">
        <v>1.0413926851582251</v>
      </c>
      <c r="F667" s="85" t="s">
        <v>3790</v>
      </c>
      <c r="G667" s="85" t="b">
        <v>0</v>
      </c>
      <c r="H667" s="85" t="b">
        <v>0</v>
      </c>
      <c r="I667" s="85" t="b">
        <v>0</v>
      </c>
      <c r="J667" s="85" t="b">
        <v>0</v>
      </c>
      <c r="K667" s="85" t="b">
        <v>0</v>
      </c>
      <c r="L667" s="85" t="b">
        <v>0</v>
      </c>
    </row>
    <row r="668" spans="1:12" ht="15">
      <c r="A668" s="85" t="s">
        <v>4797</v>
      </c>
      <c r="B668" s="85" t="s">
        <v>4678</v>
      </c>
      <c r="C668" s="85">
        <v>2</v>
      </c>
      <c r="D668" s="118">
        <v>0</v>
      </c>
      <c r="E668" s="118">
        <v>1.0413926851582251</v>
      </c>
      <c r="F668" s="85" t="s">
        <v>3790</v>
      </c>
      <c r="G668" s="85" t="b">
        <v>0</v>
      </c>
      <c r="H668" s="85" t="b">
        <v>0</v>
      </c>
      <c r="I668" s="85" t="b">
        <v>0</v>
      </c>
      <c r="J668" s="85" t="b">
        <v>0</v>
      </c>
      <c r="K668" s="85" t="b">
        <v>0</v>
      </c>
      <c r="L668" s="85" t="b">
        <v>0</v>
      </c>
    </row>
    <row r="669" spans="1:12" ht="15">
      <c r="A669" s="85" t="s">
        <v>4678</v>
      </c>
      <c r="B669" s="85" t="s">
        <v>4798</v>
      </c>
      <c r="C669" s="85">
        <v>2</v>
      </c>
      <c r="D669" s="118">
        <v>0</v>
      </c>
      <c r="E669" s="118">
        <v>1.0413926851582251</v>
      </c>
      <c r="F669" s="85" t="s">
        <v>3790</v>
      </c>
      <c r="G669" s="85" t="b">
        <v>0</v>
      </c>
      <c r="H669" s="85" t="b">
        <v>0</v>
      </c>
      <c r="I669" s="85" t="b">
        <v>0</v>
      </c>
      <c r="J669" s="85" t="b">
        <v>0</v>
      </c>
      <c r="K669" s="85" t="b">
        <v>0</v>
      </c>
      <c r="L669" s="85" t="b">
        <v>0</v>
      </c>
    </row>
    <row r="670" spans="1:12" ht="15">
      <c r="A670" s="85" t="s">
        <v>4798</v>
      </c>
      <c r="B670" s="85" t="s">
        <v>4799</v>
      </c>
      <c r="C670" s="85">
        <v>2</v>
      </c>
      <c r="D670" s="118">
        <v>0</v>
      </c>
      <c r="E670" s="118">
        <v>1.0413926851582251</v>
      </c>
      <c r="F670" s="85" t="s">
        <v>3790</v>
      </c>
      <c r="G670" s="85" t="b">
        <v>0</v>
      </c>
      <c r="H670" s="85" t="b">
        <v>0</v>
      </c>
      <c r="I670" s="85" t="b">
        <v>0</v>
      </c>
      <c r="J670" s="85" t="b">
        <v>0</v>
      </c>
      <c r="K670" s="85" t="b">
        <v>0</v>
      </c>
      <c r="L670" s="85" t="b">
        <v>0</v>
      </c>
    </row>
    <row r="671" spans="1:12" ht="15">
      <c r="A671" s="85" t="s">
        <v>4799</v>
      </c>
      <c r="B671" s="85" t="s">
        <v>4800</v>
      </c>
      <c r="C671" s="85">
        <v>2</v>
      </c>
      <c r="D671" s="118">
        <v>0</v>
      </c>
      <c r="E671" s="118">
        <v>1.0413926851582251</v>
      </c>
      <c r="F671" s="85" t="s">
        <v>3790</v>
      </c>
      <c r="G671" s="85" t="b">
        <v>0</v>
      </c>
      <c r="H671" s="85" t="b">
        <v>0</v>
      </c>
      <c r="I671" s="85" t="b">
        <v>0</v>
      </c>
      <c r="J671" s="85" t="b">
        <v>0</v>
      </c>
      <c r="K671" s="85" t="b">
        <v>0</v>
      </c>
      <c r="L671" s="85" t="b">
        <v>0</v>
      </c>
    </row>
    <row r="672" spans="1:12" ht="15">
      <c r="A672" s="85" t="s">
        <v>4800</v>
      </c>
      <c r="B672" s="85" t="s">
        <v>4801</v>
      </c>
      <c r="C672" s="85">
        <v>2</v>
      </c>
      <c r="D672" s="118">
        <v>0</v>
      </c>
      <c r="E672" s="118">
        <v>1.0413926851582251</v>
      </c>
      <c r="F672" s="85" t="s">
        <v>3790</v>
      </c>
      <c r="G672" s="85" t="b">
        <v>0</v>
      </c>
      <c r="H672" s="85" t="b">
        <v>0</v>
      </c>
      <c r="I672" s="85" t="b">
        <v>0</v>
      </c>
      <c r="J672" s="85" t="b">
        <v>0</v>
      </c>
      <c r="K672" s="85" t="b">
        <v>0</v>
      </c>
      <c r="L672" s="85" t="b">
        <v>0</v>
      </c>
    </row>
    <row r="673" spans="1:12" ht="15">
      <c r="A673" s="85" t="s">
        <v>4816</v>
      </c>
      <c r="B673" s="85" t="s">
        <v>4817</v>
      </c>
      <c r="C673" s="85">
        <v>2</v>
      </c>
      <c r="D673" s="118">
        <v>0</v>
      </c>
      <c r="E673" s="118">
        <v>0.9294189257142927</v>
      </c>
      <c r="F673" s="85" t="s">
        <v>3793</v>
      </c>
      <c r="G673" s="85" t="b">
        <v>0</v>
      </c>
      <c r="H673" s="85" t="b">
        <v>0</v>
      </c>
      <c r="I673" s="85" t="b">
        <v>0</v>
      </c>
      <c r="J673" s="85" t="b">
        <v>0</v>
      </c>
      <c r="K673" s="85" t="b">
        <v>0</v>
      </c>
      <c r="L673" s="85" t="b">
        <v>0</v>
      </c>
    </row>
    <row r="674" spans="1:12" ht="15">
      <c r="A674" s="85" t="s">
        <v>3951</v>
      </c>
      <c r="B674" s="85" t="s">
        <v>4005</v>
      </c>
      <c r="C674" s="85">
        <v>2</v>
      </c>
      <c r="D674" s="118">
        <v>0</v>
      </c>
      <c r="E674" s="118">
        <v>0.9294189257142927</v>
      </c>
      <c r="F674" s="85" t="s">
        <v>3793</v>
      </c>
      <c r="G674" s="85" t="b">
        <v>0</v>
      </c>
      <c r="H674" s="85" t="b">
        <v>0</v>
      </c>
      <c r="I674" s="85" t="b">
        <v>0</v>
      </c>
      <c r="J674" s="85" t="b">
        <v>0</v>
      </c>
      <c r="K674" s="85" t="b">
        <v>0</v>
      </c>
      <c r="L674" s="85" t="b">
        <v>0</v>
      </c>
    </row>
    <row r="675" spans="1:12" ht="15">
      <c r="A675" s="85" t="s">
        <v>4005</v>
      </c>
      <c r="B675" s="85" t="s">
        <v>4006</v>
      </c>
      <c r="C675" s="85">
        <v>2</v>
      </c>
      <c r="D675" s="118">
        <v>0</v>
      </c>
      <c r="E675" s="118">
        <v>0.9294189257142927</v>
      </c>
      <c r="F675" s="85" t="s">
        <v>3793</v>
      </c>
      <c r="G675" s="85" t="b">
        <v>0</v>
      </c>
      <c r="H675" s="85" t="b">
        <v>0</v>
      </c>
      <c r="I675" s="85" t="b">
        <v>0</v>
      </c>
      <c r="J675" s="85" t="b">
        <v>0</v>
      </c>
      <c r="K675" s="85" t="b">
        <v>0</v>
      </c>
      <c r="L675" s="85" t="b">
        <v>0</v>
      </c>
    </row>
    <row r="676" spans="1:12" ht="15">
      <c r="A676" s="85" t="s">
        <v>3895</v>
      </c>
      <c r="B676" s="85" t="s">
        <v>4615</v>
      </c>
      <c r="C676" s="85">
        <v>3</v>
      </c>
      <c r="D676" s="118">
        <v>0</v>
      </c>
      <c r="E676" s="118">
        <v>1.1249387366083</v>
      </c>
      <c r="F676" s="85" t="s">
        <v>3797</v>
      </c>
      <c r="G676" s="85" t="b">
        <v>0</v>
      </c>
      <c r="H676" s="85" t="b">
        <v>0</v>
      </c>
      <c r="I676" s="85" t="b">
        <v>0</v>
      </c>
      <c r="J676" s="85" t="b">
        <v>0</v>
      </c>
      <c r="K676" s="85" t="b">
        <v>0</v>
      </c>
      <c r="L676" s="85" t="b">
        <v>0</v>
      </c>
    </row>
    <row r="677" spans="1:12" ht="15">
      <c r="A677" s="85" t="s">
        <v>4615</v>
      </c>
      <c r="B677" s="85" t="s">
        <v>4709</v>
      </c>
      <c r="C677" s="85">
        <v>3</v>
      </c>
      <c r="D677" s="118">
        <v>0</v>
      </c>
      <c r="E677" s="118">
        <v>1.1249387366083</v>
      </c>
      <c r="F677" s="85" t="s">
        <v>3797</v>
      </c>
      <c r="G677" s="85" t="b">
        <v>0</v>
      </c>
      <c r="H677" s="85" t="b">
        <v>0</v>
      </c>
      <c r="I677" s="85" t="b">
        <v>0</v>
      </c>
      <c r="J677" s="85" t="b">
        <v>0</v>
      </c>
      <c r="K677" s="85" t="b">
        <v>0</v>
      </c>
      <c r="L677" s="85" t="b">
        <v>0</v>
      </c>
    </row>
    <row r="678" spans="1:12" ht="15">
      <c r="A678" s="85" t="s">
        <v>4709</v>
      </c>
      <c r="B678" s="85" t="s">
        <v>4554</v>
      </c>
      <c r="C678" s="85">
        <v>3</v>
      </c>
      <c r="D678" s="118">
        <v>0</v>
      </c>
      <c r="E678" s="118">
        <v>1.1249387366083</v>
      </c>
      <c r="F678" s="85" t="s">
        <v>3797</v>
      </c>
      <c r="G678" s="85" t="b">
        <v>0</v>
      </c>
      <c r="H678" s="85" t="b">
        <v>0</v>
      </c>
      <c r="I678" s="85" t="b">
        <v>0</v>
      </c>
      <c r="J678" s="85" t="b">
        <v>0</v>
      </c>
      <c r="K678" s="85" t="b">
        <v>0</v>
      </c>
      <c r="L678" s="85" t="b">
        <v>0</v>
      </c>
    </row>
    <row r="679" spans="1:12" ht="15">
      <c r="A679" s="85" t="s">
        <v>4554</v>
      </c>
      <c r="B679" s="85" t="s">
        <v>4710</v>
      </c>
      <c r="C679" s="85">
        <v>3</v>
      </c>
      <c r="D679" s="118">
        <v>0</v>
      </c>
      <c r="E679" s="118">
        <v>1.1249387366083</v>
      </c>
      <c r="F679" s="85" t="s">
        <v>3797</v>
      </c>
      <c r="G679" s="85" t="b">
        <v>0</v>
      </c>
      <c r="H679" s="85" t="b">
        <v>0</v>
      </c>
      <c r="I679" s="85" t="b">
        <v>0</v>
      </c>
      <c r="J679" s="85" t="b">
        <v>0</v>
      </c>
      <c r="K679" s="85" t="b">
        <v>0</v>
      </c>
      <c r="L679" s="85" t="b">
        <v>0</v>
      </c>
    </row>
    <row r="680" spans="1:12" ht="15">
      <c r="A680" s="85" t="s">
        <v>4710</v>
      </c>
      <c r="B680" s="85" t="s">
        <v>3953</v>
      </c>
      <c r="C680" s="85">
        <v>3</v>
      </c>
      <c r="D680" s="118">
        <v>0</v>
      </c>
      <c r="E680" s="118">
        <v>1.1249387366083</v>
      </c>
      <c r="F680" s="85" t="s">
        <v>3797</v>
      </c>
      <c r="G680" s="85" t="b">
        <v>0</v>
      </c>
      <c r="H680" s="85" t="b">
        <v>0</v>
      </c>
      <c r="I680" s="85" t="b">
        <v>0</v>
      </c>
      <c r="J680" s="85" t="b">
        <v>0</v>
      </c>
      <c r="K680" s="85" t="b">
        <v>0</v>
      </c>
      <c r="L680" s="85" t="b">
        <v>0</v>
      </c>
    </row>
    <row r="681" spans="1:12" ht="15">
      <c r="A681" s="85" t="s">
        <v>3953</v>
      </c>
      <c r="B681" s="85" t="s">
        <v>4635</v>
      </c>
      <c r="C681" s="85">
        <v>3</v>
      </c>
      <c r="D681" s="118">
        <v>0</v>
      </c>
      <c r="E681" s="118">
        <v>1.1249387366083</v>
      </c>
      <c r="F681" s="85" t="s">
        <v>3797</v>
      </c>
      <c r="G681" s="85" t="b">
        <v>0</v>
      </c>
      <c r="H681" s="85" t="b">
        <v>0</v>
      </c>
      <c r="I681" s="85" t="b">
        <v>0</v>
      </c>
      <c r="J681" s="85" t="b">
        <v>0</v>
      </c>
      <c r="K681" s="85" t="b">
        <v>0</v>
      </c>
      <c r="L681" s="85" t="b">
        <v>0</v>
      </c>
    </row>
    <row r="682" spans="1:12" ht="15">
      <c r="A682" s="85" t="s">
        <v>4635</v>
      </c>
      <c r="B682" s="85" t="s">
        <v>3911</v>
      </c>
      <c r="C682" s="85">
        <v>3</v>
      </c>
      <c r="D682" s="118">
        <v>0</v>
      </c>
      <c r="E682" s="118">
        <v>1.1249387366083</v>
      </c>
      <c r="F682" s="85" t="s">
        <v>3797</v>
      </c>
      <c r="G682" s="85" t="b">
        <v>0</v>
      </c>
      <c r="H682" s="85" t="b">
        <v>0</v>
      </c>
      <c r="I682" s="85" t="b">
        <v>0</v>
      </c>
      <c r="J682" s="85" t="b">
        <v>0</v>
      </c>
      <c r="K682" s="85" t="b">
        <v>0</v>
      </c>
      <c r="L682" s="85" t="b">
        <v>0</v>
      </c>
    </row>
    <row r="683" spans="1:12" ht="15">
      <c r="A683" s="85" t="s">
        <v>3911</v>
      </c>
      <c r="B683" s="85" t="s">
        <v>4711</v>
      </c>
      <c r="C683" s="85">
        <v>3</v>
      </c>
      <c r="D683" s="118">
        <v>0</v>
      </c>
      <c r="E683" s="118">
        <v>1.1249387366083</v>
      </c>
      <c r="F683" s="85" t="s">
        <v>3797</v>
      </c>
      <c r="G683" s="85" t="b">
        <v>0</v>
      </c>
      <c r="H683" s="85" t="b">
        <v>0</v>
      </c>
      <c r="I683" s="85" t="b">
        <v>0</v>
      </c>
      <c r="J683" s="85" t="b">
        <v>0</v>
      </c>
      <c r="K683" s="85" t="b">
        <v>0</v>
      </c>
      <c r="L683" s="85" t="b">
        <v>0</v>
      </c>
    </row>
    <row r="684" spans="1:12" ht="15">
      <c r="A684" s="85" t="s">
        <v>4711</v>
      </c>
      <c r="B684" s="85" t="s">
        <v>4578</v>
      </c>
      <c r="C684" s="85">
        <v>3</v>
      </c>
      <c r="D684" s="118">
        <v>0</v>
      </c>
      <c r="E684" s="118">
        <v>1.1249387366083</v>
      </c>
      <c r="F684" s="85" t="s">
        <v>3797</v>
      </c>
      <c r="G684" s="85" t="b">
        <v>0</v>
      </c>
      <c r="H684" s="85" t="b">
        <v>0</v>
      </c>
      <c r="I684" s="85" t="b">
        <v>0</v>
      </c>
      <c r="J684" s="85" t="b">
        <v>1</v>
      </c>
      <c r="K684" s="85" t="b">
        <v>0</v>
      </c>
      <c r="L684" s="85" t="b">
        <v>0</v>
      </c>
    </row>
    <row r="685" spans="1:12" ht="15">
      <c r="A685" s="85" t="s">
        <v>4578</v>
      </c>
      <c r="B685" s="85" t="s">
        <v>4712</v>
      </c>
      <c r="C685" s="85">
        <v>3</v>
      </c>
      <c r="D685" s="118">
        <v>0</v>
      </c>
      <c r="E685" s="118">
        <v>1.1249387366083</v>
      </c>
      <c r="F685" s="85" t="s">
        <v>3797</v>
      </c>
      <c r="G685" s="85" t="b">
        <v>1</v>
      </c>
      <c r="H685" s="85" t="b">
        <v>0</v>
      </c>
      <c r="I685" s="85" t="b">
        <v>0</v>
      </c>
      <c r="J685" s="85" t="b">
        <v>0</v>
      </c>
      <c r="K685" s="85" t="b">
        <v>0</v>
      </c>
      <c r="L685" s="85" t="b">
        <v>0</v>
      </c>
    </row>
    <row r="686" spans="1:12" ht="15">
      <c r="A686" s="85" t="s">
        <v>4712</v>
      </c>
      <c r="B686" s="85" t="s">
        <v>4576</v>
      </c>
      <c r="C686" s="85">
        <v>3</v>
      </c>
      <c r="D686" s="118">
        <v>0</v>
      </c>
      <c r="E686" s="118">
        <v>1.1249387366083</v>
      </c>
      <c r="F686" s="85" t="s">
        <v>3797</v>
      </c>
      <c r="G686" s="85" t="b">
        <v>0</v>
      </c>
      <c r="H686" s="85" t="b">
        <v>0</v>
      </c>
      <c r="I686" s="85" t="b">
        <v>0</v>
      </c>
      <c r="J686" s="85" t="b">
        <v>0</v>
      </c>
      <c r="K686" s="85" t="b">
        <v>0</v>
      </c>
      <c r="L686" s="85" t="b">
        <v>0</v>
      </c>
    </row>
    <row r="687" spans="1:12" ht="15">
      <c r="A687" s="85" t="s">
        <v>4576</v>
      </c>
      <c r="B687" s="85" t="s">
        <v>3990</v>
      </c>
      <c r="C687" s="85">
        <v>3</v>
      </c>
      <c r="D687" s="118">
        <v>0</v>
      </c>
      <c r="E687" s="118">
        <v>1.1249387366083</v>
      </c>
      <c r="F687" s="85" t="s">
        <v>3797</v>
      </c>
      <c r="G687" s="85" t="b">
        <v>0</v>
      </c>
      <c r="H687" s="85" t="b">
        <v>0</v>
      </c>
      <c r="I687" s="85" t="b">
        <v>0</v>
      </c>
      <c r="J687" s="85" t="b">
        <v>0</v>
      </c>
      <c r="K687" s="85" t="b">
        <v>0</v>
      </c>
      <c r="L687" s="85" t="b">
        <v>0</v>
      </c>
    </row>
    <row r="688" spans="1:12" ht="15">
      <c r="A688" s="85" t="s">
        <v>303</v>
      </c>
      <c r="B688" s="85" t="s">
        <v>3895</v>
      </c>
      <c r="C688" s="85">
        <v>2</v>
      </c>
      <c r="D688" s="118">
        <v>0.008190291118868894</v>
      </c>
      <c r="E688" s="118">
        <v>1.301029995663981</v>
      </c>
      <c r="F688" s="85" t="s">
        <v>3797</v>
      </c>
      <c r="G688" s="85" t="b">
        <v>0</v>
      </c>
      <c r="H688" s="85" t="b">
        <v>0</v>
      </c>
      <c r="I688" s="85" t="b">
        <v>0</v>
      </c>
      <c r="J688" s="85" t="b">
        <v>0</v>
      </c>
      <c r="K688" s="85" t="b">
        <v>0</v>
      </c>
      <c r="L688" s="85" t="b">
        <v>0</v>
      </c>
    </row>
    <row r="689" spans="1:12" ht="15">
      <c r="A689" s="85" t="s">
        <v>3990</v>
      </c>
      <c r="B689" s="85" t="s">
        <v>4830</v>
      </c>
      <c r="C689" s="85">
        <v>2</v>
      </c>
      <c r="D689" s="118">
        <v>0.008190291118868894</v>
      </c>
      <c r="E689" s="118">
        <v>1.301029995663981</v>
      </c>
      <c r="F689" s="85" t="s">
        <v>3797</v>
      </c>
      <c r="G689" s="85" t="b">
        <v>0</v>
      </c>
      <c r="H689" s="85" t="b">
        <v>0</v>
      </c>
      <c r="I689" s="85" t="b">
        <v>0</v>
      </c>
      <c r="J689" s="85" t="b">
        <v>0</v>
      </c>
      <c r="K689" s="85" t="b">
        <v>0</v>
      </c>
      <c r="L689" s="85" t="b">
        <v>0</v>
      </c>
    </row>
    <row r="690" spans="1:12" ht="15">
      <c r="A690" s="85" t="s">
        <v>4837</v>
      </c>
      <c r="B690" s="85" t="s">
        <v>4838</v>
      </c>
      <c r="C690" s="85">
        <v>2</v>
      </c>
      <c r="D690" s="118">
        <v>0</v>
      </c>
      <c r="E690" s="118">
        <v>0.6989700043360187</v>
      </c>
      <c r="F690" s="85" t="s">
        <v>3798</v>
      </c>
      <c r="G690" s="85" t="b">
        <v>0</v>
      </c>
      <c r="H690" s="85" t="b">
        <v>0</v>
      </c>
      <c r="I690" s="85" t="b">
        <v>0</v>
      </c>
      <c r="J690" s="85" t="b">
        <v>0</v>
      </c>
      <c r="K690" s="85" t="b">
        <v>0</v>
      </c>
      <c r="L690" s="85" t="b">
        <v>0</v>
      </c>
    </row>
    <row r="691" spans="1:12" ht="15">
      <c r="A691" s="85" t="s">
        <v>4838</v>
      </c>
      <c r="B691" s="85" t="s">
        <v>3895</v>
      </c>
      <c r="C691" s="85">
        <v>2</v>
      </c>
      <c r="D691" s="118">
        <v>0</v>
      </c>
      <c r="E691" s="118">
        <v>0.6989700043360187</v>
      </c>
      <c r="F691" s="85" t="s">
        <v>3798</v>
      </c>
      <c r="G691" s="85" t="b">
        <v>0</v>
      </c>
      <c r="H691" s="85" t="b">
        <v>0</v>
      </c>
      <c r="I691" s="85" t="b">
        <v>0</v>
      </c>
      <c r="J691" s="85" t="b">
        <v>0</v>
      </c>
      <c r="K691" s="85" t="b">
        <v>0</v>
      </c>
      <c r="L691" s="85" t="b">
        <v>0</v>
      </c>
    </row>
    <row r="692" spans="1:12" ht="15">
      <c r="A692" s="85" t="s">
        <v>3895</v>
      </c>
      <c r="B692" s="85" t="s">
        <v>3964</v>
      </c>
      <c r="C692" s="85">
        <v>2</v>
      </c>
      <c r="D692" s="118">
        <v>0</v>
      </c>
      <c r="E692" s="118">
        <v>0.6989700043360187</v>
      </c>
      <c r="F692" s="85" t="s">
        <v>3798</v>
      </c>
      <c r="G692" s="85" t="b">
        <v>0</v>
      </c>
      <c r="H692" s="85" t="b">
        <v>0</v>
      </c>
      <c r="I692" s="85" t="b">
        <v>0</v>
      </c>
      <c r="J692" s="85" t="b">
        <v>0</v>
      </c>
      <c r="K692" s="85" t="b">
        <v>0</v>
      </c>
      <c r="L692" s="85" t="b">
        <v>0</v>
      </c>
    </row>
    <row r="693" spans="1:12" ht="15">
      <c r="A693" s="85" t="s">
        <v>3964</v>
      </c>
      <c r="B693" s="85" t="s">
        <v>442</v>
      </c>
      <c r="C693" s="85">
        <v>2</v>
      </c>
      <c r="D693" s="118">
        <v>0</v>
      </c>
      <c r="E693" s="118">
        <v>0.6989700043360187</v>
      </c>
      <c r="F693" s="85" t="s">
        <v>3798</v>
      </c>
      <c r="G693" s="85" t="b">
        <v>0</v>
      </c>
      <c r="H693" s="85" t="b">
        <v>0</v>
      </c>
      <c r="I693" s="85" t="b">
        <v>0</v>
      </c>
      <c r="J693" s="85" t="b">
        <v>0</v>
      </c>
      <c r="K693" s="85" t="b">
        <v>0</v>
      </c>
      <c r="L693" s="85" t="b">
        <v>0</v>
      </c>
    </row>
    <row r="694" spans="1:12" ht="15">
      <c r="A694" s="85" t="s">
        <v>442</v>
      </c>
      <c r="B694" s="85" t="s">
        <v>4839</v>
      </c>
      <c r="C694" s="85">
        <v>2</v>
      </c>
      <c r="D694" s="118">
        <v>0</v>
      </c>
      <c r="E694" s="118">
        <v>0.6989700043360187</v>
      </c>
      <c r="F694" s="85" t="s">
        <v>3798</v>
      </c>
      <c r="G694" s="85" t="b">
        <v>0</v>
      </c>
      <c r="H694" s="85" t="b">
        <v>0</v>
      </c>
      <c r="I694" s="85" t="b">
        <v>0</v>
      </c>
      <c r="J694" s="85" t="b">
        <v>0</v>
      </c>
      <c r="K694" s="85" t="b">
        <v>0</v>
      </c>
      <c r="L694" s="85" t="b">
        <v>0</v>
      </c>
    </row>
    <row r="695" spans="1:12" ht="15">
      <c r="A695" s="85" t="s">
        <v>4714</v>
      </c>
      <c r="B695" s="85" t="s">
        <v>4715</v>
      </c>
      <c r="C695" s="85">
        <v>3</v>
      </c>
      <c r="D695" s="118">
        <v>0.007738909870338014</v>
      </c>
      <c r="E695" s="118">
        <v>1.4313637641589874</v>
      </c>
      <c r="F695" s="85" t="s">
        <v>3799</v>
      </c>
      <c r="G695" s="85" t="b">
        <v>0</v>
      </c>
      <c r="H695" s="85" t="b">
        <v>0</v>
      </c>
      <c r="I695" s="85" t="b">
        <v>0</v>
      </c>
      <c r="J695" s="85" t="b">
        <v>0</v>
      </c>
      <c r="K695" s="85" t="b">
        <v>0</v>
      </c>
      <c r="L695" s="85" t="b">
        <v>0</v>
      </c>
    </row>
    <row r="696" spans="1:12" ht="15">
      <c r="A696" s="85" t="s">
        <v>4715</v>
      </c>
      <c r="B696" s="85" t="s">
        <v>4716</v>
      </c>
      <c r="C696" s="85">
        <v>3</v>
      </c>
      <c r="D696" s="118">
        <v>0.007738909870338014</v>
      </c>
      <c r="E696" s="118">
        <v>1.4313637641589874</v>
      </c>
      <c r="F696" s="85" t="s">
        <v>3799</v>
      </c>
      <c r="G696" s="85" t="b">
        <v>0</v>
      </c>
      <c r="H696" s="85" t="b">
        <v>0</v>
      </c>
      <c r="I696" s="85" t="b">
        <v>0</v>
      </c>
      <c r="J696" s="85" t="b">
        <v>0</v>
      </c>
      <c r="K696" s="85" t="b">
        <v>0</v>
      </c>
      <c r="L696" s="85" t="b">
        <v>0</v>
      </c>
    </row>
    <row r="697" spans="1:12" ht="15">
      <c r="A697" s="85" t="s">
        <v>4716</v>
      </c>
      <c r="B697" s="85" t="s">
        <v>4717</v>
      </c>
      <c r="C697" s="85">
        <v>3</v>
      </c>
      <c r="D697" s="118">
        <v>0.007738909870338014</v>
      </c>
      <c r="E697" s="118">
        <v>1.4313637641589874</v>
      </c>
      <c r="F697" s="85" t="s">
        <v>3799</v>
      </c>
      <c r="G697" s="85" t="b">
        <v>0</v>
      </c>
      <c r="H697" s="85" t="b">
        <v>0</v>
      </c>
      <c r="I697" s="85" t="b">
        <v>0</v>
      </c>
      <c r="J697" s="85" t="b">
        <v>0</v>
      </c>
      <c r="K697" s="85" t="b">
        <v>0</v>
      </c>
      <c r="L697" s="85" t="b">
        <v>0</v>
      </c>
    </row>
    <row r="698" spans="1:12" ht="15">
      <c r="A698" s="85" t="s">
        <v>4717</v>
      </c>
      <c r="B698" s="85" t="s">
        <v>4718</v>
      </c>
      <c r="C698" s="85">
        <v>3</v>
      </c>
      <c r="D698" s="118">
        <v>0.007738909870338014</v>
      </c>
      <c r="E698" s="118">
        <v>1.4313637641589874</v>
      </c>
      <c r="F698" s="85" t="s">
        <v>3799</v>
      </c>
      <c r="G698" s="85" t="b">
        <v>0</v>
      </c>
      <c r="H698" s="85" t="b">
        <v>0</v>
      </c>
      <c r="I698" s="85" t="b">
        <v>0</v>
      </c>
      <c r="J698" s="85" t="b">
        <v>0</v>
      </c>
      <c r="K698" s="85" t="b">
        <v>0</v>
      </c>
      <c r="L698" s="85" t="b">
        <v>0</v>
      </c>
    </row>
    <row r="699" spans="1:12" ht="15">
      <c r="A699" s="85" t="s">
        <v>4718</v>
      </c>
      <c r="B699" s="85" t="s">
        <v>833</v>
      </c>
      <c r="C699" s="85">
        <v>3</v>
      </c>
      <c r="D699" s="118">
        <v>0.007738909870338014</v>
      </c>
      <c r="E699" s="118">
        <v>1.4313637641589874</v>
      </c>
      <c r="F699" s="85" t="s">
        <v>3799</v>
      </c>
      <c r="G699" s="85" t="b">
        <v>0</v>
      </c>
      <c r="H699" s="85" t="b">
        <v>0</v>
      </c>
      <c r="I699" s="85" t="b">
        <v>0</v>
      </c>
      <c r="J699" s="85" t="b">
        <v>1</v>
      </c>
      <c r="K699" s="85" t="b">
        <v>0</v>
      </c>
      <c r="L699" s="85" t="b">
        <v>0</v>
      </c>
    </row>
    <row r="700" spans="1:12" ht="15">
      <c r="A700" s="85" t="s">
        <v>833</v>
      </c>
      <c r="B700" s="85" t="s">
        <v>4652</v>
      </c>
      <c r="C700" s="85">
        <v>3</v>
      </c>
      <c r="D700" s="118">
        <v>0.007738909870338014</v>
      </c>
      <c r="E700" s="118">
        <v>1.3064250275506875</v>
      </c>
      <c r="F700" s="85" t="s">
        <v>3799</v>
      </c>
      <c r="G700" s="85" t="b">
        <v>1</v>
      </c>
      <c r="H700" s="85" t="b">
        <v>0</v>
      </c>
      <c r="I700" s="85" t="b">
        <v>0</v>
      </c>
      <c r="J700" s="85" t="b">
        <v>0</v>
      </c>
      <c r="K700" s="85" t="b">
        <v>0</v>
      </c>
      <c r="L700" s="85" t="b">
        <v>0</v>
      </c>
    </row>
    <row r="701" spans="1:12" ht="15">
      <c r="A701" s="85" t="s">
        <v>4652</v>
      </c>
      <c r="B701" s="85" t="s">
        <v>4602</v>
      </c>
      <c r="C701" s="85">
        <v>3</v>
      </c>
      <c r="D701" s="118">
        <v>0.007738909870338014</v>
      </c>
      <c r="E701" s="118">
        <v>1.3064250275506875</v>
      </c>
      <c r="F701" s="85" t="s">
        <v>3799</v>
      </c>
      <c r="G701" s="85" t="b">
        <v>0</v>
      </c>
      <c r="H701" s="85" t="b">
        <v>0</v>
      </c>
      <c r="I701" s="85" t="b">
        <v>0</v>
      </c>
      <c r="J701" s="85" t="b">
        <v>0</v>
      </c>
      <c r="K701" s="85" t="b">
        <v>0</v>
      </c>
      <c r="L701" s="85" t="b">
        <v>0</v>
      </c>
    </row>
    <row r="702" spans="1:12" ht="15">
      <c r="A702" s="85" t="s">
        <v>4602</v>
      </c>
      <c r="B702" s="85" t="s">
        <v>3912</v>
      </c>
      <c r="C702" s="85">
        <v>3</v>
      </c>
      <c r="D702" s="118">
        <v>0.007738909870338014</v>
      </c>
      <c r="E702" s="118">
        <v>1.3064250275506875</v>
      </c>
      <c r="F702" s="85" t="s">
        <v>3799</v>
      </c>
      <c r="G702" s="85" t="b">
        <v>0</v>
      </c>
      <c r="H702" s="85" t="b">
        <v>0</v>
      </c>
      <c r="I702" s="85" t="b">
        <v>0</v>
      </c>
      <c r="J702" s="85" t="b">
        <v>0</v>
      </c>
      <c r="K702" s="85" t="b">
        <v>0</v>
      </c>
      <c r="L702" s="85" t="b">
        <v>0</v>
      </c>
    </row>
    <row r="703" spans="1:12" ht="15">
      <c r="A703" s="85" t="s">
        <v>3912</v>
      </c>
      <c r="B703" s="85" t="s">
        <v>4719</v>
      </c>
      <c r="C703" s="85">
        <v>3</v>
      </c>
      <c r="D703" s="118">
        <v>0.007738909870338014</v>
      </c>
      <c r="E703" s="118">
        <v>1.3064250275506875</v>
      </c>
      <c r="F703" s="85" t="s">
        <v>3799</v>
      </c>
      <c r="G703" s="85" t="b">
        <v>0</v>
      </c>
      <c r="H703" s="85" t="b">
        <v>0</v>
      </c>
      <c r="I703" s="85" t="b">
        <v>0</v>
      </c>
      <c r="J703" s="85" t="b">
        <v>0</v>
      </c>
      <c r="K703" s="85" t="b">
        <v>0</v>
      </c>
      <c r="L703" s="85" t="b">
        <v>0</v>
      </c>
    </row>
    <row r="704" spans="1:12" ht="15">
      <c r="A704" s="85" t="s">
        <v>4719</v>
      </c>
      <c r="B704" s="85" t="s">
        <v>4720</v>
      </c>
      <c r="C704" s="85">
        <v>3</v>
      </c>
      <c r="D704" s="118">
        <v>0.007738909870338014</v>
      </c>
      <c r="E704" s="118">
        <v>1.4313637641589874</v>
      </c>
      <c r="F704" s="85" t="s">
        <v>3799</v>
      </c>
      <c r="G704" s="85" t="b">
        <v>0</v>
      </c>
      <c r="H704" s="85" t="b">
        <v>0</v>
      </c>
      <c r="I704" s="85" t="b">
        <v>0</v>
      </c>
      <c r="J704" s="85" t="b">
        <v>0</v>
      </c>
      <c r="K704" s="85" t="b">
        <v>0</v>
      </c>
      <c r="L704" s="85" t="b">
        <v>0</v>
      </c>
    </row>
    <row r="705" spans="1:12" ht="15">
      <c r="A705" s="85" t="s">
        <v>4720</v>
      </c>
      <c r="B705" s="85" t="s">
        <v>4721</v>
      </c>
      <c r="C705" s="85">
        <v>3</v>
      </c>
      <c r="D705" s="118">
        <v>0.007738909870338014</v>
      </c>
      <c r="E705" s="118">
        <v>1.4313637641589874</v>
      </c>
      <c r="F705" s="85" t="s">
        <v>3799</v>
      </c>
      <c r="G705" s="85" t="b">
        <v>0</v>
      </c>
      <c r="H705" s="85" t="b">
        <v>0</v>
      </c>
      <c r="I705" s="85" t="b">
        <v>0</v>
      </c>
      <c r="J705" s="85" t="b">
        <v>0</v>
      </c>
      <c r="K705" s="85" t="b">
        <v>0</v>
      </c>
      <c r="L705" s="85" t="b">
        <v>0</v>
      </c>
    </row>
    <row r="706" spans="1:12" ht="15">
      <c r="A706" s="85" t="s">
        <v>350</v>
      </c>
      <c r="B706" s="85" t="s">
        <v>4714</v>
      </c>
      <c r="C706" s="85">
        <v>2</v>
      </c>
      <c r="D706" s="118">
        <v>0.009254418806326456</v>
      </c>
      <c r="E706" s="118">
        <v>1.6074550232146687</v>
      </c>
      <c r="F706" s="85" t="s">
        <v>3799</v>
      </c>
      <c r="G706" s="85" t="b">
        <v>0</v>
      </c>
      <c r="H706" s="85" t="b">
        <v>0</v>
      </c>
      <c r="I706" s="85" t="b">
        <v>0</v>
      </c>
      <c r="J706" s="85" t="b">
        <v>0</v>
      </c>
      <c r="K706" s="85" t="b">
        <v>0</v>
      </c>
      <c r="L706" s="85" t="b">
        <v>0</v>
      </c>
    </row>
    <row r="707" spans="1:12" ht="15">
      <c r="A707" s="85" t="s">
        <v>4723</v>
      </c>
      <c r="B707" s="85" t="s">
        <v>800</v>
      </c>
      <c r="C707" s="85">
        <v>3</v>
      </c>
      <c r="D707" s="118">
        <v>0</v>
      </c>
      <c r="E707" s="118">
        <v>0.7533276666586114</v>
      </c>
      <c r="F707" s="85" t="s">
        <v>3800</v>
      </c>
      <c r="G707" s="85" t="b">
        <v>0</v>
      </c>
      <c r="H707" s="85" t="b">
        <v>0</v>
      </c>
      <c r="I707" s="85" t="b">
        <v>0</v>
      </c>
      <c r="J707" s="85" t="b">
        <v>0</v>
      </c>
      <c r="K707" s="85" t="b">
        <v>0</v>
      </c>
      <c r="L707" s="85" t="b">
        <v>0</v>
      </c>
    </row>
    <row r="708" spans="1:12" ht="15">
      <c r="A708" s="85" t="s">
        <v>800</v>
      </c>
      <c r="B708" s="85" t="s">
        <v>4724</v>
      </c>
      <c r="C708" s="85">
        <v>3</v>
      </c>
      <c r="D708" s="118">
        <v>0</v>
      </c>
      <c r="E708" s="118">
        <v>0.7533276666586114</v>
      </c>
      <c r="F708" s="85" t="s">
        <v>3800</v>
      </c>
      <c r="G708" s="85" t="b">
        <v>0</v>
      </c>
      <c r="H708" s="85" t="b">
        <v>0</v>
      </c>
      <c r="I708" s="85" t="b">
        <v>0</v>
      </c>
      <c r="J708" s="85" t="b">
        <v>0</v>
      </c>
      <c r="K708" s="85" t="b">
        <v>0</v>
      </c>
      <c r="L708" s="85" t="b">
        <v>0</v>
      </c>
    </row>
    <row r="709" spans="1:12" ht="15">
      <c r="A709" s="85" t="s">
        <v>4724</v>
      </c>
      <c r="B709" s="85" t="s">
        <v>4725</v>
      </c>
      <c r="C709" s="85">
        <v>3</v>
      </c>
      <c r="D709" s="118">
        <v>0</v>
      </c>
      <c r="E709" s="118">
        <v>0.7533276666586114</v>
      </c>
      <c r="F709" s="85" t="s">
        <v>3800</v>
      </c>
      <c r="G709" s="85" t="b">
        <v>0</v>
      </c>
      <c r="H709" s="85" t="b">
        <v>0</v>
      </c>
      <c r="I709" s="85" t="b">
        <v>0</v>
      </c>
      <c r="J709" s="85" t="b">
        <v>0</v>
      </c>
      <c r="K709" s="85" t="b">
        <v>0</v>
      </c>
      <c r="L709" s="85" t="b">
        <v>0</v>
      </c>
    </row>
    <row r="710" spans="1:12" ht="15">
      <c r="A710" s="85" t="s">
        <v>4725</v>
      </c>
      <c r="B710" s="85" t="s">
        <v>4562</v>
      </c>
      <c r="C710" s="85">
        <v>3</v>
      </c>
      <c r="D710" s="118">
        <v>0</v>
      </c>
      <c r="E710" s="118">
        <v>0.7533276666586114</v>
      </c>
      <c r="F710" s="85" t="s">
        <v>3800</v>
      </c>
      <c r="G710" s="85" t="b">
        <v>0</v>
      </c>
      <c r="H710" s="85" t="b">
        <v>0</v>
      </c>
      <c r="I710" s="85" t="b">
        <v>0</v>
      </c>
      <c r="J710" s="85" t="b">
        <v>0</v>
      </c>
      <c r="K710" s="85" t="b">
        <v>0</v>
      </c>
      <c r="L710" s="85" t="b">
        <v>0</v>
      </c>
    </row>
    <row r="711" spans="1:12" ht="15">
      <c r="A711" s="85" t="s">
        <v>4562</v>
      </c>
      <c r="B711" s="85" t="s">
        <v>4726</v>
      </c>
      <c r="C711" s="85">
        <v>3</v>
      </c>
      <c r="D711" s="118">
        <v>0</v>
      </c>
      <c r="E711" s="118">
        <v>0.7533276666586114</v>
      </c>
      <c r="F711" s="85" t="s">
        <v>3800</v>
      </c>
      <c r="G711" s="85" t="b">
        <v>0</v>
      </c>
      <c r="H711" s="85" t="b">
        <v>0</v>
      </c>
      <c r="I711" s="85" t="b">
        <v>0</v>
      </c>
      <c r="J711" s="85" t="b">
        <v>0</v>
      </c>
      <c r="K711" s="85" t="b">
        <v>0</v>
      </c>
      <c r="L711" s="85" t="b">
        <v>0</v>
      </c>
    </row>
    <row r="712" spans="1:12" ht="15">
      <c r="A712" s="85" t="s">
        <v>268</v>
      </c>
      <c r="B712" s="85" t="s">
        <v>4723</v>
      </c>
      <c r="C712" s="85">
        <v>2</v>
      </c>
      <c r="D712" s="118">
        <v>0.017609125905568124</v>
      </c>
      <c r="E712" s="118">
        <v>0.9294189257142927</v>
      </c>
      <c r="F712" s="85" t="s">
        <v>3800</v>
      </c>
      <c r="G712" s="85" t="b">
        <v>0</v>
      </c>
      <c r="H712" s="85" t="b">
        <v>0</v>
      </c>
      <c r="I712" s="85" t="b">
        <v>0</v>
      </c>
      <c r="J712" s="85" t="b">
        <v>0</v>
      </c>
      <c r="K712" s="85" t="b">
        <v>0</v>
      </c>
      <c r="L712" s="85" t="b">
        <v>0</v>
      </c>
    </row>
    <row r="713" spans="1:12" ht="15">
      <c r="A713" s="85" t="s">
        <v>4588</v>
      </c>
      <c r="B713" s="85" t="s">
        <v>3992</v>
      </c>
      <c r="C713" s="85">
        <v>3</v>
      </c>
      <c r="D713" s="118">
        <v>0</v>
      </c>
      <c r="E713" s="118">
        <v>1.0280287236002434</v>
      </c>
      <c r="F713" s="85" t="s">
        <v>3802</v>
      </c>
      <c r="G713" s="85" t="b">
        <v>0</v>
      </c>
      <c r="H713" s="85" t="b">
        <v>0</v>
      </c>
      <c r="I713" s="85" t="b">
        <v>0</v>
      </c>
      <c r="J713" s="85" t="b">
        <v>0</v>
      </c>
      <c r="K713" s="85" t="b">
        <v>0</v>
      </c>
      <c r="L713" s="85" t="b">
        <v>0</v>
      </c>
    </row>
    <row r="714" spans="1:12" ht="15">
      <c r="A714" s="85" t="s">
        <v>3992</v>
      </c>
      <c r="B714" s="85" t="s">
        <v>4553</v>
      </c>
      <c r="C714" s="85">
        <v>3</v>
      </c>
      <c r="D714" s="118">
        <v>0</v>
      </c>
      <c r="E714" s="118">
        <v>1.0280287236002434</v>
      </c>
      <c r="F714" s="85" t="s">
        <v>3802</v>
      </c>
      <c r="G714" s="85" t="b">
        <v>0</v>
      </c>
      <c r="H714" s="85" t="b">
        <v>0</v>
      </c>
      <c r="I714" s="85" t="b">
        <v>0</v>
      </c>
      <c r="J714" s="85" t="b">
        <v>0</v>
      </c>
      <c r="K714" s="85" t="b">
        <v>0</v>
      </c>
      <c r="L714" s="85" t="b">
        <v>0</v>
      </c>
    </row>
    <row r="715" spans="1:12" ht="15">
      <c r="A715" s="85" t="s">
        <v>4553</v>
      </c>
      <c r="B715" s="85" t="s">
        <v>4598</v>
      </c>
      <c r="C715" s="85">
        <v>3</v>
      </c>
      <c r="D715" s="118">
        <v>0</v>
      </c>
      <c r="E715" s="118">
        <v>1.0280287236002434</v>
      </c>
      <c r="F715" s="85" t="s">
        <v>3802</v>
      </c>
      <c r="G715" s="85" t="b">
        <v>0</v>
      </c>
      <c r="H715" s="85" t="b">
        <v>0</v>
      </c>
      <c r="I715" s="85" t="b">
        <v>0</v>
      </c>
      <c r="J715" s="85" t="b">
        <v>0</v>
      </c>
      <c r="K715" s="85" t="b">
        <v>0</v>
      </c>
      <c r="L715" s="85" t="b">
        <v>0</v>
      </c>
    </row>
    <row r="716" spans="1:12" ht="15">
      <c r="A716" s="85" t="s">
        <v>4598</v>
      </c>
      <c r="B716" s="85" t="s">
        <v>3969</v>
      </c>
      <c r="C716" s="85">
        <v>3</v>
      </c>
      <c r="D716" s="118">
        <v>0</v>
      </c>
      <c r="E716" s="118">
        <v>1.0280287236002434</v>
      </c>
      <c r="F716" s="85" t="s">
        <v>3802</v>
      </c>
      <c r="G716" s="85" t="b">
        <v>0</v>
      </c>
      <c r="H716" s="85" t="b">
        <v>0</v>
      </c>
      <c r="I716" s="85" t="b">
        <v>0</v>
      </c>
      <c r="J716" s="85" t="b">
        <v>0</v>
      </c>
      <c r="K716" s="85" t="b">
        <v>0</v>
      </c>
      <c r="L716" s="85" t="b">
        <v>0</v>
      </c>
    </row>
    <row r="717" spans="1:12" ht="15">
      <c r="A717" s="85" t="s">
        <v>3969</v>
      </c>
      <c r="B717" s="85" t="s">
        <v>3990</v>
      </c>
      <c r="C717" s="85">
        <v>3</v>
      </c>
      <c r="D717" s="118">
        <v>0</v>
      </c>
      <c r="E717" s="118">
        <v>1.0280287236002434</v>
      </c>
      <c r="F717" s="85" t="s">
        <v>3802</v>
      </c>
      <c r="G717" s="85" t="b">
        <v>0</v>
      </c>
      <c r="H717" s="85" t="b">
        <v>0</v>
      </c>
      <c r="I717" s="85" t="b">
        <v>0</v>
      </c>
      <c r="J717" s="85" t="b">
        <v>0</v>
      </c>
      <c r="K717" s="85" t="b">
        <v>0</v>
      </c>
      <c r="L717" s="85" t="b">
        <v>0</v>
      </c>
    </row>
    <row r="718" spans="1:12" ht="15">
      <c r="A718" s="85" t="s">
        <v>3990</v>
      </c>
      <c r="B718" s="85" t="s">
        <v>4579</v>
      </c>
      <c r="C718" s="85">
        <v>3</v>
      </c>
      <c r="D718" s="118">
        <v>0</v>
      </c>
      <c r="E718" s="118">
        <v>1.0280287236002434</v>
      </c>
      <c r="F718" s="85" t="s">
        <v>3802</v>
      </c>
      <c r="G718" s="85" t="b">
        <v>0</v>
      </c>
      <c r="H718" s="85" t="b">
        <v>0</v>
      </c>
      <c r="I718" s="85" t="b">
        <v>0</v>
      </c>
      <c r="J718" s="85" t="b">
        <v>0</v>
      </c>
      <c r="K718" s="85" t="b">
        <v>0</v>
      </c>
      <c r="L718" s="85" t="b">
        <v>0</v>
      </c>
    </row>
    <row r="719" spans="1:12" ht="15">
      <c r="A719" s="85" t="s">
        <v>4579</v>
      </c>
      <c r="B719" s="85" t="s">
        <v>4560</v>
      </c>
      <c r="C719" s="85">
        <v>3</v>
      </c>
      <c r="D719" s="118">
        <v>0</v>
      </c>
      <c r="E719" s="118">
        <v>1.0280287236002434</v>
      </c>
      <c r="F719" s="85" t="s">
        <v>3802</v>
      </c>
      <c r="G719" s="85" t="b">
        <v>0</v>
      </c>
      <c r="H719" s="85" t="b">
        <v>0</v>
      </c>
      <c r="I719" s="85" t="b">
        <v>0</v>
      </c>
      <c r="J719" s="85" t="b">
        <v>0</v>
      </c>
      <c r="K719" s="85" t="b">
        <v>0</v>
      </c>
      <c r="L719" s="85" t="b">
        <v>0</v>
      </c>
    </row>
    <row r="720" spans="1:12" ht="15">
      <c r="A720" s="85" t="s">
        <v>4560</v>
      </c>
      <c r="B720" s="85" t="s">
        <v>4653</v>
      </c>
      <c r="C720" s="85">
        <v>3</v>
      </c>
      <c r="D720" s="118">
        <v>0</v>
      </c>
      <c r="E720" s="118">
        <v>1.0280287236002434</v>
      </c>
      <c r="F720" s="85" t="s">
        <v>3802</v>
      </c>
      <c r="G720" s="85" t="b">
        <v>0</v>
      </c>
      <c r="H720" s="85" t="b">
        <v>0</v>
      </c>
      <c r="I720" s="85" t="b">
        <v>0</v>
      </c>
      <c r="J720" s="85" t="b">
        <v>0</v>
      </c>
      <c r="K720" s="85" t="b">
        <v>0</v>
      </c>
      <c r="L720" s="85" t="b">
        <v>0</v>
      </c>
    </row>
    <row r="721" spans="1:12" ht="15">
      <c r="A721" s="85" t="s">
        <v>4653</v>
      </c>
      <c r="B721" s="85" t="s">
        <v>3991</v>
      </c>
      <c r="C721" s="85">
        <v>3</v>
      </c>
      <c r="D721" s="118">
        <v>0</v>
      </c>
      <c r="E721" s="118">
        <v>1.0280287236002434</v>
      </c>
      <c r="F721" s="85" t="s">
        <v>3802</v>
      </c>
      <c r="G721" s="85" t="b">
        <v>0</v>
      </c>
      <c r="H721" s="85" t="b">
        <v>0</v>
      </c>
      <c r="I721" s="85" t="b">
        <v>0</v>
      </c>
      <c r="J721" s="85" t="b">
        <v>0</v>
      </c>
      <c r="K721" s="85" t="b">
        <v>0</v>
      </c>
      <c r="L721" s="85" t="b">
        <v>0</v>
      </c>
    </row>
    <row r="722" spans="1:12" ht="15">
      <c r="A722" s="85" t="s">
        <v>3991</v>
      </c>
      <c r="B722" s="85" t="s">
        <v>4654</v>
      </c>
      <c r="C722" s="85">
        <v>3</v>
      </c>
      <c r="D722" s="118">
        <v>0</v>
      </c>
      <c r="E722" s="118">
        <v>1.0280287236002434</v>
      </c>
      <c r="F722" s="85" t="s">
        <v>3802</v>
      </c>
      <c r="G722" s="85" t="b">
        <v>0</v>
      </c>
      <c r="H722" s="85" t="b">
        <v>0</v>
      </c>
      <c r="I722" s="85" t="b">
        <v>0</v>
      </c>
      <c r="J722" s="85" t="b">
        <v>0</v>
      </c>
      <c r="K722" s="85" t="b">
        <v>0</v>
      </c>
      <c r="L722" s="85" t="b">
        <v>0</v>
      </c>
    </row>
    <row r="723" spans="1:12" ht="15">
      <c r="A723" s="85" t="s">
        <v>242</v>
      </c>
      <c r="B723" s="85" t="s">
        <v>4588</v>
      </c>
      <c r="C723" s="85">
        <v>2</v>
      </c>
      <c r="D723" s="118">
        <v>0.010062357660324641</v>
      </c>
      <c r="E723" s="118">
        <v>1.2041199826559248</v>
      </c>
      <c r="F723" s="85" t="s">
        <v>3802</v>
      </c>
      <c r="G723" s="85" t="b">
        <v>0</v>
      </c>
      <c r="H723" s="85" t="b">
        <v>0</v>
      </c>
      <c r="I723" s="85" t="b">
        <v>0</v>
      </c>
      <c r="J723" s="85" t="b">
        <v>0</v>
      </c>
      <c r="K723" s="85" t="b">
        <v>0</v>
      </c>
      <c r="L723" s="85" t="b">
        <v>0</v>
      </c>
    </row>
    <row r="724" spans="1:12" ht="15">
      <c r="A724" s="85" t="s">
        <v>4691</v>
      </c>
      <c r="B724" s="85" t="s">
        <v>4042</v>
      </c>
      <c r="C724" s="85">
        <v>3</v>
      </c>
      <c r="D724" s="118">
        <v>0</v>
      </c>
      <c r="E724" s="118">
        <v>1.2041199826559248</v>
      </c>
      <c r="F724" s="85" t="s">
        <v>3811</v>
      </c>
      <c r="G724" s="85" t="b">
        <v>0</v>
      </c>
      <c r="H724" s="85" t="b">
        <v>0</v>
      </c>
      <c r="I724" s="85" t="b">
        <v>0</v>
      </c>
      <c r="J724" s="85" t="b">
        <v>0</v>
      </c>
      <c r="K724" s="85" t="b">
        <v>0</v>
      </c>
      <c r="L724" s="85" t="b">
        <v>0</v>
      </c>
    </row>
    <row r="725" spans="1:12" ht="15">
      <c r="A725" s="85" t="s">
        <v>4042</v>
      </c>
      <c r="B725" s="85" t="s">
        <v>4597</v>
      </c>
      <c r="C725" s="85">
        <v>3</v>
      </c>
      <c r="D725" s="118">
        <v>0</v>
      </c>
      <c r="E725" s="118">
        <v>1.2041199826559248</v>
      </c>
      <c r="F725" s="85" t="s">
        <v>3811</v>
      </c>
      <c r="G725" s="85" t="b">
        <v>0</v>
      </c>
      <c r="H725" s="85" t="b">
        <v>0</v>
      </c>
      <c r="I725" s="85" t="b">
        <v>0</v>
      </c>
      <c r="J725" s="85" t="b">
        <v>0</v>
      </c>
      <c r="K725" s="85" t="b">
        <v>0</v>
      </c>
      <c r="L725" s="85" t="b">
        <v>0</v>
      </c>
    </row>
    <row r="726" spans="1:12" ht="15">
      <c r="A726" s="85" t="s">
        <v>4597</v>
      </c>
      <c r="B726" s="85" t="s">
        <v>4692</v>
      </c>
      <c r="C726" s="85">
        <v>3</v>
      </c>
      <c r="D726" s="118">
        <v>0</v>
      </c>
      <c r="E726" s="118">
        <v>1.2041199826559248</v>
      </c>
      <c r="F726" s="85" t="s">
        <v>3811</v>
      </c>
      <c r="G726" s="85" t="b">
        <v>0</v>
      </c>
      <c r="H726" s="85" t="b">
        <v>0</v>
      </c>
      <c r="I726" s="85" t="b">
        <v>0</v>
      </c>
      <c r="J726" s="85" t="b">
        <v>0</v>
      </c>
      <c r="K726" s="85" t="b">
        <v>0</v>
      </c>
      <c r="L726" s="85" t="b">
        <v>0</v>
      </c>
    </row>
    <row r="727" spans="1:12" ht="15">
      <c r="A727" s="85" t="s">
        <v>4692</v>
      </c>
      <c r="B727" s="85" t="s">
        <v>4693</v>
      </c>
      <c r="C727" s="85">
        <v>3</v>
      </c>
      <c r="D727" s="118">
        <v>0</v>
      </c>
      <c r="E727" s="118">
        <v>1.2041199826559248</v>
      </c>
      <c r="F727" s="85" t="s">
        <v>3811</v>
      </c>
      <c r="G727" s="85" t="b">
        <v>0</v>
      </c>
      <c r="H727" s="85" t="b">
        <v>0</v>
      </c>
      <c r="I727" s="85" t="b">
        <v>0</v>
      </c>
      <c r="J727" s="85" t="b">
        <v>0</v>
      </c>
      <c r="K727" s="85" t="b">
        <v>0</v>
      </c>
      <c r="L727" s="85" t="b">
        <v>0</v>
      </c>
    </row>
    <row r="728" spans="1:12" ht="15">
      <c r="A728" s="85" t="s">
        <v>4693</v>
      </c>
      <c r="B728" s="85" t="s">
        <v>4694</v>
      </c>
      <c r="C728" s="85">
        <v>3</v>
      </c>
      <c r="D728" s="118">
        <v>0</v>
      </c>
      <c r="E728" s="118">
        <v>1.2041199826559248</v>
      </c>
      <c r="F728" s="85" t="s">
        <v>3811</v>
      </c>
      <c r="G728" s="85" t="b">
        <v>0</v>
      </c>
      <c r="H728" s="85" t="b">
        <v>0</v>
      </c>
      <c r="I728" s="85" t="b">
        <v>0</v>
      </c>
      <c r="J728" s="85" t="b">
        <v>0</v>
      </c>
      <c r="K728" s="85" t="b">
        <v>0</v>
      </c>
      <c r="L728" s="85" t="b">
        <v>0</v>
      </c>
    </row>
    <row r="729" spans="1:12" ht="15">
      <c r="A729" s="85" t="s">
        <v>4694</v>
      </c>
      <c r="B729" s="85" t="s">
        <v>4642</v>
      </c>
      <c r="C729" s="85">
        <v>3</v>
      </c>
      <c r="D729" s="118">
        <v>0</v>
      </c>
      <c r="E729" s="118">
        <v>1.2041199826559248</v>
      </c>
      <c r="F729" s="85" t="s">
        <v>3811</v>
      </c>
      <c r="G729" s="85" t="b">
        <v>0</v>
      </c>
      <c r="H729" s="85" t="b">
        <v>0</v>
      </c>
      <c r="I729" s="85" t="b">
        <v>0</v>
      </c>
      <c r="J729" s="85" t="b">
        <v>0</v>
      </c>
      <c r="K729" s="85" t="b">
        <v>0</v>
      </c>
      <c r="L729" s="85" t="b">
        <v>0</v>
      </c>
    </row>
    <row r="730" spans="1:12" ht="15">
      <c r="A730" s="85" t="s">
        <v>4642</v>
      </c>
      <c r="B730" s="85" t="s">
        <v>3971</v>
      </c>
      <c r="C730" s="85">
        <v>3</v>
      </c>
      <c r="D730" s="118">
        <v>0</v>
      </c>
      <c r="E730" s="118">
        <v>1.2041199826559248</v>
      </c>
      <c r="F730" s="85" t="s">
        <v>3811</v>
      </c>
      <c r="G730" s="85" t="b">
        <v>0</v>
      </c>
      <c r="H730" s="85" t="b">
        <v>0</v>
      </c>
      <c r="I730" s="85" t="b">
        <v>0</v>
      </c>
      <c r="J730" s="85" t="b">
        <v>0</v>
      </c>
      <c r="K730" s="85" t="b">
        <v>0</v>
      </c>
      <c r="L730" s="85" t="b">
        <v>0</v>
      </c>
    </row>
    <row r="731" spans="1:12" ht="15">
      <c r="A731" s="85" t="s">
        <v>4695</v>
      </c>
      <c r="B731" s="85" t="s">
        <v>4643</v>
      </c>
      <c r="C731" s="85">
        <v>3</v>
      </c>
      <c r="D731" s="118">
        <v>0</v>
      </c>
      <c r="E731" s="118">
        <v>1.2041199826559248</v>
      </c>
      <c r="F731" s="85" t="s">
        <v>3811</v>
      </c>
      <c r="G731" s="85" t="b">
        <v>0</v>
      </c>
      <c r="H731" s="85" t="b">
        <v>0</v>
      </c>
      <c r="I731" s="85" t="b">
        <v>0</v>
      </c>
      <c r="J731" s="85" t="b">
        <v>0</v>
      </c>
      <c r="K731" s="85" t="b">
        <v>0</v>
      </c>
      <c r="L731" s="85" t="b">
        <v>0</v>
      </c>
    </row>
    <row r="732" spans="1:12" ht="15">
      <c r="A732" s="85" t="s">
        <v>4643</v>
      </c>
      <c r="B732" s="85" t="s">
        <v>4644</v>
      </c>
      <c r="C732" s="85">
        <v>3</v>
      </c>
      <c r="D732" s="118">
        <v>0</v>
      </c>
      <c r="E732" s="118">
        <v>1.0791812460476249</v>
      </c>
      <c r="F732" s="85" t="s">
        <v>3811</v>
      </c>
      <c r="G732" s="85" t="b">
        <v>0</v>
      </c>
      <c r="H732" s="85" t="b">
        <v>0</v>
      </c>
      <c r="I732" s="85" t="b">
        <v>0</v>
      </c>
      <c r="J732" s="85" t="b">
        <v>0</v>
      </c>
      <c r="K732" s="85" t="b">
        <v>0</v>
      </c>
      <c r="L732" s="85" t="b">
        <v>0</v>
      </c>
    </row>
    <row r="733" spans="1:12" ht="15">
      <c r="A733" s="85" t="s">
        <v>4644</v>
      </c>
      <c r="B733" s="85" t="s">
        <v>4696</v>
      </c>
      <c r="C733" s="85">
        <v>3</v>
      </c>
      <c r="D733" s="118">
        <v>0</v>
      </c>
      <c r="E733" s="118">
        <v>1.0791812460476249</v>
      </c>
      <c r="F733" s="85" t="s">
        <v>3811</v>
      </c>
      <c r="G733" s="85" t="b">
        <v>0</v>
      </c>
      <c r="H733" s="85" t="b">
        <v>0</v>
      </c>
      <c r="I733" s="85" t="b">
        <v>0</v>
      </c>
      <c r="J733" s="85" t="b">
        <v>0</v>
      </c>
      <c r="K733" s="85" t="b">
        <v>0</v>
      </c>
      <c r="L733" s="85" t="b">
        <v>0</v>
      </c>
    </row>
    <row r="734" spans="1:12" ht="15">
      <c r="A734" s="85" t="s">
        <v>3971</v>
      </c>
      <c r="B734" s="85" t="s">
        <v>4695</v>
      </c>
      <c r="C734" s="85">
        <v>2</v>
      </c>
      <c r="D734" s="118">
        <v>0.006905539570811029</v>
      </c>
      <c r="E734" s="118">
        <v>1.0280287236002434</v>
      </c>
      <c r="F734" s="85" t="s">
        <v>3811</v>
      </c>
      <c r="G734" s="85" t="b">
        <v>0</v>
      </c>
      <c r="H734" s="85" t="b">
        <v>0</v>
      </c>
      <c r="I734" s="85" t="b">
        <v>0</v>
      </c>
      <c r="J734" s="85" t="b">
        <v>0</v>
      </c>
      <c r="K734" s="85" t="b">
        <v>0</v>
      </c>
      <c r="L734" s="85" t="b">
        <v>0</v>
      </c>
    </row>
    <row r="735" spans="1:12" ht="15">
      <c r="A735" s="85" t="s">
        <v>4696</v>
      </c>
      <c r="B735" s="85" t="s">
        <v>4645</v>
      </c>
      <c r="C735" s="85">
        <v>2</v>
      </c>
      <c r="D735" s="118">
        <v>0.006905539570811029</v>
      </c>
      <c r="E735" s="118">
        <v>1.0280287236002434</v>
      </c>
      <c r="F735" s="85" t="s">
        <v>3811</v>
      </c>
      <c r="G735" s="85" t="b">
        <v>0</v>
      </c>
      <c r="H735" s="85" t="b">
        <v>0</v>
      </c>
      <c r="I735" s="85" t="b">
        <v>0</v>
      </c>
      <c r="J735" s="85" t="b">
        <v>0</v>
      </c>
      <c r="K735" s="85" t="b">
        <v>0</v>
      </c>
      <c r="L735" s="85" t="b">
        <v>0</v>
      </c>
    </row>
    <row r="736" spans="1:12" ht="15">
      <c r="A736" s="85" t="s">
        <v>4564</v>
      </c>
      <c r="B736" s="85" t="s">
        <v>4808</v>
      </c>
      <c r="C736" s="85">
        <v>2</v>
      </c>
      <c r="D736" s="118">
        <v>0</v>
      </c>
      <c r="E736" s="118">
        <v>1.161368002234975</v>
      </c>
      <c r="F736" s="85" t="s">
        <v>3812</v>
      </c>
      <c r="G736" s="85" t="b">
        <v>0</v>
      </c>
      <c r="H736" s="85" t="b">
        <v>0</v>
      </c>
      <c r="I736" s="85" t="b">
        <v>0</v>
      </c>
      <c r="J736" s="85" t="b">
        <v>1</v>
      </c>
      <c r="K736" s="85" t="b">
        <v>0</v>
      </c>
      <c r="L736" s="85" t="b">
        <v>0</v>
      </c>
    </row>
    <row r="737" spans="1:12" ht="15">
      <c r="A737" s="85" t="s">
        <v>4808</v>
      </c>
      <c r="B737" s="85" t="s">
        <v>4681</v>
      </c>
      <c r="C737" s="85">
        <v>2</v>
      </c>
      <c r="D737" s="118">
        <v>0</v>
      </c>
      <c r="E737" s="118">
        <v>1.161368002234975</v>
      </c>
      <c r="F737" s="85" t="s">
        <v>3812</v>
      </c>
      <c r="G737" s="85" t="b">
        <v>1</v>
      </c>
      <c r="H737" s="85" t="b">
        <v>0</v>
      </c>
      <c r="I737" s="85" t="b">
        <v>0</v>
      </c>
      <c r="J737" s="85" t="b">
        <v>0</v>
      </c>
      <c r="K737" s="85" t="b">
        <v>0</v>
      </c>
      <c r="L737" s="85" t="b">
        <v>0</v>
      </c>
    </row>
    <row r="738" spans="1:12" ht="15">
      <c r="A738" s="85" t="s">
        <v>4681</v>
      </c>
      <c r="B738" s="85" t="s">
        <v>4809</v>
      </c>
      <c r="C738" s="85">
        <v>2</v>
      </c>
      <c r="D738" s="118">
        <v>0</v>
      </c>
      <c r="E738" s="118">
        <v>1.161368002234975</v>
      </c>
      <c r="F738" s="85" t="s">
        <v>3812</v>
      </c>
      <c r="G738" s="85" t="b">
        <v>0</v>
      </c>
      <c r="H738" s="85" t="b">
        <v>0</v>
      </c>
      <c r="I738" s="85" t="b">
        <v>0</v>
      </c>
      <c r="J738" s="85" t="b">
        <v>0</v>
      </c>
      <c r="K738" s="85" t="b">
        <v>0</v>
      </c>
      <c r="L738" s="85" t="b">
        <v>0</v>
      </c>
    </row>
    <row r="739" spans="1:12" ht="15">
      <c r="A739" s="85" t="s">
        <v>4809</v>
      </c>
      <c r="B739" s="85" t="s">
        <v>4600</v>
      </c>
      <c r="C739" s="85">
        <v>2</v>
      </c>
      <c r="D739" s="118">
        <v>0</v>
      </c>
      <c r="E739" s="118">
        <v>1.161368002234975</v>
      </c>
      <c r="F739" s="85" t="s">
        <v>3812</v>
      </c>
      <c r="G739" s="85" t="b">
        <v>0</v>
      </c>
      <c r="H739" s="85" t="b">
        <v>0</v>
      </c>
      <c r="I739" s="85" t="b">
        <v>0</v>
      </c>
      <c r="J739" s="85" t="b">
        <v>0</v>
      </c>
      <c r="K739" s="85" t="b">
        <v>0</v>
      </c>
      <c r="L739" s="85" t="b">
        <v>0</v>
      </c>
    </row>
    <row r="740" spans="1:12" ht="15">
      <c r="A740" s="85" t="s">
        <v>4600</v>
      </c>
      <c r="B740" s="85" t="s">
        <v>4701</v>
      </c>
      <c r="C740" s="85">
        <v>2</v>
      </c>
      <c r="D740" s="118">
        <v>0</v>
      </c>
      <c r="E740" s="118">
        <v>1.161368002234975</v>
      </c>
      <c r="F740" s="85" t="s">
        <v>3812</v>
      </c>
      <c r="G740" s="85" t="b">
        <v>0</v>
      </c>
      <c r="H740" s="85" t="b">
        <v>0</v>
      </c>
      <c r="I740" s="85" t="b">
        <v>0</v>
      </c>
      <c r="J740" s="85" t="b">
        <v>0</v>
      </c>
      <c r="K740" s="85" t="b">
        <v>0</v>
      </c>
      <c r="L740" s="85" t="b">
        <v>0</v>
      </c>
    </row>
    <row r="741" spans="1:12" ht="15">
      <c r="A741" s="85" t="s">
        <v>4701</v>
      </c>
      <c r="B741" s="85" t="s">
        <v>3895</v>
      </c>
      <c r="C741" s="85">
        <v>2</v>
      </c>
      <c r="D741" s="118">
        <v>0</v>
      </c>
      <c r="E741" s="118">
        <v>0.8603380065709938</v>
      </c>
      <c r="F741" s="85" t="s">
        <v>3812</v>
      </c>
      <c r="G741" s="85" t="b">
        <v>0</v>
      </c>
      <c r="H741" s="85" t="b">
        <v>0</v>
      </c>
      <c r="I741" s="85" t="b">
        <v>0</v>
      </c>
      <c r="J741" s="85" t="b">
        <v>0</v>
      </c>
      <c r="K741" s="85" t="b">
        <v>0</v>
      </c>
      <c r="L741" s="85" t="b">
        <v>0</v>
      </c>
    </row>
    <row r="742" spans="1:12" ht="15">
      <c r="A742" s="85" t="s">
        <v>3895</v>
      </c>
      <c r="B742" s="85" t="s">
        <v>3964</v>
      </c>
      <c r="C742" s="85">
        <v>2</v>
      </c>
      <c r="D742" s="118">
        <v>0</v>
      </c>
      <c r="E742" s="118">
        <v>0.9852767431792936</v>
      </c>
      <c r="F742" s="85" t="s">
        <v>3812</v>
      </c>
      <c r="G742" s="85" t="b">
        <v>0</v>
      </c>
      <c r="H742" s="85" t="b">
        <v>0</v>
      </c>
      <c r="I742" s="85" t="b">
        <v>0</v>
      </c>
      <c r="J742" s="85" t="b">
        <v>0</v>
      </c>
      <c r="K742" s="85" t="b">
        <v>0</v>
      </c>
      <c r="L742" s="85" t="b">
        <v>0</v>
      </c>
    </row>
    <row r="743" spans="1:12" ht="15">
      <c r="A743" s="85" t="s">
        <v>3964</v>
      </c>
      <c r="B743" s="85" t="s">
        <v>833</v>
      </c>
      <c r="C743" s="85">
        <v>2</v>
      </c>
      <c r="D743" s="118">
        <v>0</v>
      </c>
      <c r="E743" s="118">
        <v>1.161368002234975</v>
      </c>
      <c r="F743" s="85" t="s">
        <v>3812</v>
      </c>
      <c r="G743" s="85" t="b">
        <v>0</v>
      </c>
      <c r="H743" s="85" t="b">
        <v>0</v>
      </c>
      <c r="I743" s="85" t="b">
        <v>0</v>
      </c>
      <c r="J743" s="85" t="b">
        <v>1</v>
      </c>
      <c r="K743" s="85" t="b">
        <v>0</v>
      </c>
      <c r="L743" s="85" t="b">
        <v>0</v>
      </c>
    </row>
    <row r="744" spans="1:12" ht="15">
      <c r="A744" s="85" t="s">
        <v>833</v>
      </c>
      <c r="B744" s="85" t="s">
        <v>3971</v>
      </c>
      <c r="C744" s="85">
        <v>2</v>
      </c>
      <c r="D744" s="118">
        <v>0</v>
      </c>
      <c r="E744" s="118">
        <v>1.161368002234975</v>
      </c>
      <c r="F744" s="85" t="s">
        <v>3812</v>
      </c>
      <c r="G744" s="85" t="b">
        <v>1</v>
      </c>
      <c r="H744" s="85" t="b">
        <v>0</v>
      </c>
      <c r="I744" s="85" t="b">
        <v>0</v>
      </c>
      <c r="J744" s="85" t="b">
        <v>0</v>
      </c>
      <c r="K744" s="85" t="b">
        <v>0</v>
      </c>
      <c r="L744" s="85" t="b">
        <v>0</v>
      </c>
    </row>
    <row r="745" spans="1:12" ht="15">
      <c r="A745" s="85" t="s">
        <v>3971</v>
      </c>
      <c r="B745" s="85" t="s">
        <v>4810</v>
      </c>
      <c r="C745" s="85">
        <v>2</v>
      </c>
      <c r="D745" s="118">
        <v>0</v>
      </c>
      <c r="E745" s="118">
        <v>1.161368002234975</v>
      </c>
      <c r="F745" s="85" t="s">
        <v>3812</v>
      </c>
      <c r="G745" s="85" t="b">
        <v>0</v>
      </c>
      <c r="H745" s="85" t="b">
        <v>0</v>
      </c>
      <c r="I745" s="85" t="b">
        <v>0</v>
      </c>
      <c r="J745" s="85" t="b">
        <v>0</v>
      </c>
      <c r="K745" s="85" t="b">
        <v>0</v>
      </c>
      <c r="L745" s="85" t="b">
        <v>0</v>
      </c>
    </row>
    <row r="746" spans="1:12" ht="15">
      <c r="A746" s="85" t="s">
        <v>4810</v>
      </c>
      <c r="B746" s="85" t="s">
        <v>4702</v>
      </c>
      <c r="C746" s="85">
        <v>2</v>
      </c>
      <c r="D746" s="118">
        <v>0</v>
      </c>
      <c r="E746" s="118">
        <v>1.161368002234975</v>
      </c>
      <c r="F746" s="85" t="s">
        <v>3812</v>
      </c>
      <c r="G746" s="85" t="b">
        <v>0</v>
      </c>
      <c r="H746" s="85" t="b">
        <v>0</v>
      </c>
      <c r="I746" s="85" t="b">
        <v>0</v>
      </c>
      <c r="J746" s="85" t="b">
        <v>0</v>
      </c>
      <c r="K746" s="85" t="b">
        <v>0</v>
      </c>
      <c r="L746" s="85" t="b">
        <v>0</v>
      </c>
    </row>
    <row r="747" spans="1:12" ht="15">
      <c r="A747" s="85" t="s">
        <v>4702</v>
      </c>
      <c r="B747" s="85" t="s">
        <v>4641</v>
      </c>
      <c r="C747" s="85">
        <v>2</v>
      </c>
      <c r="D747" s="118">
        <v>0</v>
      </c>
      <c r="E747" s="118">
        <v>1.161368002234975</v>
      </c>
      <c r="F747" s="85" t="s">
        <v>3812</v>
      </c>
      <c r="G747" s="85" t="b">
        <v>0</v>
      </c>
      <c r="H747" s="85" t="b">
        <v>0</v>
      </c>
      <c r="I747" s="85" t="b">
        <v>0</v>
      </c>
      <c r="J747" s="85" t="b">
        <v>0</v>
      </c>
      <c r="K747" s="85" t="b">
        <v>0</v>
      </c>
      <c r="L747" s="85" t="b">
        <v>0</v>
      </c>
    </row>
    <row r="748" spans="1:12" ht="15">
      <c r="A748" s="85" t="s">
        <v>4641</v>
      </c>
      <c r="B748" s="85" t="s">
        <v>3895</v>
      </c>
      <c r="C748" s="85">
        <v>2</v>
      </c>
      <c r="D748" s="118">
        <v>0</v>
      </c>
      <c r="E748" s="118">
        <v>0.8603380065709938</v>
      </c>
      <c r="F748" s="85" t="s">
        <v>3812</v>
      </c>
      <c r="G748" s="85" t="b">
        <v>0</v>
      </c>
      <c r="H748" s="85" t="b">
        <v>0</v>
      </c>
      <c r="I748" s="85" t="b">
        <v>0</v>
      </c>
      <c r="J748" s="85" t="b">
        <v>0</v>
      </c>
      <c r="K748" s="85" t="b">
        <v>0</v>
      </c>
      <c r="L748" s="85" t="b">
        <v>0</v>
      </c>
    </row>
    <row r="749" spans="1:12" ht="15">
      <c r="A749" s="85" t="s">
        <v>3895</v>
      </c>
      <c r="B749" s="85" t="s">
        <v>3964</v>
      </c>
      <c r="C749" s="85">
        <v>2</v>
      </c>
      <c r="D749" s="118">
        <v>0</v>
      </c>
      <c r="E749" s="118">
        <v>1.021189299069938</v>
      </c>
      <c r="F749" s="85" t="s">
        <v>3814</v>
      </c>
      <c r="G749" s="85" t="b">
        <v>0</v>
      </c>
      <c r="H749" s="85" t="b">
        <v>0</v>
      </c>
      <c r="I749" s="85" t="b">
        <v>0</v>
      </c>
      <c r="J749" s="85" t="b">
        <v>0</v>
      </c>
      <c r="K749" s="85" t="b">
        <v>0</v>
      </c>
      <c r="L749" s="85" t="b">
        <v>0</v>
      </c>
    </row>
    <row r="750" spans="1:12" ht="15">
      <c r="A750" s="85" t="s">
        <v>3964</v>
      </c>
      <c r="B750" s="85" t="s">
        <v>4811</v>
      </c>
      <c r="C750" s="85">
        <v>2</v>
      </c>
      <c r="D750" s="118">
        <v>0</v>
      </c>
      <c r="E750" s="118">
        <v>1.021189299069938</v>
      </c>
      <c r="F750" s="85" t="s">
        <v>3814</v>
      </c>
      <c r="G750" s="85" t="b">
        <v>0</v>
      </c>
      <c r="H750" s="85" t="b">
        <v>0</v>
      </c>
      <c r="I750" s="85" t="b">
        <v>0</v>
      </c>
      <c r="J750" s="85" t="b">
        <v>0</v>
      </c>
      <c r="K750" s="85" t="b">
        <v>0</v>
      </c>
      <c r="L750" s="85" t="b">
        <v>0</v>
      </c>
    </row>
    <row r="751" spans="1:12" ht="15">
      <c r="A751" s="85" t="s">
        <v>4811</v>
      </c>
      <c r="B751" s="85" t="s">
        <v>3971</v>
      </c>
      <c r="C751" s="85">
        <v>2</v>
      </c>
      <c r="D751" s="118">
        <v>0</v>
      </c>
      <c r="E751" s="118">
        <v>0.7201593034059569</v>
      </c>
      <c r="F751" s="85" t="s">
        <v>3814</v>
      </c>
      <c r="G751" s="85" t="b">
        <v>0</v>
      </c>
      <c r="H751" s="85" t="b">
        <v>0</v>
      </c>
      <c r="I751" s="85" t="b">
        <v>0</v>
      </c>
      <c r="J751" s="85" t="b">
        <v>0</v>
      </c>
      <c r="K751" s="85" t="b">
        <v>0</v>
      </c>
      <c r="L751" s="85" t="b">
        <v>0</v>
      </c>
    </row>
    <row r="752" spans="1:12" ht="15">
      <c r="A752" s="85" t="s">
        <v>3971</v>
      </c>
      <c r="B752" s="85" t="s">
        <v>4647</v>
      </c>
      <c r="C752" s="85">
        <v>2</v>
      </c>
      <c r="D752" s="118">
        <v>0</v>
      </c>
      <c r="E752" s="118">
        <v>0.7201593034059569</v>
      </c>
      <c r="F752" s="85" t="s">
        <v>3814</v>
      </c>
      <c r="G752" s="85" t="b">
        <v>0</v>
      </c>
      <c r="H752" s="85" t="b">
        <v>0</v>
      </c>
      <c r="I752" s="85" t="b">
        <v>0</v>
      </c>
      <c r="J752" s="85" t="b">
        <v>0</v>
      </c>
      <c r="K752" s="85" t="b">
        <v>0</v>
      </c>
      <c r="L752" s="85" t="b">
        <v>0</v>
      </c>
    </row>
    <row r="753" spans="1:12" ht="15">
      <c r="A753" s="85" t="s">
        <v>4647</v>
      </c>
      <c r="B753" s="85" t="s">
        <v>4608</v>
      </c>
      <c r="C753" s="85">
        <v>2</v>
      </c>
      <c r="D753" s="118">
        <v>0</v>
      </c>
      <c r="E753" s="118">
        <v>1.021189299069938</v>
      </c>
      <c r="F753" s="85" t="s">
        <v>3814</v>
      </c>
      <c r="G753" s="85" t="b">
        <v>0</v>
      </c>
      <c r="H753" s="85" t="b">
        <v>0</v>
      </c>
      <c r="I753" s="85" t="b">
        <v>0</v>
      </c>
      <c r="J753" s="85" t="b">
        <v>0</v>
      </c>
      <c r="K753" s="85" t="b">
        <v>0</v>
      </c>
      <c r="L753" s="85" t="b">
        <v>0</v>
      </c>
    </row>
    <row r="754" spans="1:12" ht="15">
      <c r="A754" s="85" t="s">
        <v>4608</v>
      </c>
      <c r="B754" s="85" t="s">
        <v>3971</v>
      </c>
      <c r="C754" s="85">
        <v>2</v>
      </c>
      <c r="D754" s="118">
        <v>0</v>
      </c>
      <c r="E754" s="118">
        <v>0.7201593034059569</v>
      </c>
      <c r="F754" s="85" t="s">
        <v>3814</v>
      </c>
      <c r="G754" s="85" t="b">
        <v>0</v>
      </c>
      <c r="H754" s="85" t="b">
        <v>0</v>
      </c>
      <c r="I754" s="85" t="b">
        <v>0</v>
      </c>
      <c r="J754" s="85" t="b">
        <v>0</v>
      </c>
      <c r="K754" s="85" t="b">
        <v>0</v>
      </c>
      <c r="L754" s="85" t="b">
        <v>0</v>
      </c>
    </row>
    <row r="755" spans="1:12" ht="15">
      <c r="A755" s="85" t="s">
        <v>3971</v>
      </c>
      <c r="B755" s="85" t="s">
        <v>4812</v>
      </c>
      <c r="C755" s="85">
        <v>2</v>
      </c>
      <c r="D755" s="118">
        <v>0</v>
      </c>
      <c r="E755" s="118">
        <v>0.7201593034059569</v>
      </c>
      <c r="F755" s="85" t="s">
        <v>3814</v>
      </c>
      <c r="G755" s="85" t="b">
        <v>0</v>
      </c>
      <c r="H755" s="85" t="b">
        <v>0</v>
      </c>
      <c r="I755" s="85" t="b">
        <v>0</v>
      </c>
      <c r="J755" s="85" t="b">
        <v>0</v>
      </c>
      <c r="K755" s="85" t="b">
        <v>0</v>
      </c>
      <c r="L755" s="85" t="b">
        <v>0</v>
      </c>
    </row>
    <row r="756" spans="1:12" ht="15">
      <c r="A756" s="85" t="s">
        <v>4812</v>
      </c>
      <c r="B756" s="85" t="s">
        <v>4813</v>
      </c>
      <c r="C756" s="85">
        <v>2</v>
      </c>
      <c r="D756" s="118">
        <v>0</v>
      </c>
      <c r="E756" s="118">
        <v>1.021189299069938</v>
      </c>
      <c r="F756" s="85" t="s">
        <v>3814</v>
      </c>
      <c r="G756" s="85" t="b">
        <v>0</v>
      </c>
      <c r="H756" s="85" t="b">
        <v>0</v>
      </c>
      <c r="I756" s="85" t="b">
        <v>0</v>
      </c>
      <c r="J756" s="85" t="b">
        <v>0</v>
      </c>
      <c r="K756" s="85" t="b">
        <v>0</v>
      </c>
      <c r="L756" s="85" t="b">
        <v>0</v>
      </c>
    </row>
    <row r="757" spans="1:12" ht="15">
      <c r="A757" s="85" t="s">
        <v>4813</v>
      </c>
      <c r="B757" s="85" t="s">
        <v>4814</v>
      </c>
      <c r="C757" s="85">
        <v>2</v>
      </c>
      <c r="D757" s="118">
        <v>0</v>
      </c>
      <c r="E757" s="118">
        <v>1.021189299069938</v>
      </c>
      <c r="F757" s="85" t="s">
        <v>3814</v>
      </c>
      <c r="G757" s="85" t="b">
        <v>0</v>
      </c>
      <c r="H757" s="85" t="b">
        <v>0</v>
      </c>
      <c r="I757" s="85" t="b">
        <v>0</v>
      </c>
      <c r="J757" s="85" t="b">
        <v>0</v>
      </c>
      <c r="K757" s="85" t="b">
        <v>0</v>
      </c>
      <c r="L757" s="85" t="b">
        <v>0</v>
      </c>
    </row>
    <row r="758" spans="1:12" ht="15">
      <c r="A758" s="85" t="s">
        <v>3896</v>
      </c>
      <c r="B758" s="85" t="s">
        <v>4722</v>
      </c>
      <c r="C758" s="85">
        <v>2</v>
      </c>
      <c r="D758" s="118">
        <v>0</v>
      </c>
      <c r="E758" s="118">
        <v>1.021189299069938</v>
      </c>
      <c r="F758" s="85" t="s">
        <v>3819</v>
      </c>
      <c r="G758" s="85" t="b">
        <v>0</v>
      </c>
      <c r="H758" s="85" t="b">
        <v>0</v>
      </c>
      <c r="I758" s="85" t="b">
        <v>0</v>
      </c>
      <c r="J758" s="85" t="b">
        <v>0</v>
      </c>
      <c r="K758" s="85" t="b">
        <v>0</v>
      </c>
      <c r="L758" s="85" t="b">
        <v>0</v>
      </c>
    </row>
    <row r="759" spans="1:12" ht="15">
      <c r="A759" s="85" t="s">
        <v>4722</v>
      </c>
      <c r="B759" s="85" t="s">
        <v>4651</v>
      </c>
      <c r="C759" s="85">
        <v>2</v>
      </c>
      <c r="D759" s="118">
        <v>0</v>
      </c>
      <c r="E759" s="118">
        <v>1.021189299069938</v>
      </c>
      <c r="F759" s="85" t="s">
        <v>3819</v>
      </c>
      <c r="G759" s="85" t="b">
        <v>0</v>
      </c>
      <c r="H759" s="85" t="b">
        <v>0</v>
      </c>
      <c r="I759" s="85" t="b">
        <v>0</v>
      </c>
      <c r="J759" s="85" t="b">
        <v>0</v>
      </c>
      <c r="K759" s="85" t="b">
        <v>0</v>
      </c>
      <c r="L759" s="85" t="b">
        <v>0</v>
      </c>
    </row>
    <row r="760" spans="1:12" ht="15">
      <c r="A760" s="85" t="s">
        <v>4651</v>
      </c>
      <c r="B760" s="85" t="s">
        <v>4612</v>
      </c>
      <c r="C760" s="85">
        <v>2</v>
      </c>
      <c r="D760" s="118">
        <v>0</v>
      </c>
      <c r="E760" s="118">
        <v>1.021189299069938</v>
      </c>
      <c r="F760" s="85" t="s">
        <v>3819</v>
      </c>
      <c r="G760" s="85" t="b">
        <v>0</v>
      </c>
      <c r="H760" s="85" t="b">
        <v>0</v>
      </c>
      <c r="I760" s="85" t="b">
        <v>0</v>
      </c>
      <c r="J760" s="85" t="b">
        <v>0</v>
      </c>
      <c r="K760" s="85" t="b">
        <v>0</v>
      </c>
      <c r="L760" s="85" t="b">
        <v>0</v>
      </c>
    </row>
    <row r="761" spans="1:12" ht="15">
      <c r="A761" s="85" t="s">
        <v>4612</v>
      </c>
      <c r="B761" s="85" t="s">
        <v>4857</v>
      </c>
      <c r="C761" s="85">
        <v>2</v>
      </c>
      <c r="D761" s="118">
        <v>0</v>
      </c>
      <c r="E761" s="118">
        <v>1.021189299069938</v>
      </c>
      <c r="F761" s="85" t="s">
        <v>3819</v>
      </c>
      <c r="G761" s="85" t="b">
        <v>0</v>
      </c>
      <c r="H761" s="85" t="b">
        <v>0</v>
      </c>
      <c r="I761" s="85" t="b">
        <v>0</v>
      </c>
      <c r="J761" s="85" t="b">
        <v>0</v>
      </c>
      <c r="K761" s="85" t="b">
        <v>1</v>
      </c>
      <c r="L761" s="85" t="b">
        <v>0</v>
      </c>
    </row>
    <row r="762" spans="1:12" ht="15">
      <c r="A762" s="85" t="s">
        <v>4857</v>
      </c>
      <c r="B762" s="85" t="s">
        <v>4858</v>
      </c>
      <c r="C762" s="85">
        <v>2</v>
      </c>
      <c r="D762" s="118">
        <v>0</v>
      </c>
      <c r="E762" s="118">
        <v>1.021189299069938</v>
      </c>
      <c r="F762" s="85" t="s">
        <v>3819</v>
      </c>
      <c r="G762" s="85" t="b">
        <v>0</v>
      </c>
      <c r="H762" s="85" t="b">
        <v>1</v>
      </c>
      <c r="I762" s="85" t="b">
        <v>0</v>
      </c>
      <c r="J762" s="85" t="b">
        <v>0</v>
      </c>
      <c r="K762" s="85" t="b">
        <v>0</v>
      </c>
      <c r="L762" s="85" t="b">
        <v>0</v>
      </c>
    </row>
    <row r="763" spans="1:12" ht="15">
      <c r="A763" s="85" t="s">
        <v>4858</v>
      </c>
      <c r="B763" s="85" t="s">
        <v>4557</v>
      </c>
      <c r="C763" s="85">
        <v>2</v>
      </c>
      <c r="D763" s="118">
        <v>0</v>
      </c>
      <c r="E763" s="118">
        <v>1.021189299069938</v>
      </c>
      <c r="F763" s="85" t="s">
        <v>3819</v>
      </c>
      <c r="G763" s="85" t="b">
        <v>0</v>
      </c>
      <c r="H763" s="85" t="b">
        <v>0</v>
      </c>
      <c r="I763" s="85" t="b">
        <v>0</v>
      </c>
      <c r="J763" s="85" t="b">
        <v>0</v>
      </c>
      <c r="K763" s="85" t="b">
        <v>0</v>
      </c>
      <c r="L763" s="85" t="b">
        <v>0</v>
      </c>
    </row>
    <row r="764" spans="1:12" ht="15">
      <c r="A764" s="85" t="s">
        <v>4557</v>
      </c>
      <c r="B764" s="85" t="s">
        <v>3975</v>
      </c>
      <c r="C764" s="85">
        <v>2</v>
      </c>
      <c r="D764" s="118">
        <v>0</v>
      </c>
      <c r="E764" s="118">
        <v>1.021189299069938</v>
      </c>
      <c r="F764" s="85" t="s">
        <v>3819</v>
      </c>
      <c r="G764" s="85" t="b">
        <v>0</v>
      </c>
      <c r="H764" s="85" t="b">
        <v>0</v>
      </c>
      <c r="I764" s="85" t="b">
        <v>0</v>
      </c>
      <c r="J764" s="85" t="b">
        <v>0</v>
      </c>
      <c r="K764" s="85" t="b">
        <v>1</v>
      </c>
      <c r="L764" s="85" t="b">
        <v>0</v>
      </c>
    </row>
    <row r="765" spans="1:12" ht="15">
      <c r="A765" s="85" t="s">
        <v>4861</v>
      </c>
      <c r="B765" s="85" t="s">
        <v>4012</v>
      </c>
      <c r="C765" s="85">
        <v>2</v>
      </c>
      <c r="D765" s="118">
        <v>0</v>
      </c>
      <c r="E765" s="118">
        <v>0.9542425094393249</v>
      </c>
      <c r="F765" s="85" t="s">
        <v>3821</v>
      </c>
      <c r="G765" s="85" t="b">
        <v>0</v>
      </c>
      <c r="H765" s="85" t="b">
        <v>0</v>
      </c>
      <c r="I765" s="85" t="b">
        <v>0</v>
      </c>
      <c r="J765" s="85" t="b">
        <v>0</v>
      </c>
      <c r="K765" s="85" t="b">
        <v>0</v>
      </c>
      <c r="L765" s="85" t="b">
        <v>0</v>
      </c>
    </row>
    <row r="766" spans="1:12" ht="15">
      <c r="A766" s="85" t="s">
        <v>4012</v>
      </c>
      <c r="B766" s="85" t="s">
        <v>4012</v>
      </c>
      <c r="C766" s="85">
        <v>2</v>
      </c>
      <c r="D766" s="118">
        <v>0</v>
      </c>
      <c r="E766" s="118">
        <v>0.6532125137753437</v>
      </c>
      <c r="F766" s="85" t="s">
        <v>3821</v>
      </c>
      <c r="G766" s="85" t="b">
        <v>0</v>
      </c>
      <c r="H766" s="85" t="b">
        <v>0</v>
      </c>
      <c r="I766" s="85" t="b">
        <v>0</v>
      </c>
      <c r="J766" s="85" t="b">
        <v>0</v>
      </c>
      <c r="K766" s="85" t="b">
        <v>0</v>
      </c>
      <c r="L766" s="85" t="b">
        <v>0</v>
      </c>
    </row>
    <row r="767" spans="1:12" ht="15">
      <c r="A767" s="85" t="s">
        <v>4012</v>
      </c>
      <c r="B767" s="85" t="s">
        <v>4592</v>
      </c>
      <c r="C767" s="85">
        <v>2</v>
      </c>
      <c r="D767" s="118">
        <v>0</v>
      </c>
      <c r="E767" s="118">
        <v>0.9542425094393249</v>
      </c>
      <c r="F767" s="85" t="s">
        <v>3821</v>
      </c>
      <c r="G767" s="85" t="b">
        <v>0</v>
      </c>
      <c r="H767" s="85" t="b">
        <v>0</v>
      </c>
      <c r="I767" s="85" t="b">
        <v>0</v>
      </c>
      <c r="J767" s="85" t="b">
        <v>0</v>
      </c>
      <c r="K767" s="85" t="b">
        <v>0</v>
      </c>
      <c r="L767" s="85" t="b">
        <v>0</v>
      </c>
    </row>
    <row r="768" spans="1:12" ht="15">
      <c r="A768" s="85" t="s">
        <v>4592</v>
      </c>
      <c r="B768" s="85" t="s">
        <v>4862</v>
      </c>
      <c r="C768" s="85">
        <v>2</v>
      </c>
      <c r="D768" s="118">
        <v>0</v>
      </c>
      <c r="E768" s="118">
        <v>1.255272505103306</v>
      </c>
      <c r="F768" s="85" t="s">
        <v>3821</v>
      </c>
      <c r="G768" s="85" t="b">
        <v>0</v>
      </c>
      <c r="H768" s="85" t="b">
        <v>0</v>
      </c>
      <c r="I768" s="85" t="b">
        <v>0</v>
      </c>
      <c r="J768" s="85" t="b">
        <v>1</v>
      </c>
      <c r="K768" s="85" t="b">
        <v>0</v>
      </c>
      <c r="L768" s="85" t="b">
        <v>0</v>
      </c>
    </row>
    <row r="769" spans="1:12" ht="15">
      <c r="A769" s="85" t="s">
        <v>4862</v>
      </c>
      <c r="B769" s="85" t="s">
        <v>4863</v>
      </c>
      <c r="C769" s="85">
        <v>2</v>
      </c>
      <c r="D769" s="118">
        <v>0</v>
      </c>
      <c r="E769" s="118">
        <v>1.255272505103306</v>
      </c>
      <c r="F769" s="85" t="s">
        <v>3821</v>
      </c>
      <c r="G769" s="85" t="b">
        <v>1</v>
      </c>
      <c r="H769" s="85" t="b">
        <v>0</v>
      </c>
      <c r="I769" s="85" t="b">
        <v>0</v>
      </c>
      <c r="J769" s="85" t="b">
        <v>0</v>
      </c>
      <c r="K769" s="85" t="b">
        <v>0</v>
      </c>
      <c r="L769" s="85" t="b">
        <v>0</v>
      </c>
    </row>
    <row r="770" spans="1:12" ht="15">
      <c r="A770" s="85" t="s">
        <v>4863</v>
      </c>
      <c r="B770" s="85" t="s">
        <v>4570</v>
      </c>
      <c r="C770" s="85">
        <v>2</v>
      </c>
      <c r="D770" s="118">
        <v>0</v>
      </c>
      <c r="E770" s="118">
        <v>1.255272505103306</v>
      </c>
      <c r="F770" s="85" t="s">
        <v>3821</v>
      </c>
      <c r="G770" s="85" t="b">
        <v>0</v>
      </c>
      <c r="H770" s="85" t="b">
        <v>0</v>
      </c>
      <c r="I770" s="85" t="b">
        <v>0</v>
      </c>
      <c r="J770" s="85" t="b">
        <v>0</v>
      </c>
      <c r="K770" s="85" t="b">
        <v>0</v>
      </c>
      <c r="L770" s="85" t="b">
        <v>0</v>
      </c>
    </row>
    <row r="771" spans="1:12" ht="15">
      <c r="A771" s="85" t="s">
        <v>4570</v>
      </c>
      <c r="B771" s="85" t="s">
        <v>4864</v>
      </c>
      <c r="C771" s="85">
        <v>2</v>
      </c>
      <c r="D771" s="118">
        <v>0</v>
      </c>
      <c r="E771" s="118">
        <v>1.255272505103306</v>
      </c>
      <c r="F771" s="85" t="s">
        <v>3821</v>
      </c>
      <c r="G771" s="85" t="b">
        <v>0</v>
      </c>
      <c r="H771" s="85" t="b">
        <v>0</v>
      </c>
      <c r="I771" s="85" t="b">
        <v>0</v>
      </c>
      <c r="J771" s="85" t="b">
        <v>1</v>
      </c>
      <c r="K771" s="85" t="b">
        <v>0</v>
      </c>
      <c r="L771" s="85" t="b">
        <v>0</v>
      </c>
    </row>
    <row r="772" spans="1:12" ht="15">
      <c r="A772" s="85" t="s">
        <v>4864</v>
      </c>
      <c r="B772" s="85" t="s">
        <v>812</v>
      </c>
      <c r="C772" s="85">
        <v>2</v>
      </c>
      <c r="D772" s="118">
        <v>0</v>
      </c>
      <c r="E772" s="118">
        <v>1.255272505103306</v>
      </c>
      <c r="F772" s="85" t="s">
        <v>3821</v>
      </c>
      <c r="G772" s="85" t="b">
        <v>1</v>
      </c>
      <c r="H772" s="85" t="b">
        <v>0</v>
      </c>
      <c r="I772" s="85" t="b">
        <v>0</v>
      </c>
      <c r="J772" s="85" t="b">
        <v>0</v>
      </c>
      <c r="K772" s="85" t="b">
        <v>1</v>
      </c>
      <c r="L772" s="85" t="b">
        <v>0</v>
      </c>
    </row>
    <row r="773" spans="1:12" ht="15">
      <c r="A773" s="85" t="s">
        <v>812</v>
      </c>
      <c r="B773" s="85" t="s">
        <v>4865</v>
      </c>
      <c r="C773" s="85">
        <v>2</v>
      </c>
      <c r="D773" s="118">
        <v>0</v>
      </c>
      <c r="E773" s="118">
        <v>1.255272505103306</v>
      </c>
      <c r="F773" s="85" t="s">
        <v>3821</v>
      </c>
      <c r="G773" s="85" t="b">
        <v>0</v>
      </c>
      <c r="H773" s="85" t="b">
        <v>1</v>
      </c>
      <c r="I773" s="85" t="b">
        <v>0</v>
      </c>
      <c r="J773" s="85" t="b">
        <v>0</v>
      </c>
      <c r="K773" s="85" t="b">
        <v>0</v>
      </c>
      <c r="L773" s="85" t="b">
        <v>0</v>
      </c>
    </row>
    <row r="774" spans="1:12" ht="15">
      <c r="A774" s="85" t="s">
        <v>4865</v>
      </c>
      <c r="B774" s="85" t="s">
        <v>4866</v>
      </c>
      <c r="C774" s="85">
        <v>2</v>
      </c>
      <c r="D774" s="118">
        <v>0</v>
      </c>
      <c r="E774" s="118">
        <v>1.255272505103306</v>
      </c>
      <c r="F774" s="85" t="s">
        <v>3821</v>
      </c>
      <c r="G774" s="85" t="b">
        <v>0</v>
      </c>
      <c r="H774" s="85" t="b">
        <v>0</v>
      </c>
      <c r="I774" s="85" t="b">
        <v>0</v>
      </c>
      <c r="J774" s="85" t="b">
        <v>0</v>
      </c>
      <c r="K774" s="85" t="b">
        <v>0</v>
      </c>
      <c r="L774" s="85" t="b">
        <v>0</v>
      </c>
    </row>
    <row r="775" spans="1:12" ht="15">
      <c r="A775" s="85" t="s">
        <v>4866</v>
      </c>
      <c r="B775" s="85" t="s">
        <v>4867</v>
      </c>
      <c r="C775" s="85">
        <v>2</v>
      </c>
      <c r="D775" s="118">
        <v>0</v>
      </c>
      <c r="E775" s="118">
        <v>1.255272505103306</v>
      </c>
      <c r="F775" s="85" t="s">
        <v>3821</v>
      </c>
      <c r="G775" s="85" t="b">
        <v>0</v>
      </c>
      <c r="H775" s="85" t="b">
        <v>0</v>
      </c>
      <c r="I775" s="85" t="b">
        <v>0</v>
      </c>
      <c r="J775" s="85" t="b">
        <v>0</v>
      </c>
      <c r="K775" s="85" t="b">
        <v>0</v>
      </c>
      <c r="L775" s="85" t="b">
        <v>0</v>
      </c>
    </row>
    <row r="776" spans="1:12" ht="15">
      <c r="A776" s="85" t="s">
        <v>4867</v>
      </c>
      <c r="B776" s="85" t="s">
        <v>4868</v>
      </c>
      <c r="C776" s="85">
        <v>2</v>
      </c>
      <c r="D776" s="118">
        <v>0</v>
      </c>
      <c r="E776" s="118">
        <v>1.255272505103306</v>
      </c>
      <c r="F776" s="85" t="s">
        <v>3821</v>
      </c>
      <c r="G776" s="85" t="b">
        <v>0</v>
      </c>
      <c r="H776" s="85" t="b">
        <v>0</v>
      </c>
      <c r="I776" s="85" t="b">
        <v>0</v>
      </c>
      <c r="J776" s="85" t="b">
        <v>1</v>
      </c>
      <c r="K776" s="85" t="b">
        <v>0</v>
      </c>
      <c r="L776" s="85" t="b">
        <v>0</v>
      </c>
    </row>
    <row r="777" spans="1:12" ht="15">
      <c r="A777" s="85" t="s">
        <v>4868</v>
      </c>
      <c r="B777" s="85" t="s">
        <v>4869</v>
      </c>
      <c r="C777" s="85">
        <v>2</v>
      </c>
      <c r="D777" s="118">
        <v>0</v>
      </c>
      <c r="E777" s="118">
        <v>1.255272505103306</v>
      </c>
      <c r="F777" s="85" t="s">
        <v>3821</v>
      </c>
      <c r="G777" s="85" t="b">
        <v>1</v>
      </c>
      <c r="H777" s="85" t="b">
        <v>0</v>
      </c>
      <c r="I777" s="85" t="b">
        <v>0</v>
      </c>
      <c r="J777" s="85" t="b">
        <v>0</v>
      </c>
      <c r="K777" s="85" t="b">
        <v>0</v>
      </c>
      <c r="L777"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4904</v>
      </c>
      <c r="B2" s="122" t="s">
        <v>4905</v>
      </c>
      <c r="C2" s="119" t="s">
        <v>4906</v>
      </c>
    </row>
    <row r="3" spans="1:3" ht="15">
      <c r="A3" s="121" t="s">
        <v>3772</v>
      </c>
      <c r="B3" s="121" t="s">
        <v>3772</v>
      </c>
      <c r="C3" s="34">
        <v>93</v>
      </c>
    </row>
    <row r="4" spans="1:3" ht="15">
      <c r="A4" s="121" t="s">
        <v>3773</v>
      </c>
      <c r="B4" s="121" t="s">
        <v>3773</v>
      </c>
      <c r="C4" s="34">
        <v>36</v>
      </c>
    </row>
    <row r="5" spans="1:3" ht="15">
      <c r="A5" s="121" t="s">
        <v>3774</v>
      </c>
      <c r="B5" s="121" t="s">
        <v>3774</v>
      </c>
      <c r="C5" s="34">
        <v>35</v>
      </c>
    </row>
    <row r="6" spans="1:3" ht="15">
      <c r="A6" s="121" t="s">
        <v>3775</v>
      </c>
      <c r="B6" s="121" t="s">
        <v>3775</v>
      </c>
      <c r="C6" s="34">
        <v>27</v>
      </c>
    </row>
    <row r="7" spans="1:3" ht="15">
      <c r="A7" s="121" t="s">
        <v>3776</v>
      </c>
      <c r="B7" s="121" t="s">
        <v>3776</v>
      </c>
      <c r="C7" s="34">
        <v>28</v>
      </c>
    </row>
    <row r="8" spans="1:3" ht="15">
      <c r="A8" s="121" t="s">
        <v>3777</v>
      </c>
      <c r="B8" s="121" t="s">
        <v>3777</v>
      </c>
      <c r="C8" s="34">
        <v>40</v>
      </c>
    </row>
    <row r="9" spans="1:3" ht="15">
      <c r="A9" s="121" t="s">
        <v>3777</v>
      </c>
      <c r="B9" s="121" t="s">
        <v>3783</v>
      </c>
      <c r="C9" s="34">
        <v>1</v>
      </c>
    </row>
    <row r="10" spans="1:3" ht="15">
      <c r="A10" s="121" t="s">
        <v>3778</v>
      </c>
      <c r="B10" s="121" t="s">
        <v>3772</v>
      </c>
      <c r="C10" s="34">
        <v>8</v>
      </c>
    </row>
    <row r="11" spans="1:3" ht="15">
      <c r="A11" s="121" t="s">
        <v>3778</v>
      </c>
      <c r="B11" s="121" t="s">
        <v>3778</v>
      </c>
      <c r="C11" s="34">
        <v>22</v>
      </c>
    </row>
    <row r="12" spans="1:3" ht="15">
      <c r="A12" s="121" t="s">
        <v>3779</v>
      </c>
      <c r="B12" s="121" t="s">
        <v>3779</v>
      </c>
      <c r="C12" s="34">
        <v>8</v>
      </c>
    </row>
    <row r="13" spans="1:3" ht="15">
      <c r="A13" s="121" t="s">
        <v>3780</v>
      </c>
      <c r="B13" s="121" t="s">
        <v>3780</v>
      </c>
      <c r="C13" s="34">
        <v>8</v>
      </c>
    </row>
    <row r="14" spans="1:3" ht="15">
      <c r="A14" s="121" t="s">
        <v>3781</v>
      </c>
      <c r="B14" s="121" t="s">
        <v>3781</v>
      </c>
      <c r="C14" s="34">
        <v>11</v>
      </c>
    </row>
    <row r="15" spans="1:3" ht="15">
      <c r="A15" s="121" t="s">
        <v>3782</v>
      </c>
      <c r="B15" s="121" t="s">
        <v>3782</v>
      </c>
      <c r="C15" s="34">
        <v>7</v>
      </c>
    </row>
    <row r="16" spans="1:3" ht="15">
      <c r="A16" s="121" t="s">
        <v>3783</v>
      </c>
      <c r="B16" s="121" t="s">
        <v>3783</v>
      </c>
      <c r="C16" s="34">
        <v>7</v>
      </c>
    </row>
    <row r="17" spans="1:3" ht="15">
      <c r="A17" s="121" t="s">
        <v>3784</v>
      </c>
      <c r="B17" s="121" t="s">
        <v>3784</v>
      </c>
      <c r="C17" s="34">
        <v>4</v>
      </c>
    </row>
    <row r="18" spans="1:3" ht="15">
      <c r="A18" s="121" t="s">
        <v>3785</v>
      </c>
      <c r="B18" s="121" t="s">
        <v>3785</v>
      </c>
      <c r="C18" s="34">
        <v>4</v>
      </c>
    </row>
    <row r="19" spans="1:3" ht="15">
      <c r="A19" s="121" t="s">
        <v>3786</v>
      </c>
      <c r="B19" s="121" t="s">
        <v>3786</v>
      </c>
      <c r="C19" s="34">
        <v>10</v>
      </c>
    </row>
    <row r="20" spans="1:3" ht="15">
      <c r="A20" s="121" t="s">
        <v>3787</v>
      </c>
      <c r="B20" s="121" t="s">
        <v>3787</v>
      </c>
      <c r="C20" s="34">
        <v>3</v>
      </c>
    </row>
    <row r="21" spans="1:3" ht="15">
      <c r="A21" s="121" t="s">
        <v>3788</v>
      </c>
      <c r="B21" s="121" t="s">
        <v>3788</v>
      </c>
      <c r="C21" s="34">
        <v>3</v>
      </c>
    </row>
    <row r="22" spans="1:3" ht="15">
      <c r="A22" s="121" t="s">
        <v>3789</v>
      </c>
      <c r="B22" s="121" t="s">
        <v>3789</v>
      </c>
      <c r="C22" s="34">
        <v>2</v>
      </c>
    </row>
    <row r="23" spans="1:3" ht="15">
      <c r="A23" s="121" t="s">
        <v>3790</v>
      </c>
      <c r="B23" s="121" t="s">
        <v>3790</v>
      </c>
      <c r="C23" s="34">
        <v>3</v>
      </c>
    </row>
    <row r="24" spans="1:3" ht="15">
      <c r="A24" s="121" t="s">
        <v>3791</v>
      </c>
      <c r="B24" s="121" t="s">
        <v>3791</v>
      </c>
      <c r="C24" s="34">
        <v>2</v>
      </c>
    </row>
    <row r="25" spans="1:3" ht="15">
      <c r="A25" s="121" t="s">
        <v>3792</v>
      </c>
      <c r="B25" s="121" t="s">
        <v>3792</v>
      </c>
      <c r="C25" s="34">
        <v>2</v>
      </c>
    </row>
    <row r="26" spans="1:3" ht="15">
      <c r="A26" s="121" t="s">
        <v>3793</v>
      </c>
      <c r="B26" s="121" t="s">
        <v>3793</v>
      </c>
      <c r="C26" s="34">
        <v>2</v>
      </c>
    </row>
    <row r="27" spans="1:3" ht="15">
      <c r="A27" s="121" t="s">
        <v>3794</v>
      </c>
      <c r="B27" s="121" t="s">
        <v>3794</v>
      </c>
      <c r="C27" s="34">
        <v>2</v>
      </c>
    </row>
    <row r="28" spans="1:3" ht="15">
      <c r="A28" s="121" t="s">
        <v>3795</v>
      </c>
      <c r="B28" s="121" t="s">
        <v>3795</v>
      </c>
      <c r="C28" s="34">
        <v>2</v>
      </c>
    </row>
    <row r="29" spans="1:3" ht="15">
      <c r="A29" s="121" t="s">
        <v>3796</v>
      </c>
      <c r="B29" s="121" t="s">
        <v>3796</v>
      </c>
      <c r="C29" s="34">
        <v>2</v>
      </c>
    </row>
    <row r="30" spans="1:3" ht="15">
      <c r="A30" s="121" t="s">
        <v>3797</v>
      </c>
      <c r="B30" s="121" t="s">
        <v>3797</v>
      </c>
      <c r="C30" s="34">
        <v>3</v>
      </c>
    </row>
    <row r="31" spans="1:3" ht="15">
      <c r="A31" s="121" t="s">
        <v>3798</v>
      </c>
      <c r="B31" s="121" t="s">
        <v>3798</v>
      </c>
      <c r="C31" s="34">
        <v>2</v>
      </c>
    </row>
    <row r="32" spans="1:3" ht="15">
      <c r="A32" s="121" t="s">
        <v>3799</v>
      </c>
      <c r="B32" s="121" t="s">
        <v>3799</v>
      </c>
      <c r="C32" s="34">
        <v>5</v>
      </c>
    </row>
    <row r="33" spans="1:3" ht="15">
      <c r="A33" s="121" t="s">
        <v>3800</v>
      </c>
      <c r="B33" s="121" t="s">
        <v>3800</v>
      </c>
      <c r="C33" s="34">
        <v>3</v>
      </c>
    </row>
    <row r="34" spans="1:3" ht="15">
      <c r="A34" s="121" t="s">
        <v>3801</v>
      </c>
      <c r="B34" s="121" t="s">
        <v>3801</v>
      </c>
      <c r="C34" s="34">
        <v>2</v>
      </c>
    </row>
    <row r="35" spans="1:3" ht="15">
      <c r="A35" s="121" t="s">
        <v>3802</v>
      </c>
      <c r="B35" s="121" t="s">
        <v>3802</v>
      </c>
      <c r="C35" s="34">
        <v>3</v>
      </c>
    </row>
    <row r="36" spans="1:3" ht="15">
      <c r="A36" s="121" t="s">
        <v>3803</v>
      </c>
      <c r="B36" s="121" t="s">
        <v>3803</v>
      </c>
      <c r="C36" s="34">
        <v>2</v>
      </c>
    </row>
    <row r="37" spans="1:3" ht="15">
      <c r="A37" s="121" t="s">
        <v>3804</v>
      </c>
      <c r="B37" s="121" t="s">
        <v>3804</v>
      </c>
      <c r="C37" s="34">
        <v>2</v>
      </c>
    </row>
    <row r="38" spans="1:3" ht="15">
      <c r="A38" s="121" t="s">
        <v>3805</v>
      </c>
      <c r="B38" s="121" t="s">
        <v>3805</v>
      </c>
      <c r="C38" s="34">
        <v>1</v>
      </c>
    </row>
    <row r="39" spans="1:3" ht="15">
      <c r="A39" s="121" t="s">
        <v>3806</v>
      </c>
      <c r="B39" s="121" t="s">
        <v>3806</v>
      </c>
      <c r="C39" s="34">
        <v>1</v>
      </c>
    </row>
    <row r="40" spans="1:3" ht="15">
      <c r="A40" s="121" t="s">
        <v>3807</v>
      </c>
      <c r="B40" s="121" t="s">
        <v>3807</v>
      </c>
      <c r="C40" s="34">
        <v>1</v>
      </c>
    </row>
    <row r="41" spans="1:3" ht="15">
      <c r="A41" s="121" t="s">
        <v>3808</v>
      </c>
      <c r="B41" s="121" t="s">
        <v>3808</v>
      </c>
      <c r="C41" s="34">
        <v>1</v>
      </c>
    </row>
    <row r="42" spans="1:3" ht="15">
      <c r="A42" s="121" t="s">
        <v>3809</v>
      </c>
      <c r="B42" s="121" t="s">
        <v>3809</v>
      </c>
      <c r="C42" s="34">
        <v>1</v>
      </c>
    </row>
    <row r="43" spans="1:3" ht="15">
      <c r="A43" s="121" t="s">
        <v>3810</v>
      </c>
      <c r="B43" s="121" t="s">
        <v>3810</v>
      </c>
      <c r="C43" s="34">
        <v>1</v>
      </c>
    </row>
    <row r="44" spans="1:3" ht="15">
      <c r="A44" s="121" t="s">
        <v>3811</v>
      </c>
      <c r="B44" s="121" t="s">
        <v>3811</v>
      </c>
      <c r="C44" s="34">
        <v>3</v>
      </c>
    </row>
    <row r="45" spans="1:3" ht="15">
      <c r="A45" s="121" t="s">
        <v>3812</v>
      </c>
      <c r="B45" s="121" t="s">
        <v>3812</v>
      </c>
      <c r="C45" s="34">
        <v>2</v>
      </c>
    </row>
    <row r="46" spans="1:3" ht="15">
      <c r="A46" s="121" t="s">
        <v>3813</v>
      </c>
      <c r="B46" s="121" t="s">
        <v>3813</v>
      </c>
      <c r="C46" s="34">
        <v>1</v>
      </c>
    </row>
    <row r="47" spans="1:3" ht="15">
      <c r="A47" s="121" t="s">
        <v>3814</v>
      </c>
      <c r="B47" s="121" t="s">
        <v>3814</v>
      </c>
      <c r="C47" s="34">
        <v>2</v>
      </c>
    </row>
    <row r="48" spans="1:3" ht="15">
      <c r="A48" s="121" t="s">
        <v>3815</v>
      </c>
      <c r="B48" s="121" t="s">
        <v>3815</v>
      </c>
      <c r="C48" s="34">
        <v>1</v>
      </c>
    </row>
    <row r="49" spans="1:3" ht="15">
      <c r="A49" s="121" t="s">
        <v>3816</v>
      </c>
      <c r="B49" s="121" t="s">
        <v>3816</v>
      </c>
      <c r="C49" s="34">
        <v>1</v>
      </c>
    </row>
    <row r="50" spans="1:3" ht="15">
      <c r="A50" s="121" t="s">
        <v>3817</v>
      </c>
      <c r="B50" s="121" t="s">
        <v>3817</v>
      </c>
      <c r="C50" s="34">
        <v>1</v>
      </c>
    </row>
    <row r="51" spans="1:3" ht="15">
      <c r="A51" s="121" t="s">
        <v>3818</v>
      </c>
      <c r="B51" s="121" t="s">
        <v>3818</v>
      </c>
      <c r="C51" s="34">
        <v>1</v>
      </c>
    </row>
    <row r="52" spans="1:3" ht="15">
      <c r="A52" s="121" t="s">
        <v>3819</v>
      </c>
      <c r="B52" s="121" t="s">
        <v>3819</v>
      </c>
      <c r="C52" s="34">
        <v>2</v>
      </c>
    </row>
    <row r="53" spans="1:3" ht="15">
      <c r="A53" s="121" t="s">
        <v>3820</v>
      </c>
      <c r="B53" s="121" t="s">
        <v>3820</v>
      </c>
      <c r="C53" s="34">
        <v>1</v>
      </c>
    </row>
    <row r="54" spans="1:3" ht="15">
      <c r="A54" s="121" t="s">
        <v>3821</v>
      </c>
      <c r="B54" s="121" t="s">
        <v>3821</v>
      </c>
      <c r="C54" s="34">
        <v>2</v>
      </c>
    </row>
    <row r="55" spans="1:3" ht="15">
      <c r="A55" s="121" t="s">
        <v>3822</v>
      </c>
      <c r="B55" s="121" t="s">
        <v>3822</v>
      </c>
      <c r="C55"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4912</v>
      </c>
      <c r="B1" s="13" t="s">
        <v>17</v>
      </c>
    </row>
    <row r="2" spans="1:2" ht="15">
      <c r="A2" s="78" t="s">
        <v>4913</v>
      </c>
      <c r="B2" s="78" t="s">
        <v>4919</v>
      </c>
    </row>
    <row r="3" spans="1:2" ht="15">
      <c r="A3" s="78" t="s">
        <v>4914</v>
      </c>
      <c r="B3" s="78" t="s">
        <v>4920</v>
      </c>
    </row>
    <row r="4" spans="1:2" ht="15">
      <c r="A4" s="78" t="s">
        <v>4915</v>
      </c>
      <c r="B4" s="78" t="s">
        <v>4921</v>
      </c>
    </row>
    <row r="5" spans="1:2" ht="15">
      <c r="A5" s="78" t="s">
        <v>4916</v>
      </c>
      <c r="B5" s="78" t="s">
        <v>4922</v>
      </c>
    </row>
    <row r="6" spans="1:2" ht="15">
      <c r="A6" s="78" t="s">
        <v>4917</v>
      </c>
      <c r="B6" s="78" t="s">
        <v>4923</v>
      </c>
    </row>
    <row r="7" spans="1:2" ht="15">
      <c r="A7" s="78" t="s">
        <v>4918</v>
      </c>
      <c r="B7" s="78" t="s">
        <v>4920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3771</v>
      </c>
      <c r="BB2" s="13" t="s">
        <v>3836</v>
      </c>
      <c r="BC2" s="13" t="s">
        <v>3837</v>
      </c>
      <c r="BD2" s="119" t="s">
        <v>4893</v>
      </c>
      <c r="BE2" s="119" t="s">
        <v>4894</v>
      </c>
      <c r="BF2" s="119" t="s">
        <v>4895</v>
      </c>
      <c r="BG2" s="119" t="s">
        <v>4896</v>
      </c>
      <c r="BH2" s="119" t="s">
        <v>4897</v>
      </c>
      <c r="BI2" s="119" t="s">
        <v>4898</v>
      </c>
      <c r="BJ2" s="119" t="s">
        <v>4899</v>
      </c>
      <c r="BK2" s="119" t="s">
        <v>4900</v>
      </c>
      <c r="BL2" s="119" t="s">
        <v>4901</v>
      </c>
    </row>
    <row r="3" spans="1:64" ht="15" customHeight="1">
      <c r="A3" s="64" t="s">
        <v>212</v>
      </c>
      <c r="B3" s="64" t="s">
        <v>420</v>
      </c>
      <c r="C3" s="65"/>
      <c r="D3" s="66"/>
      <c r="E3" s="67"/>
      <c r="F3" s="68"/>
      <c r="G3" s="65"/>
      <c r="H3" s="69"/>
      <c r="I3" s="70"/>
      <c r="J3" s="70"/>
      <c r="K3" s="34" t="s">
        <v>65</v>
      </c>
      <c r="L3" s="71">
        <v>3</v>
      </c>
      <c r="M3" s="71"/>
      <c r="N3" s="72"/>
      <c r="O3" s="78" t="s">
        <v>526</v>
      </c>
      <c r="P3" s="80">
        <v>43681.96108796296</v>
      </c>
      <c r="Q3" s="78" t="s">
        <v>528</v>
      </c>
      <c r="R3" s="83" t="s">
        <v>684</v>
      </c>
      <c r="S3" s="78" t="s">
        <v>772</v>
      </c>
      <c r="T3" s="78" t="s">
        <v>800</v>
      </c>
      <c r="U3" s="78"/>
      <c r="V3" s="83" t="s">
        <v>882</v>
      </c>
      <c r="W3" s="80">
        <v>43681.96108796296</v>
      </c>
      <c r="X3" s="83" t="s">
        <v>1067</v>
      </c>
      <c r="Y3" s="78"/>
      <c r="Z3" s="78"/>
      <c r="AA3" s="85" t="s">
        <v>1311</v>
      </c>
      <c r="AB3" s="85" t="s">
        <v>1555</v>
      </c>
      <c r="AC3" s="78" t="b">
        <v>0</v>
      </c>
      <c r="AD3" s="78">
        <v>2</v>
      </c>
      <c r="AE3" s="85" t="s">
        <v>1586</v>
      </c>
      <c r="AF3" s="78" t="b">
        <v>0</v>
      </c>
      <c r="AG3" s="78" t="s">
        <v>1621</v>
      </c>
      <c r="AH3" s="78"/>
      <c r="AI3" s="85" t="s">
        <v>1587</v>
      </c>
      <c r="AJ3" s="78" t="b">
        <v>0</v>
      </c>
      <c r="AK3" s="78">
        <v>1</v>
      </c>
      <c r="AL3" s="85" t="s">
        <v>1587</v>
      </c>
      <c r="AM3" s="78" t="s">
        <v>1643</v>
      </c>
      <c r="AN3" s="78" t="b">
        <v>0</v>
      </c>
      <c r="AO3" s="85" t="s">
        <v>1555</v>
      </c>
      <c r="AP3" s="78" t="s">
        <v>1655</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7</v>
      </c>
      <c r="M4" s="77"/>
      <c r="N4" s="72"/>
      <c r="O4" s="79" t="s">
        <v>176</v>
      </c>
      <c r="P4" s="81">
        <v>43684.40143518519</v>
      </c>
      <c r="Q4" s="79" t="s">
        <v>529</v>
      </c>
      <c r="R4" s="84" t="s">
        <v>685</v>
      </c>
      <c r="S4" s="79" t="s">
        <v>773</v>
      </c>
      <c r="T4" s="79" t="s">
        <v>801</v>
      </c>
      <c r="U4" s="79"/>
      <c r="V4" s="84" t="s">
        <v>883</v>
      </c>
      <c r="W4" s="81">
        <v>43684.40143518519</v>
      </c>
      <c r="X4" s="84" t="s">
        <v>1068</v>
      </c>
      <c r="Y4" s="79"/>
      <c r="Z4" s="79"/>
      <c r="AA4" s="82" t="s">
        <v>1312</v>
      </c>
      <c r="AB4" s="79"/>
      <c r="AC4" s="79" t="b">
        <v>0</v>
      </c>
      <c r="AD4" s="79">
        <v>1</v>
      </c>
      <c r="AE4" s="82" t="s">
        <v>1587</v>
      </c>
      <c r="AF4" s="79" t="b">
        <v>0</v>
      </c>
      <c r="AG4" s="79" t="s">
        <v>1621</v>
      </c>
      <c r="AH4" s="79"/>
      <c r="AI4" s="82" t="s">
        <v>1587</v>
      </c>
      <c r="AJ4" s="79" t="b">
        <v>0</v>
      </c>
      <c r="AK4" s="79">
        <v>0</v>
      </c>
      <c r="AL4" s="82" t="s">
        <v>1587</v>
      </c>
      <c r="AM4" s="79" t="s">
        <v>1643</v>
      </c>
      <c r="AN4" s="79" t="b">
        <v>0</v>
      </c>
      <c r="AO4" s="82" t="s">
        <v>1312</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3</v>
      </c>
      <c r="BE4" s="49">
        <v>8.823529411764707</v>
      </c>
      <c r="BF4" s="48">
        <v>2</v>
      </c>
      <c r="BG4" s="49">
        <v>5.882352941176471</v>
      </c>
      <c r="BH4" s="48">
        <v>0</v>
      </c>
      <c r="BI4" s="49">
        <v>0</v>
      </c>
      <c r="BJ4" s="48">
        <v>29</v>
      </c>
      <c r="BK4" s="49">
        <v>85.29411764705883</v>
      </c>
      <c r="BL4" s="48">
        <v>34</v>
      </c>
    </row>
    <row r="5" spans="1:64" ht="15">
      <c r="A5" s="64" t="s">
        <v>214</v>
      </c>
      <c r="B5" s="64" t="s">
        <v>424</v>
      </c>
      <c r="C5" s="65"/>
      <c r="D5" s="66"/>
      <c r="E5" s="67"/>
      <c r="F5" s="68"/>
      <c r="G5" s="65"/>
      <c r="H5" s="69"/>
      <c r="I5" s="70"/>
      <c r="J5" s="70"/>
      <c r="K5" s="34" t="s">
        <v>65</v>
      </c>
      <c r="L5" s="77">
        <v>8</v>
      </c>
      <c r="M5" s="77"/>
      <c r="N5" s="72"/>
      <c r="O5" s="79" t="s">
        <v>526</v>
      </c>
      <c r="P5" s="81">
        <v>43684.47662037037</v>
      </c>
      <c r="Q5" s="79" t="s">
        <v>530</v>
      </c>
      <c r="R5" s="79"/>
      <c r="S5" s="79"/>
      <c r="T5" s="79" t="s">
        <v>802</v>
      </c>
      <c r="U5" s="79"/>
      <c r="V5" s="84" t="s">
        <v>884</v>
      </c>
      <c r="W5" s="81">
        <v>43684.47662037037</v>
      </c>
      <c r="X5" s="84" t="s">
        <v>1069</v>
      </c>
      <c r="Y5" s="79"/>
      <c r="Z5" s="79"/>
      <c r="AA5" s="82" t="s">
        <v>1313</v>
      </c>
      <c r="AB5" s="82" t="s">
        <v>1556</v>
      </c>
      <c r="AC5" s="79" t="b">
        <v>0</v>
      </c>
      <c r="AD5" s="79">
        <v>0</v>
      </c>
      <c r="AE5" s="82" t="s">
        <v>1588</v>
      </c>
      <c r="AF5" s="79" t="b">
        <v>0</v>
      </c>
      <c r="AG5" s="79" t="s">
        <v>1621</v>
      </c>
      <c r="AH5" s="79"/>
      <c r="AI5" s="82" t="s">
        <v>1587</v>
      </c>
      <c r="AJ5" s="79" t="b">
        <v>0</v>
      </c>
      <c r="AK5" s="79">
        <v>0</v>
      </c>
      <c r="AL5" s="82" t="s">
        <v>1587</v>
      </c>
      <c r="AM5" s="79" t="s">
        <v>1644</v>
      </c>
      <c r="AN5" s="79" t="b">
        <v>0</v>
      </c>
      <c r="AO5" s="82" t="s">
        <v>1556</v>
      </c>
      <c r="AP5" s="79" t="s">
        <v>176</v>
      </c>
      <c r="AQ5" s="79">
        <v>0</v>
      </c>
      <c r="AR5" s="79">
        <v>0</v>
      </c>
      <c r="AS5" s="79"/>
      <c r="AT5" s="79"/>
      <c r="AU5" s="79"/>
      <c r="AV5" s="79"/>
      <c r="AW5" s="79"/>
      <c r="AX5" s="79"/>
      <c r="AY5" s="79"/>
      <c r="AZ5" s="79"/>
      <c r="BA5">
        <v>1</v>
      </c>
      <c r="BB5" s="78" t="str">
        <f>REPLACE(INDEX(GroupVertices[Group],MATCH(Edges25[[#This Row],[Vertex 1]],GroupVertices[Vertex],0)),1,1,"")</f>
        <v>17</v>
      </c>
      <c r="BC5" s="78" t="str">
        <f>REPLACE(INDEX(GroupVertices[Group],MATCH(Edges25[[#This Row],[Vertex 2]],GroupVertices[Vertex],0)),1,1,"")</f>
        <v>17</v>
      </c>
      <c r="BD5" s="48"/>
      <c r="BE5" s="49"/>
      <c r="BF5" s="48"/>
      <c r="BG5" s="49"/>
      <c r="BH5" s="48"/>
      <c r="BI5" s="49"/>
      <c r="BJ5" s="48"/>
      <c r="BK5" s="49"/>
      <c r="BL5" s="48"/>
    </row>
    <row r="6" spans="1:64" ht="15">
      <c r="A6" s="64" t="s">
        <v>215</v>
      </c>
      <c r="B6" s="64" t="s">
        <v>427</v>
      </c>
      <c r="C6" s="65"/>
      <c r="D6" s="66"/>
      <c r="E6" s="67"/>
      <c r="F6" s="68"/>
      <c r="G6" s="65"/>
      <c r="H6" s="69"/>
      <c r="I6" s="70"/>
      <c r="J6" s="70"/>
      <c r="K6" s="34" t="s">
        <v>65</v>
      </c>
      <c r="L6" s="77">
        <v>11</v>
      </c>
      <c r="M6" s="77"/>
      <c r="N6" s="72"/>
      <c r="O6" s="79" t="s">
        <v>526</v>
      </c>
      <c r="P6" s="81">
        <v>43684.478483796294</v>
      </c>
      <c r="Q6" s="79" t="s">
        <v>531</v>
      </c>
      <c r="R6" s="84" t="s">
        <v>686</v>
      </c>
      <c r="S6" s="79" t="s">
        <v>774</v>
      </c>
      <c r="T6" s="79" t="s">
        <v>803</v>
      </c>
      <c r="U6" s="79"/>
      <c r="V6" s="84" t="s">
        <v>885</v>
      </c>
      <c r="W6" s="81">
        <v>43684.478483796294</v>
      </c>
      <c r="X6" s="84" t="s">
        <v>1070</v>
      </c>
      <c r="Y6" s="79"/>
      <c r="Z6" s="79"/>
      <c r="AA6" s="82" t="s">
        <v>1314</v>
      </c>
      <c r="AB6" s="79"/>
      <c r="AC6" s="79" t="b">
        <v>0</v>
      </c>
      <c r="AD6" s="79">
        <v>0</v>
      </c>
      <c r="AE6" s="82" t="s">
        <v>1587</v>
      </c>
      <c r="AF6" s="79" t="b">
        <v>0</v>
      </c>
      <c r="AG6" s="79" t="s">
        <v>1621</v>
      </c>
      <c r="AH6" s="79"/>
      <c r="AI6" s="82" t="s">
        <v>1587</v>
      </c>
      <c r="AJ6" s="79" t="b">
        <v>0</v>
      </c>
      <c r="AK6" s="79">
        <v>0</v>
      </c>
      <c r="AL6" s="82" t="s">
        <v>1587</v>
      </c>
      <c r="AM6" s="79" t="s">
        <v>1643</v>
      </c>
      <c r="AN6" s="79" t="b">
        <v>0</v>
      </c>
      <c r="AO6" s="82" t="s">
        <v>1314</v>
      </c>
      <c r="AP6" s="79" t="s">
        <v>176</v>
      </c>
      <c r="AQ6" s="79">
        <v>0</v>
      </c>
      <c r="AR6" s="79">
        <v>0</v>
      </c>
      <c r="AS6" s="79"/>
      <c r="AT6" s="79"/>
      <c r="AU6" s="79"/>
      <c r="AV6" s="79"/>
      <c r="AW6" s="79"/>
      <c r="AX6" s="79"/>
      <c r="AY6" s="79"/>
      <c r="AZ6" s="79"/>
      <c r="BA6">
        <v>1</v>
      </c>
      <c r="BB6" s="78" t="str">
        <f>REPLACE(INDEX(GroupVertices[Group],MATCH(Edges25[[#This Row],[Vertex 1]],GroupVertices[Vertex],0)),1,1,"")</f>
        <v>51</v>
      </c>
      <c r="BC6" s="78" t="str">
        <f>REPLACE(INDEX(GroupVertices[Group],MATCH(Edges25[[#This Row],[Vertex 2]],GroupVertices[Vertex],0)),1,1,"")</f>
        <v>51</v>
      </c>
      <c r="BD6" s="48">
        <v>1</v>
      </c>
      <c r="BE6" s="49">
        <v>5.555555555555555</v>
      </c>
      <c r="BF6" s="48">
        <v>0</v>
      </c>
      <c r="BG6" s="49">
        <v>0</v>
      </c>
      <c r="BH6" s="48">
        <v>0</v>
      </c>
      <c r="BI6" s="49">
        <v>0</v>
      </c>
      <c r="BJ6" s="48">
        <v>17</v>
      </c>
      <c r="BK6" s="49">
        <v>94.44444444444444</v>
      </c>
      <c r="BL6" s="48">
        <v>18</v>
      </c>
    </row>
    <row r="7" spans="1:64" ht="15">
      <c r="A7" s="64" t="s">
        <v>216</v>
      </c>
      <c r="B7" s="64" t="s">
        <v>393</v>
      </c>
      <c r="C7" s="65"/>
      <c r="D7" s="66"/>
      <c r="E7" s="67"/>
      <c r="F7" s="68"/>
      <c r="G7" s="65"/>
      <c r="H7" s="69"/>
      <c r="I7" s="70"/>
      <c r="J7" s="70"/>
      <c r="K7" s="34" t="s">
        <v>65</v>
      </c>
      <c r="L7" s="77">
        <v>12</v>
      </c>
      <c r="M7" s="77"/>
      <c r="N7" s="72"/>
      <c r="O7" s="79" t="s">
        <v>526</v>
      </c>
      <c r="P7" s="81">
        <v>43684.50813657408</v>
      </c>
      <c r="Q7" s="79" t="s">
        <v>532</v>
      </c>
      <c r="R7" s="79"/>
      <c r="S7" s="79"/>
      <c r="T7" s="79"/>
      <c r="U7" s="79"/>
      <c r="V7" s="84" t="s">
        <v>886</v>
      </c>
      <c r="W7" s="81">
        <v>43684.50813657408</v>
      </c>
      <c r="X7" s="84" t="s">
        <v>1071</v>
      </c>
      <c r="Y7" s="79"/>
      <c r="Z7" s="79"/>
      <c r="AA7" s="82" t="s">
        <v>1315</v>
      </c>
      <c r="AB7" s="79"/>
      <c r="AC7" s="79" t="b">
        <v>0</v>
      </c>
      <c r="AD7" s="79">
        <v>0</v>
      </c>
      <c r="AE7" s="82" t="s">
        <v>1587</v>
      </c>
      <c r="AF7" s="79" t="b">
        <v>0</v>
      </c>
      <c r="AG7" s="79" t="s">
        <v>1621</v>
      </c>
      <c r="AH7" s="79"/>
      <c r="AI7" s="82" t="s">
        <v>1587</v>
      </c>
      <c r="AJ7" s="79" t="b">
        <v>0</v>
      </c>
      <c r="AK7" s="79">
        <v>1</v>
      </c>
      <c r="AL7" s="82" t="s">
        <v>1523</v>
      </c>
      <c r="AM7" s="79" t="s">
        <v>1645</v>
      </c>
      <c r="AN7" s="79" t="b">
        <v>0</v>
      </c>
      <c r="AO7" s="82" t="s">
        <v>1523</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c r="BE7" s="49"/>
      <c r="BF7" s="48"/>
      <c r="BG7" s="49"/>
      <c r="BH7" s="48"/>
      <c r="BI7" s="49"/>
      <c r="BJ7" s="48"/>
      <c r="BK7" s="49"/>
      <c r="BL7" s="48"/>
    </row>
    <row r="8" spans="1:64" ht="15">
      <c r="A8" s="64" t="s">
        <v>217</v>
      </c>
      <c r="B8" s="64" t="s">
        <v>395</v>
      </c>
      <c r="C8" s="65"/>
      <c r="D8" s="66"/>
      <c r="E8" s="67"/>
      <c r="F8" s="68"/>
      <c r="G8" s="65"/>
      <c r="H8" s="69"/>
      <c r="I8" s="70"/>
      <c r="J8" s="70"/>
      <c r="K8" s="34" t="s">
        <v>65</v>
      </c>
      <c r="L8" s="77">
        <v>15</v>
      </c>
      <c r="M8" s="77"/>
      <c r="N8" s="72"/>
      <c r="O8" s="79" t="s">
        <v>526</v>
      </c>
      <c r="P8" s="81">
        <v>43684.53784722222</v>
      </c>
      <c r="Q8" s="79" t="s">
        <v>533</v>
      </c>
      <c r="R8" s="79"/>
      <c r="S8" s="79"/>
      <c r="T8" s="79" t="s">
        <v>800</v>
      </c>
      <c r="U8" s="79"/>
      <c r="V8" s="84" t="s">
        <v>887</v>
      </c>
      <c r="W8" s="81">
        <v>43684.53784722222</v>
      </c>
      <c r="X8" s="84" t="s">
        <v>1072</v>
      </c>
      <c r="Y8" s="79"/>
      <c r="Z8" s="79"/>
      <c r="AA8" s="82" t="s">
        <v>1316</v>
      </c>
      <c r="AB8" s="79"/>
      <c r="AC8" s="79" t="b">
        <v>0</v>
      </c>
      <c r="AD8" s="79">
        <v>0</v>
      </c>
      <c r="AE8" s="82" t="s">
        <v>1587</v>
      </c>
      <c r="AF8" s="79" t="b">
        <v>0</v>
      </c>
      <c r="AG8" s="79" t="s">
        <v>1621</v>
      </c>
      <c r="AH8" s="79"/>
      <c r="AI8" s="82" t="s">
        <v>1587</v>
      </c>
      <c r="AJ8" s="79" t="b">
        <v>0</v>
      </c>
      <c r="AK8" s="79">
        <v>5</v>
      </c>
      <c r="AL8" s="82" t="s">
        <v>1521</v>
      </c>
      <c r="AM8" s="79" t="s">
        <v>1644</v>
      </c>
      <c r="AN8" s="79" t="b">
        <v>0</v>
      </c>
      <c r="AO8" s="82" t="s">
        <v>1521</v>
      </c>
      <c r="AP8" s="79" t="s">
        <v>176</v>
      </c>
      <c r="AQ8" s="79">
        <v>0</v>
      </c>
      <c r="AR8" s="79">
        <v>0</v>
      </c>
      <c r="AS8" s="79"/>
      <c r="AT8" s="79"/>
      <c r="AU8" s="79"/>
      <c r="AV8" s="79"/>
      <c r="AW8" s="79"/>
      <c r="AX8" s="79"/>
      <c r="AY8" s="79"/>
      <c r="AZ8" s="79"/>
      <c r="BA8">
        <v>1</v>
      </c>
      <c r="BB8" s="78" t="str">
        <f>REPLACE(INDEX(GroupVertices[Group],MATCH(Edges25[[#This Row],[Vertex 1]],GroupVertices[Vertex],0)),1,1,"")</f>
        <v>6</v>
      </c>
      <c r="BC8" s="78" t="str">
        <f>REPLACE(INDEX(GroupVertices[Group],MATCH(Edges25[[#This Row],[Vertex 2]],GroupVertices[Vertex],0)),1,1,"")</f>
        <v>6</v>
      </c>
      <c r="BD8" s="48"/>
      <c r="BE8" s="49"/>
      <c r="BF8" s="48"/>
      <c r="BG8" s="49"/>
      <c r="BH8" s="48"/>
      <c r="BI8" s="49"/>
      <c r="BJ8" s="48"/>
      <c r="BK8" s="49"/>
      <c r="BL8" s="48"/>
    </row>
    <row r="9" spans="1:64" ht="15">
      <c r="A9" s="64" t="s">
        <v>218</v>
      </c>
      <c r="B9" s="64" t="s">
        <v>393</v>
      </c>
      <c r="C9" s="65"/>
      <c r="D9" s="66"/>
      <c r="E9" s="67"/>
      <c r="F9" s="68"/>
      <c r="G9" s="65"/>
      <c r="H9" s="69"/>
      <c r="I9" s="70"/>
      <c r="J9" s="70"/>
      <c r="K9" s="34" t="s">
        <v>65</v>
      </c>
      <c r="L9" s="77">
        <v>18</v>
      </c>
      <c r="M9" s="77"/>
      <c r="N9" s="72"/>
      <c r="O9" s="79" t="s">
        <v>526</v>
      </c>
      <c r="P9" s="81">
        <v>43684.57297453703</v>
      </c>
      <c r="Q9" s="79" t="s">
        <v>534</v>
      </c>
      <c r="R9" s="84" t="s">
        <v>687</v>
      </c>
      <c r="S9" s="79" t="s">
        <v>775</v>
      </c>
      <c r="T9" s="79" t="s">
        <v>804</v>
      </c>
      <c r="U9" s="84" t="s">
        <v>864</v>
      </c>
      <c r="V9" s="84" t="s">
        <v>864</v>
      </c>
      <c r="W9" s="81">
        <v>43684.57297453703</v>
      </c>
      <c r="X9" s="84" t="s">
        <v>1073</v>
      </c>
      <c r="Y9" s="79"/>
      <c r="Z9" s="79"/>
      <c r="AA9" s="82" t="s">
        <v>1317</v>
      </c>
      <c r="AB9" s="79"/>
      <c r="AC9" s="79" t="b">
        <v>0</v>
      </c>
      <c r="AD9" s="79">
        <v>1</v>
      </c>
      <c r="AE9" s="82" t="s">
        <v>1587</v>
      </c>
      <c r="AF9" s="79" t="b">
        <v>0</v>
      </c>
      <c r="AG9" s="79" t="s">
        <v>1621</v>
      </c>
      <c r="AH9" s="79"/>
      <c r="AI9" s="82" t="s">
        <v>1587</v>
      </c>
      <c r="AJ9" s="79" t="b">
        <v>0</v>
      </c>
      <c r="AK9" s="79">
        <v>0</v>
      </c>
      <c r="AL9" s="82" t="s">
        <v>1587</v>
      </c>
      <c r="AM9" s="79" t="s">
        <v>1645</v>
      </c>
      <c r="AN9" s="79" t="b">
        <v>0</v>
      </c>
      <c r="AO9" s="82" t="s">
        <v>1317</v>
      </c>
      <c r="AP9" s="79" t="s">
        <v>176</v>
      </c>
      <c r="AQ9" s="79">
        <v>0</v>
      </c>
      <c r="AR9" s="79">
        <v>0</v>
      </c>
      <c r="AS9" s="79"/>
      <c r="AT9" s="79"/>
      <c r="AU9" s="79"/>
      <c r="AV9" s="79"/>
      <c r="AW9" s="79"/>
      <c r="AX9" s="79"/>
      <c r="AY9" s="79"/>
      <c r="AZ9" s="79"/>
      <c r="BA9">
        <v>1</v>
      </c>
      <c r="BB9" s="78" t="str">
        <f>REPLACE(INDEX(GroupVertices[Group],MATCH(Edges25[[#This Row],[Vertex 1]],GroupVertices[Vertex],0)),1,1,"")</f>
        <v>6</v>
      </c>
      <c r="BC9" s="78" t="str">
        <f>REPLACE(INDEX(GroupVertices[Group],MATCH(Edges25[[#This Row],[Vertex 2]],GroupVertices[Vertex],0)),1,1,"")</f>
        <v>6</v>
      </c>
      <c r="BD9" s="48">
        <v>0</v>
      </c>
      <c r="BE9" s="49">
        <v>0</v>
      </c>
      <c r="BF9" s="48">
        <v>1</v>
      </c>
      <c r="BG9" s="49">
        <v>3.125</v>
      </c>
      <c r="BH9" s="48">
        <v>0</v>
      </c>
      <c r="BI9" s="49">
        <v>0</v>
      </c>
      <c r="BJ9" s="48">
        <v>31</v>
      </c>
      <c r="BK9" s="49">
        <v>96.875</v>
      </c>
      <c r="BL9" s="48">
        <v>32</v>
      </c>
    </row>
    <row r="10" spans="1:64" ht="15">
      <c r="A10" s="64" t="s">
        <v>219</v>
      </c>
      <c r="B10" s="64" t="s">
        <v>219</v>
      </c>
      <c r="C10" s="65"/>
      <c r="D10" s="66"/>
      <c r="E10" s="67"/>
      <c r="F10" s="68"/>
      <c r="G10" s="65"/>
      <c r="H10" s="69"/>
      <c r="I10" s="70"/>
      <c r="J10" s="70"/>
      <c r="K10" s="34" t="s">
        <v>65</v>
      </c>
      <c r="L10" s="77">
        <v>19</v>
      </c>
      <c r="M10" s="77"/>
      <c r="N10" s="72"/>
      <c r="O10" s="79" t="s">
        <v>176</v>
      </c>
      <c r="P10" s="81">
        <v>43684.580243055556</v>
      </c>
      <c r="Q10" s="79" t="s">
        <v>535</v>
      </c>
      <c r="R10" s="84" t="s">
        <v>688</v>
      </c>
      <c r="S10" s="79" t="s">
        <v>773</v>
      </c>
      <c r="T10" s="79" t="s">
        <v>805</v>
      </c>
      <c r="U10" s="79"/>
      <c r="V10" s="84" t="s">
        <v>888</v>
      </c>
      <c r="W10" s="81">
        <v>43684.580243055556</v>
      </c>
      <c r="X10" s="84" t="s">
        <v>1074</v>
      </c>
      <c r="Y10" s="79"/>
      <c r="Z10" s="79"/>
      <c r="AA10" s="82" t="s">
        <v>1318</v>
      </c>
      <c r="AB10" s="79"/>
      <c r="AC10" s="79" t="b">
        <v>0</v>
      </c>
      <c r="AD10" s="79">
        <v>0</v>
      </c>
      <c r="AE10" s="82" t="s">
        <v>1587</v>
      </c>
      <c r="AF10" s="79" t="b">
        <v>0</v>
      </c>
      <c r="AG10" s="79" t="s">
        <v>1621</v>
      </c>
      <c r="AH10" s="79"/>
      <c r="AI10" s="82" t="s">
        <v>1587</v>
      </c>
      <c r="AJ10" s="79" t="b">
        <v>0</v>
      </c>
      <c r="AK10" s="79">
        <v>0</v>
      </c>
      <c r="AL10" s="82" t="s">
        <v>1587</v>
      </c>
      <c r="AM10" s="79" t="s">
        <v>1644</v>
      </c>
      <c r="AN10" s="79" t="b">
        <v>0</v>
      </c>
      <c r="AO10" s="82" t="s">
        <v>1318</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v>1</v>
      </c>
      <c r="BE10" s="49">
        <v>5.882352941176471</v>
      </c>
      <c r="BF10" s="48">
        <v>0</v>
      </c>
      <c r="BG10" s="49">
        <v>0</v>
      </c>
      <c r="BH10" s="48">
        <v>0</v>
      </c>
      <c r="BI10" s="49">
        <v>0</v>
      </c>
      <c r="BJ10" s="48">
        <v>16</v>
      </c>
      <c r="BK10" s="49">
        <v>94.11764705882354</v>
      </c>
      <c r="BL10" s="48">
        <v>17</v>
      </c>
    </row>
    <row r="11" spans="1:64" ht="15">
      <c r="A11" s="64" t="s">
        <v>220</v>
      </c>
      <c r="B11" s="64" t="s">
        <v>220</v>
      </c>
      <c r="C11" s="65"/>
      <c r="D11" s="66"/>
      <c r="E11" s="67"/>
      <c r="F11" s="68"/>
      <c r="G11" s="65"/>
      <c r="H11" s="69"/>
      <c r="I11" s="70"/>
      <c r="J11" s="70"/>
      <c r="K11" s="34" t="s">
        <v>65</v>
      </c>
      <c r="L11" s="77">
        <v>20</v>
      </c>
      <c r="M11" s="77"/>
      <c r="N11" s="72"/>
      <c r="O11" s="79" t="s">
        <v>176</v>
      </c>
      <c r="P11" s="81">
        <v>43684.63576388889</v>
      </c>
      <c r="Q11" s="79" t="s">
        <v>536</v>
      </c>
      <c r="R11" s="84" t="s">
        <v>689</v>
      </c>
      <c r="S11" s="79" t="s">
        <v>776</v>
      </c>
      <c r="T11" s="79" t="s">
        <v>806</v>
      </c>
      <c r="U11" s="84" t="s">
        <v>865</v>
      </c>
      <c r="V11" s="84" t="s">
        <v>865</v>
      </c>
      <c r="W11" s="81">
        <v>43684.63576388889</v>
      </c>
      <c r="X11" s="84" t="s">
        <v>1075</v>
      </c>
      <c r="Y11" s="79"/>
      <c r="Z11" s="79"/>
      <c r="AA11" s="82" t="s">
        <v>1319</v>
      </c>
      <c r="AB11" s="79"/>
      <c r="AC11" s="79" t="b">
        <v>0</v>
      </c>
      <c r="AD11" s="79">
        <v>0</v>
      </c>
      <c r="AE11" s="82" t="s">
        <v>1587</v>
      </c>
      <c r="AF11" s="79" t="b">
        <v>0</v>
      </c>
      <c r="AG11" s="79" t="s">
        <v>1621</v>
      </c>
      <c r="AH11" s="79"/>
      <c r="AI11" s="82" t="s">
        <v>1587</v>
      </c>
      <c r="AJ11" s="79" t="b">
        <v>0</v>
      </c>
      <c r="AK11" s="79">
        <v>0</v>
      </c>
      <c r="AL11" s="82" t="s">
        <v>1587</v>
      </c>
      <c r="AM11" s="79" t="s">
        <v>1646</v>
      </c>
      <c r="AN11" s="79" t="b">
        <v>0</v>
      </c>
      <c r="AO11" s="82" t="s">
        <v>1319</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2</v>
      </c>
      <c r="BE11" s="49">
        <v>5.714285714285714</v>
      </c>
      <c r="BF11" s="48">
        <v>0</v>
      </c>
      <c r="BG11" s="49">
        <v>0</v>
      </c>
      <c r="BH11" s="48">
        <v>0</v>
      </c>
      <c r="BI11" s="49">
        <v>0</v>
      </c>
      <c r="BJ11" s="48">
        <v>33</v>
      </c>
      <c r="BK11" s="49">
        <v>94.28571428571429</v>
      </c>
      <c r="BL11" s="48">
        <v>35</v>
      </c>
    </row>
    <row r="12" spans="1:64" ht="15">
      <c r="A12" s="64" t="s">
        <v>221</v>
      </c>
      <c r="B12" s="64" t="s">
        <v>221</v>
      </c>
      <c r="C12" s="65"/>
      <c r="D12" s="66"/>
      <c r="E12" s="67"/>
      <c r="F12" s="68"/>
      <c r="G12" s="65"/>
      <c r="H12" s="69"/>
      <c r="I12" s="70"/>
      <c r="J12" s="70"/>
      <c r="K12" s="34" t="s">
        <v>65</v>
      </c>
      <c r="L12" s="77">
        <v>21</v>
      </c>
      <c r="M12" s="77"/>
      <c r="N12" s="72"/>
      <c r="O12" s="79" t="s">
        <v>176</v>
      </c>
      <c r="P12" s="81">
        <v>43684.67223379629</v>
      </c>
      <c r="Q12" s="79" t="s">
        <v>537</v>
      </c>
      <c r="R12" s="79" t="s">
        <v>690</v>
      </c>
      <c r="S12" s="79" t="s">
        <v>777</v>
      </c>
      <c r="T12" s="79" t="s">
        <v>807</v>
      </c>
      <c r="U12" s="84" t="s">
        <v>866</v>
      </c>
      <c r="V12" s="84" t="s">
        <v>866</v>
      </c>
      <c r="W12" s="81">
        <v>43684.67223379629</v>
      </c>
      <c r="X12" s="84" t="s">
        <v>1076</v>
      </c>
      <c r="Y12" s="79"/>
      <c r="Z12" s="79"/>
      <c r="AA12" s="82" t="s">
        <v>1320</v>
      </c>
      <c r="AB12" s="79"/>
      <c r="AC12" s="79" t="b">
        <v>0</v>
      </c>
      <c r="AD12" s="79">
        <v>0</v>
      </c>
      <c r="AE12" s="82" t="s">
        <v>1587</v>
      </c>
      <c r="AF12" s="79" t="b">
        <v>0</v>
      </c>
      <c r="AG12" s="79" t="s">
        <v>1621</v>
      </c>
      <c r="AH12" s="79"/>
      <c r="AI12" s="82" t="s">
        <v>1587</v>
      </c>
      <c r="AJ12" s="79" t="b">
        <v>0</v>
      </c>
      <c r="AK12" s="79">
        <v>0</v>
      </c>
      <c r="AL12" s="82" t="s">
        <v>1587</v>
      </c>
      <c r="AM12" s="79" t="s">
        <v>1647</v>
      </c>
      <c r="AN12" s="79" t="b">
        <v>0</v>
      </c>
      <c r="AO12" s="82" t="s">
        <v>1320</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0</v>
      </c>
      <c r="BE12" s="49">
        <v>0</v>
      </c>
      <c r="BF12" s="48">
        <v>0</v>
      </c>
      <c r="BG12" s="49">
        <v>0</v>
      </c>
      <c r="BH12" s="48">
        <v>0</v>
      </c>
      <c r="BI12" s="49">
        <v>0</v>
      </c>
      <c r="BJ12" s="48">
        <v>37</v>
      </c>
      <c r="BK12" s="49">
        <v>100</v>
      </c>
      <c r="BL12" s="48">
        <v>37</v>
      </c>
    </row>
    <row r="13" spans="1:64" ht="15">
      <c r="A13" s="64" t="s">
        <v>222</v>
      </c>
      <c r="B13" s="64" t="s">
        <v>222</v>
      </c>
      <c r="C13" s="65"/>
      <c r="D13" s="66"/>
      <c r="E13" s="67"/>
      <c r="F13" s="68"/>
      <c r="G13" s="65"/>
      <c r="H13" s="69"/>
      <c r="I13" s="70"/>
      <c r="J13" s="70"/>
      <c r="K13" s="34" t="s">
        <v>65</v>
      </c>
      <c r="L13" s="77">
        <v>22</v>
      </c>
      <c r="M13" s="77"/>
      <c r="N13" s="72"/>
      <c r="O13" s="79" t="s">
        <v>176</v>
      </c>
      <c r="P13" s="81">
        <v>43684.69107638889</v>
      </c>
      <c r="Q13" s="79" t="s">
        <v>538</v>
      </c>
      <c r="R13" s="84" t="s">
        <v>691</v>
      </c>
      <c r="S13" s="79" t="s">
        <v>778</v>
      </c>
      <c r="T13" s="79" t="s">
        <v>808</v>
      </c>
      <c r="U13" s="79"/>
      <c r="V13" s="84" t="s">
        <v>889</v>
      </c>
      <c r="W13" s="81">
        <v>43684.69107638889</v>
      </c>
      <c r="X13" s="84" t="s">
        <v>1077</v>
      </c>
      <c r="Y13" s="79"/>
      <c r="Z13" s="79"/>
      <c r="AA13" s="82" t="s">
        <v>1321</v>
      </c>
      <c r="AB13" s="79"/>
      <c r="AC13" s="79" t="b">
        <v>0</v>
      </c>
      <c r="AD13" s="79">
        <v>0</v>
      </c>
      <c r="AE13" s="82" t="s">
        <v>1587</v>
      </c>
      <c r="AF13" s="79" t="b">
        <v>1</v>
      </c>
      <c r="AG13" s="79" t="s">
        <v>1621</v>
      </c>
      <c r="AH13" s="79"/>
      <c r="AI13" s="82" t="s">
        <v>1628</v>
      </c>
      <c r="AJ13" s="79" t="b">
        <v>0</v>
      </c>
      <c r="AK13" s="79">
        <v>0</v>
      </c>
      <c r="AL13" s="82" t="s">
        <v>1587</v>
      </c>
      <c r="AM13" s="79" t="s">
        <v>1644</v>
      </c>
      <c r="AN13" s="79" t="b">
        <v>0</v>
      </c>
      <c r="AO13" s="82" t="s">
        <v>1321</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0</v>
      </c>
      <c r="BE13" s="49">
        <v>0</v>
      </c>
      <c r="BF13" s="48">
        <v>0</v>
      </c>
      <c r="BG13" s="49">
        <v>0</v>
      </c>
      <c r="BH13" s="48">
        <v>0</v>
      </c>
      <c r="BI13" s="49">
        <v>0</v>
      </c>
      <c r="BJ13" s="48">
        <v>23</v>
      </c>
      <c r="BK13" s="49">
        <v>100</v>
      </c>
      <c r="BL13" s="48">
        <v>23</v>
      </c>
    </row>
    <row r="14" spans="1:64" ht="15">
      <c r="A14" s="64" t="s">
        <v>223</v>
      </c>
      <c r="B14" s="64" t="s">
        <v>429</v>
      </c>
      <c r="C14" s="65"/>
      <c r="D14" s="66"/>
      <c r="E14" s="67"/>
      <c r="F14" s="68"/>
      <c r="G14" s="65"/>
      <c r="H14" s="69"/>
      <c r="I14" s="70"/>
      <c r="J14" s="70"/>
      <c r="K14" s="34" t="s">
        <v>65</v>
      </c>
      <c r="L14" s="77">
        <v>23</v>
      </c>
      <c r="M14" s="77"/>
      <c r="N14" s="72"/>
      <c r="O14" s="79" t="s">
        <v>526</v>
      </c>
      <c r="P14" s="81">
        <v>43684.69478009259</v>
      </c>
      <c r="Q14" s="79" t="s">
        <v>539</v>
      </c>
      <c r="R14" s="79"/>
      <c r="S14" s="79"/>
      <c r="T14" s="79" t="s">
        <v>800</v>
      </c>
      <c r="U14" s="79"/>
      <c r="V14" s="84" t="s">
        <v>890</v>
      </c>
      <c r="W14" s="81">
        <v>43684.69478009259</v>
      </c>
      <c r="X14" s="84" t="s">
        <v>1078</v>
      </c>
      <c r="Y14" s="79"/>
      <c r="Z14" s="79"/>
      <c r="AA14" s="82" t="s">
        <v>1322</v>
      </c>
      <c r="AB14" s="79"/>
      <c r="AC14" s="79" t="b">
        <v>0</v>
      </c>
      <c r="AD14" s="79">
        <v>28</v>
      </c>
      <c r="AE14" s="82" t="s">
        <v>1587</v>
      </c>
      <c r="AF14" s="79" t="b">
        <v>0</v>
      </c>
      <c r="AG14" s="79" t="s">
        <v>1621</v>
      </c>
      <c r="AH14" s="79"/>
      <c r="AI14" s="82" t="s">
        <v>1587</v>
      </c>
      <c r="AJ14" s="79" t="b">
        <v>0</v>
      </c>
      <c r="AK14" s="79">
        <v>2</v>
      </c>
      <c r="AL14" s="82" t="s">
        <v>1587</v>
      </c>
      <c r="AM14" s="79" t="s">
        <v>1643</v>
      </c>
      <c r="AN14" s="79" t="b">
        <v>0</v>
      </c>
      <c r="AO14" s="82" t="s">
        <v>1322</v>
      </c>
      <c r="AP14" s="79" t="s">
        <v>176</v>
      </c>
      <c r="AQ14" s="79">
        <v>0</v>
      </c>
      <c r="AR14" s="79">
        <v>0</v>
      </c>
      <c r="AS14" s="79"/>
      <c r="AT14" s="79"/>
      <c r="AU14" s="79"/>
      <c r="AV14" s="79"/>
      <c r="AW14" s="79"/>
      <c r="AX14" s="79"/>
      <c r="AY14" s="79"/>
      <c r="AZ14" s="79"/>
      <c r="BA14">
        <v>1</v>
      </c>
      <c r="BB14" s="78" t="str">
        <f>REPLACE(INDEX(GroupVertices[Group],MATCH(Edges25[[#This Row],[Vertex 1]],GroupVertices[Vertex],0)),1,1,"")</f>
        <v>16</v>
      </c>
      <c r="BC14" s="78" t="str">
        <f>REPLACE(INDEX(GroupVertices[Group],MATCH(Edges25[[#This Row],[Vertex 2]],GroupVertices[Vertex],0)),1,1,"")</f>
        <v>16</v>
      </c>
      <c r="BD14" s="48">
        <v>1</v>
      </c>
      <c r="BE14" s="49">
        <v>3.0303030303030303</v>
      </c>
      <c r="BF14" s="48">
        <v>4</v>
      </c>
      <c r="BG14" s="49">
        <v>12.121212121212121</v>
      </c>
      <c r="BH14" s="48">
        <v>0</v>
      </c>
      <c r="BI14" s="49">
        <v>0</v>
      </c>
      <c r="BJ14" s="48">
        <v>28</v>
      </c>
      <c r="BK14" s="49">
        <v>84.84848484848484</v>
      </c>
      <c r="BL14" s="48">
        <v>33</v>
      </c>
    </row>
    <row r="15" spans="1:64" ht="15">
      <c r="A15" s="64" t="s">
        <v>224</v>
      </c>
      <c r="B15" s="64" t="s">
        <v>393</v>
      </c>
      <c r="C15" s="65"/>
      <c r="D15" s="66"/>
      <c r="E15" s="67"/>
      <c r="F15" s="68"/>
      <c r="G15" s="65"/>
      <c r="H15" s="69"/>
      <c r="I15" s="70"/>
      <c r="J15" s="70"/>
      <c r="K15" s="34" t="s">
        <v>65</v>
      </c>
      <c r="L15" s="77">
        <v>24</v>
      </c>
      <c r="M15" s="77"/>
      <c r="N15" s="72"/>
      <c r="O15" s="79" t="s">
        <v>526</v>
      </c>
      <c r="P15" s="81">
        <v>43684.74201388889</v>
      </c>
      <c r="Q15" s="79" t="s">
        <v>540</v>
      </c>
      <c r="R15" s="79"/>
      <c r="S15" s="79"/>
      <c r="T15" s="79"/>
      <c r="U15" s="79"/>
      <c r="V15" s="84" t="s">
        <v>891</v>
      </c>
      <c r="W15" s="81">
        <v>43684.74201388889</v>
      </c>
      <c r="X15" s="84" t="s">
        <v>1079</v>
      </c>
      <c r="Y15" s="79"/>
      <c r="Z15" s="79"/>
      <c r="AA15" s="82" t="s">
        <v>1323</v>
      </c>
      <c r="AB15" s="79"/>
      <c r="AC15" s="79" t="b">
        <v>0</v>
      </c>
      <c r="AD15" s="79">
        <v>0</v>
      </c>
      <c r="AE15" s="82" t="s">
        <v>1587</v>
      </c>
      <c r="AF15" s="79" t="b">
        <v>0</v>
      </c>
      <c r="AG15" s="79" t="s">
        <v>1621</v>
      </c>
      <c r="AH15" s="79"/>
      <c r="AI15" s="82" t="s">
        <v>1587</v>
      </c>
      <c r="AJ15" s="79" t="b">
        <v>0</v>
      </c>
      <c r="AK15" s="79">
        <v>4</v>
      </c>
      <c r="AL15" s="82" t="s">
        <v>1523</v>
      </c>
      <c r="AM15" s="79" t="s">
        <v>1648</v>
      </c>
      <c r="AN15" s="79" t="b">
        <v>0</v>
      </c>
      <c r="AO15" s="82" t="s">
        <v>1523</v>
      </c>
      <c r="AP15" s="79" t="s">
        <v>176</v>
      </c>
      <c r="AQ15" s="79">
        <v>0</v>
      </c>
      <c r="AR15" s="79">
        <v>0</v>
      </c>
      <c r="AS15" s="79"/>
      <c r="AT15" s="79"/>
      <c r="AU15" s="79"/>
      <c r="AV15" s="79"/>
      <c r="AW15" s="79"/>
      <c r="AX15" s="79"/>
      <c r="AY15" s="79"/>
      <c r="AZ15" s="79"/>
      <c r="BA15">
        <v>1</v>
      </c>
      <c r="BB15" s="78" t="str">
        <f>REPLACE(INDEX(GroupVertices[Group],MATCH(Edges25[[#This Row],[Vertex 1]],GroupVertices[Vertex],0)),1,1,"")</f>
        <v>6</v>
      </c>
      <c r="BC15" s="78" t="str">
        <f>REPLACE(INDEX(GroupVertices[Group],MATCH(Edges25[[#This Row],[Vertex 2]],GroupVertices[Vertex],0)),1,1,"")</f>
        <v>6</v>
      </c>
      <c r="BD15" s="48"/>
      <c r="BE15" s="49"/>
      <c r="BF15" s="48"/>
      <c r="BG15" s="49"/>
      <c r="BH15" s="48"/>
      <c r="BI15" s="49"/>
      <c r="BJ15" s="48"/>
      <c r="BK15" s="49"/>
      <c r="BL15" s="48"/>
    </row>
    <row r="16" spans="1:64" ht="15">
      <c r="A16" s="64" t="s">
        <v>225</v>
      </c>
      <c r="B16" s="64" t="s">
        <v>395</v>
      </c>
      <c r="C16" s="65"/>
      <c r="D16" s="66"/>
      <c r="E16" s="67"/>
      <c r="F16" s="68"/>
      <c r="G16" s="65"/>
      <c r="H16" s="69"/>
      <c r="I16" s="70"/>
      <c r="J16" s="70"/>
      <c r="K16" s="34" t="s">
        <v>65</v>
      </c>
      <c r="L16" s="77">
        <v>27</v>
      </c>
      <c r="M16" s="77"/>
      <c r="N16" s="72"/>
      <c r="O16" s="79" t="s">
        <v>526</v>
      </c>
      <c r="P16" s="81">
        <v>43684.748923611114</v>
      </c>
      <c r="Q16" s="79" t="s">
        <v>533</v>
      </c>
      <c r="R16" s="79"/>
      <c r="S16" s="79"/>
      <c r="T16" s="79" t="s">
        <v>800</v>
      </c>
      <c r="U16" s="79"/>
      <c r="V16" s="84" t="s">
        <v>892</v>
      </c>
      <c r="W16" s="81">
        <v>43684.748923611114</v>
      </c>
      <c r="X16" s="84" t="s">
        <v>1080</v>
      </c>
      <c r="Y16" s="79"/>
      <c r="Z16" s="79"/>
      <c r="AA16" s="82" t="s">
        <v>1324</v>
      </c>
      <c r="AB16" s="79"/>
      <c r="AC16" s="79" t="b">
        <v>0</v>
      </c>
      <c r="AD16" s="79">
        <v>0</v>
      </c>
      <c r="AE16" s="82" t="s">
        <v>1587</v>
      </c>
      <c r="AF16" s="79" t="b">
        <v>0</v>
      </c>
      <c r="AG16" s="79" t="s">
        <v>1621</v>
      </c>
      <c r="AH16" s="79"/>
      <c r="AI16" s="82" t="s">
        <v>1587</v>
      </c>
      <c r="AJ16" s="79" t="b">
        <v>0</v>
      </c>
      <c r="AK16" s="79">
        <v>5</v>
      </c>
      <c r="AL16" s="82" t="s">
        <v>1521</v>
      </c>
      <c r="AM16" s="79" t="s">
        <v>1643</v>
      </c>
      <c r="AN16" s="79" t="b">
        <v>0</v>
      </c>
      <c r="AO16" s="82" t="s">
        <v>1521</v>
      </c>
      <c r="AP16" s="79" t="s">
        <v>176</v>
      </c>
      <c r="AQ16" s="79">
        <v>0</v>
      </c>
      <c r="AR16" s="79">
        <v>0</v>
      </c>
      <c r="AS16" s="79"/>
      <c r="AT16" s="79"/>
      <c r="AU16" s="79"/>
      <c r="AV16" s="79"/>
      <c r="AW16" s="79"/>
      <c r="AX16" s="79"/>
      <c r="AY16" s="79"/>
      <c r="AZ16" s="79"/>
      <c r="BA16">
        <v>1</v>
      </c>
      <c r="BB16" s="78" t="str">
        <f>REPLACE(INDEX(GroupVertices[Group],MATCH(Edges25[[#This Row],[Vertex 1]],GroupVertices[Vertex],0)),1,1,"")</f>
        <v>6</v>
      </c>
      <c r="BC16" s="78" t="str">
        <f>REPLACE(INDEX(GroupVertices[Group],MATCH(Edges25[[#This Row],[Vertex 2]],GroupVertices[Vertex],0)),1,1,"")</f>
        <v>6</v>
      </c>
      <c r="BD16" s="48"/>
      <c r="BE16" s="49"/>
      <c r="BF16" s="48"/>
      <c r="BG16" s="49"/>
      <c r="BH16" s="48"/>
      <c r="BI16" s="49"/>
      <c r="BJ16" s="48"/>
      <c r="BK16" s="49"/>
      <c r="BL16" s="48"/>
    </row>
    <row r="17" spans="1:64" ht="15">
      <c r="A17" s="64" t="s">
        <v>226</v>
      </c>
      <c r="B17" s="64" t="s">
        <v>226</v>
      </c>
      <c r="C17" s="65"/>
      <c r="D17" s="66"/>
      <c r="E17" s="67"/>
      <c r="F17" s="68"/>
      <c r="G17" s="65"/>
      <c r="H17" s="69"/>
      <c r="I17" s="70"/>
      <c r="J17" s="70"/>
      <c r="K17" s="34" t="s">
        <v>65</v>
      </c>
      <c r="L17" s="77">
        <v>30</v>
      </c>
      <c r="M17" s="77"/>
      <c r="N17" s="72"/>
      <c r="O17" s="79" t="s">
        <v>176</v>
      </c>
      <c r="P17" s="81">
        <v>43684.776400462964</v>
      </c>
      <c r="Q17" s="79" t="s">
        <v>541</v>
      </c>
      <c r="R17" s="84" t="s">
        <v>689</v>
      </c>
      <c r="S17" s="79" t="s">
        <v>776</v>
      </c>
      <c r="T17" s="79" t="s">
        <v>806</v>
      </c>
      <c r="U17" s="84" t="s">
        <v>867</v>
      </c>
      <c r="V17" s="84" t="s">
        <v>867</v>
      </c>
      <c r="W17" s="81">
        <v>43684.776400462964</v>
      </c>
      <c r="X17" s="84" t="s">
        <v>1081</v>
      </c>
      <c r="Y17" s="79"/>
      <c r="Z17" s="79"/>
      <c r="AA17" s="82" t="s">
        <v>1325</v>
      </c>
      <c r="AB17" s="79"/>
      <c r="AC17" s="79" t="b">
        <v>0</v>
      </c>
      <c r="AD17" s="79">
        <v>0</v>
      </c>
      <c r="AE17" s="82" t="s">
        <v>1587</v>
      </c>
      <c r="AF17" s="79" t="b">
        <v>0</v>
      </c>
      <c r="AG17" s="79" t="s">
        <v>1621</v>
      </c>
      <c r="AH17" s="79"/>
      <c r="AI17" s="82" t="s">
        <v>1587</v>
      </c>
      <c r="AJ17" s="79" t="b">
        <v>0</v>
      </c>
      <c r="AK17" s="79">
        <v>0</v>
      </c>
      <c r="AL17" s="82" t="s">
        <v>1587</v>
      </c>
      <c r="AM17" s="79" t="s">
        <v>1646</v>
      </c>
      <c r="AN17" s="79" t="b">
        <v>0</v>
      </c>
      <c r="AO17" s="82" t="s">
        <v>1325</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v>2</v>
      </c>
      <c r="BE17" s="49">
        <v>5.714285714285714</v>
      </c>
      <c r="BF17" s="48">
        <v>0</v>
      </c>
      <c r="BG17" s="49">
        <v>0</v>
      </c>
      <c r="BH17" s="48">
        <v>0</v>
      </c>
      <c r="BI17" s="49">
        <v>0</v>
      </c>
      <c r="BJ17" s="48">
        <v>33</v>
      </c>
      <c r="BK17" s="49">
        <v>94.28571428571429</v>
      </c>
      <c r="BL17" s="48">
        <v>35</v>
      </c>
    </row>
    <row r="18" spans="1:64" ht="15">
      <c r="A18" s="64" t="s">
        <v>227</v>
      </c>
      <c r="B18" s="64" t="s">
        <v>227</v>
      </c>
      <c r="C18" s="65"/>
      <c r="D18" s="66"/>
      <c r="E18" s="67"/>
      <c r="F18" s="68"/>
      <c r="G18" s="65"/>
      <c r="H18" s="69"/>
      <c r="I18" s="70"/>
      <c r="J18" s="70"/>
      <c r="K18" s="34" t="s">
        <v>65</v>
      </c>
      <c r="L18" s="77">
        <v>31</v>
      </c>
      <c r="M18" s="77"/>
      <c r="N18" s="72"/>
      <c r="O18" s="79" t="s">
        <v>176</v>
      </c>
      <c r="P18" s="81">
        <v>43684.815833333334</v>
      </c>
      <c r="Q18" s="79" t="s">
        <v>542</v>
      </c>
      <c r="R18" s="84" t="s">
        <v>692</v>
      </c>
      <c r="S18" s="79" t="s">
        <v>779</v>
      </c>
      <c r="T18" s="79" t="s">
        <v>809</v>
      </c>
      <c r="U18" s="79"/>
      <c r="V18" s="84" t="s">
        <v>893</v>
      </c>
      <c r="W18" s="81">
        <v>43684.815833333334</v>
      </c>
      <c r="X18" s="84" t="s">
        <v>1082</v>
      </c>
      <c r="Y18" s="79"/>
      <c r="Z18" s="79"/>
      <c r="AA18" s="82" t="s">
        <v>1326</v>
      </c>
      <c r="AB18" s="82" t="s">
        <v>1557</v>
      </c>
      <c r="AC18" s="79" t="b">
        <v>0</v>
      </c>
      <c r="AD18" s="79">
        <v>0</v>
      </c>
      <c r="AE18" s="82" t="s">
        <v>1589</v>
      </c>
      <c r="AF18" s="79" t="b">
        <v>0</v>
      </c>
      <c r="AG18" s="79" t="s">
        <v>1621</v>
      </c>
      <c r="AH18" s="79"/>
      <c r="AI18" s="82" t="s">
        <v>1587</v>
      </c>
      <c r="AJ18" s="79" t="b">
        <v>0</v>
      </c>
      <c r="AK18" s="79">
        <v>0</v>
      </c>
      <c r="AL18" s="82" t="s">
        <v>1587</v>
      </c>
      <c r="AM18" s="79" t="s">
        <v>1643</v>
      </c>
      <c r="AN18" s="79" t="b">
        <v>0</v>
      </c>
      <c r="AO18" s="82" t="s">
        <v>1557</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v>1</v>
      </c>
      <c r="BE18" s="49">
        <v>5.882352941176471</v>
      </c>
      <c r="BF18" s="48">
        <v>0</v>
      </c>
      <c r="BG18" s="49">
        <v>0</v>
      </c>
      <c r="BH18" s="48">
        <v>0</v>
      </c>
      <c r="BI18" s="49">
        <v>0</v>
      </c>
      <c r="BJ18" s="48">
        <v>16</v>
      </c>
      <c r="BK18" s="49">
        <v>94.11764705882354</v>
      </c>
      <c r="BL18" s="48">
        <v>17</v>
      </c>
    </row>
    <row r="19" spans="1:64" ht="15">
      <c r="A19" s="64" t="s">
        <v>228</v>
      </c>
      <c r="B19" s="64" t="s">
        <v>228</v>
      </c>
      <c r="C19" s="65"/>
      <c r="D19" s="66"/>
      <c r="E19" s="67"/>
      <c r="F19" s="68"/>
      <c r="G19" s="65"/>
      <c r="H19" s="69"/>
      <c r="I19" s="70"/>
      <c r="J19" s="70"/>
      <c r="K19" s="34" t="s">
        <v>65</v>
      </c>
      <c r="L19" s="77">
        <v>32</v>
      </c>
      <c r="M19" s="77"/>
      <c r="N19" s="72"/>
      <c r="O19" s="79" t="s">
        <v>176</v>
      </c>
      <c r="P19" s="81">
        <v>43684.86555555555</v>
      </c>
      <c r="Q19" s="79" t="s">
        <v>543</v>
      </c>
      <c r="R19" s="79"/>
      <c r="S19" s="79"/>
      <c r="T19" s="79" t="s">
        <v>810</v>
      </c>
      <c r="U19" s="84" t="s">
        <v>868</v>
      </c>
      <c r="V19" s="84" t="s">
        <v>868</v>
      </c>
      <c r="W19" s="81">
        <v>43684.86555555555</v>
      </c>
      <c r="X19" s="84" t="s">
        <v>1083</v>
      </c>
      <c r="Y19" s="79"/>
      <c r="Z19" s="79"/>
      <c r="AA19" s="82" t="s">
        <v>1327</v>
      </c>
      <c r="AB19" s="79"/>
      <c r="AC19" s="79" t="b">
        <v>0</v>
      </c>
      <c r="AD19" s="79">
        <v>0</v>
      </c>
      <c r="AE19" s="82" t="s">
        <v>1587</v>
      </c>
      <c r="AF19" s="79" t="b">
        <v>0</v>
      </c>
      <c r="AG19" s="79" t="s">
        <v>1622</v>
      </c>
      <c r="AH19" s="79"/>
      <c r="AI19" s="82" t="s">
        <v>1587</v>
      </c>
      <c r="AJ19" s="79" t="b">
        <v>0</v>
      </c>
      <c r="AK19" s="79">
        <v>0</v>
      </c>
      <c r="AL19" s="82" t="s">
        <v>1587</v>
      </c>
      <c r="AM19" s="79" t="s">
        <v>1648</v>
      </c>
      <c r="AN19" s="79" t="b">
        <v>0</v>
      </c>
      <c r="AO19" s="82" t="s">
        <v>1327</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v>0</v>
      </c>
      <c r="BE19" s="49">
        <v>0</v>
      </c>
      <c r="BF19" s="48">
        <v>0</v>
      </c>
      <c r="BG19" s="49">
        <v>0</v>
      </c>
      <c r="BH19" s="48">
        <v>0</v>
      </c>
      <c r="BI19" s="49">
        <v>0</v>
      </c>
      <c r="BJ19" s="48">
        <v>3</v>
      </c>
      <c r="BK19" s="49">
        <v>100</v>
      </c>
      <c r="BL19" s="48">
        <v>3</v>
      </c>
    </row>
    <row r="20" spans="1:64" ht="15">
      <c r="A20" s="64" t="s">
        <v>229</v>
      </c>
      <c r="B20" s="64" t="s">
        <v>229</v>
      </c>
      <c r="C20" s="65"/>
      <c r="D20" s="66"/>
      <c r="E20" s="67"/>
      <c r="F20" s="68"/>
      <c r="G20" s="65"/>
      <c r="H20" s="69"/>
      <c r="I20" s="70"/>
      <c r="J20" s="70"/>
      <c r="K20" s="34" t="s">
        <v>65</v>
      </c>
      <c r="L20" s="77">
        <v>33</v>
      </c>
      <c r="M20" s="77"/>
      <c r="N20" s="72"/>
      <c r="O20" s="79" t="s">
        <v>176</v>
      </c>
      <c r="P20" s="81">
        <v>43685.122928240744</v>
      </c>
      <c r="Q20" s="79" t="s">
        <v>544</v>
      </c>
      <c r="R20" s="84" t="s">
        <v>693</v>
      </c>
      <c r="S20" s="79" t="s">
        <v>778</v>
      </c>
      <c r="T20" s="79" t="s">
        <v>800</v>
      </c>
      <c r="U20" s="79"/>
      <c r="V20" s="84" t="s">
        <v>894</v>
      </c>
      <c r="W20" s="81">
        <v>43685.122928240744</v>
      </c>
      <c r="X20" s="84" t="s">
        <v>1084</v>
      </c>
      <c r="Y20" s="79"/>
      <c r="Z20" s="79"/>
      <c r="AA20" s="82" t="s">
        <v>1328</v>
      </c>
      <c r="AB20" s="79"/>
      <c r="AC20" s="79" t="b">
        <v>0</v>
      </c>
      <c r="AD20" s="79">
        <v>0</v>
      </c>
      <c r="AE20" s="82" t="s">
        <v>1587</v>
      </c>
      <c r="AF20" s="79" t="b">
        <v>1</v>
      </c>
      <c r="AG20" s="79" t="s">
        <v>1622</v>
      </c>
      <c r="AH20" s="79"/>
      <c r="AI20" s="82" t="s">
        <v>1629</v>
      </c>
      <c r="AJ20" s="79" t="b">
        <v>0</v>
      </c>
      <c r="AK20" s="79">
        <v>0</v>
      </c>
      <c r="AL20" s="82" t="s">
        <v>1587</v>
      </c>
      <c r="AM20" s="79" t="s">
        <v>1648</v>
      </c>
      <c r="AN20" s="79" t="b">
        <v>0</v>
      </c>
      <c r="AO20" s="82" t="s">
        <v>1328</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0</v>
      </c>
      <c r="BE20" s="49">
        <v>0</v>
      </c>
      <c r="BF20" s="48">
        <v>0</v>
      </c>
      <c r="BG20" s="49">
        <v>0</v>
      </c>
      <c r="BH20" s="48">
        <v>0</v>
      </c>
      <c r="BI20" s="49">
        <v>0</v>
      </c>
      <c r="BJ20" s="48">
        <v>1</v>
      </c>
      <c r="BK20" s="49">
        <v>100</v>
      </c>
      <c r="BL20" s="48">
        <v>1</v>
      </c>
    </row>
    <row r="21" spans="1:64" ht="15">
      <c r="A21" s="64" t="s">
        <v>230</v>
      </c>
      <c r="B21" s="64" t="s">
        <v>230</v>
      </c>
      <c r="C21" s="65"/>
      <c r="D21" s="66"/>
      <c r="E21" s="67"/>
      <c r="F21" s="68"/>
      <c r="G21" s="65"/>
      <c r="H21" s="69"/>
      <c r="I21" s="70"/>
      <c r="J21" s="70"/>
      <c r="K21" s="34" t="s">
        <v>65</v>
      </c>
      <c r="L21" s="77">
        <v>34</v>
      </c>
      <c r="M21" s="77"/>
      <c r="N21" s="72"/>
      <c r="O21" s="79" t="s">
        <v>176</v>
      </c>
      <c r="P21" s="81">
        <v>43206.586168981485</v>
      </c>
      <c r="Q21" s="79" t="s">
        <v>545</v>
      </c>
      <c r="R21" s="79"/>
      <c r="S21" s="79"/>
      <c r="T21" s="79" t="s">
        <v>811</v>
      </c>
      <c r="U21" s="79"/>
      <c r="V21" s="84" t="s">
        <v>895</v>
      </c>
      <c r="W21" s="81">
        <v>43206.586168981485</v>
      </c>
      <c r="X21" s="84" t="s">
        <v>1085</v>
      </c>
      <c r="Y21" s="79"/>
      <c r="Z21" s="79"/>
      <c r="AA21" s="82" t="s">
        <v>1329</v>
      </c>
      <c r="AB21" s="79"/>
      <c r="AC21" s="79" t="b">
        <v>0</v>
      </c>
      <c r="AD21" s="79">
        <v>11</v>
      </c>
      <c r="AE21" s="82" t="s">
        <v>1587</v>
      </c>
      <c r="AF21" s="79" t="b">
        <v>0</v>
      </c>
      <c r="AG21" s="79" t="s">
        <v>1621</v>
      </c>
      <c r="AH21" s="79"/>
      <c r="AI21" s="82" t="s">
        <v>1587</v>
      </c>
      <c r="AJ21" s="79" t="b">
        <v>0</v>
      </c>
      <c r="AK21" s="79">
        <v>6</v>
      </c>
      <c r="AL21" s="82" t="s">
        <v>1587</v>
      </c>
      <c r="AM21" s="79" t="s">
        <v>1644</v>
      </c>
      <c r="AN21" s="79" t="b">
        <v>0</v>
      </c>
      <c r="AO21" s="82" t="s">
        <v>1329</v>
      </c>
      <c r="AP21" s="79" t="s">
        <v>1655</v>
      </c>
      <c r="AQ21" s="79">
        <v>0</v>
      </c>
      <c r="AR21" s="79">
        <v>0</v>
      </c>
      <c r="AS21" s="79"/>
      <c r="AT21" s="79"/>
      <c r="AU21" s="79"/>
      <c r="AV21" s="79"/>
      <c r="AW21" s="79"/>
      <c r="AX21" s="79"/>
      <c r="AY21" s="79"/>
      <c r="AZ21" s="79"/>
      <c r="BA21">
        <v>1</v>
      </c>
      <c r="BB21" s="78" t="str">
        <f>REPLACE(INDEX(GroupVertices[Group],MATCH(Edges25[[#This Row],[Vertex 1]],GroupVertices[Vertex],0)),1,1,"")</f>
        <v>50</v>
      </c>
      <c r="BC21" s="78" t="str">
        <f>REPLACE(INDEX(GroupVertices[Group],MATCH(Edges25[[#This Row],[Vertex 2]],GroupVertices[Vertex],0)),1,1,"")</f>
        <v>50</v>
      </c>
      <c r="BD21" s="48">
        <v>4</v>
      </c>
      <c r="BE21" s="49">
        <v>11.764705882352942</v>
      </c>
      <c r="BF21" s="48">
        <v>2</v>
      </c>
      <c r="BG21" s="49">
        <v>5.882352941176471</v>
      </c>
      <c r="BH21" s="48">
        <v>0</v>
      </c>
      <c r="BI21" s="49">
        <v>0</v>
      </c>
      <c r="BJ21" s="48">
        <v>28</v>
      </c>
      <c r="BK21" s="49">
        <v>82.3529411764706</v>
      </c>
      <c r="BL21" s="48">
        <v>34</v>
      </c>
    </row>
    <row r="22" spans="1:64" ht="15">
      <c r="A22" s="64" t="s">
        <v>231</v>
      </c>
      <c r="B22" s="64" t="s">
        <v>230</v>
      </c>
      <c r="C22" s="65"/>
      <c r="D22" s="66"/>
      <c r="E22" s="67"/>
      <c r="F22" s="68"/>
      <c r="G22" s="65"/>
      <c r="H22" s="69"/>
      <c r="I22" s="70"/>
      <c r="J22" s="70"/>
      <c r="K22" s="34" t="s">
        <v>65</v>
      </c>
      <c r="L22" s="77">
        <v>35</v>
      </c>
      <c r="M22" s="77"/>
      <c r="N22" s="72"/>
      <c r="O22" s="79" t="s">
        <v>526</v>
      </c>
      <c r="P22" s="81">
        <v>43685.179618055554</v>
      </c>
      <c r="Q22" s="79" t="s">
        <v>546</v>
      </c>
      <c r="R22" s="79"/>
      <c r="S22" s="79"/>
      <c r="T22" s="79" t="s">
        <v>812</v>
      </c>
      <c r="U22" s="79"/>
      <c r="V22" s="84" t="s">
        <v>896</v>
      </c>
      <c r="W22" s="81">
        <v>43685.179618055554</v>
      </c>
      <c r="X22" s="84" t="s">
        <v>1086</v>
      </c>
      <c r="Y22" s="79"/>
      <c r="Z22" s="79"/>
      <c r="AA22" s="82" t="s">
        <v>1330</v>
      </c>
      <c r="AB22" s="79"/>
      <c r="AC22" s="79" t="b">
        <v>0</v>
      </c>
      <c r="AD22" s="79">
        <v>0</v>
      </c>
      <c r="AE22" s="82" t="s">
        <v>1587</v>
      </c>
      <c r="AF22" s="79" t="b">
        <v>0</v>
      </c>
      <c r="AG22" s="79" t="s">
        <v>1621</v>
      </c>
      <c r="AH22" s="79"/>
      <c r="AI22" s="82" t="s">
        <v>1587</v>
      </c>
      <c r="AJ22" s="79" t="b">
        <v>0</v>
      </c>
      <c r="AK22" s="79">
        <v>6</v>
      </c>
      <c r="AL22" s="82" t="s">
        <v>1329</v>
      </c>
      <c r="AM22" s="79" t="s">
        <v>1648</v>
      </c>
      <c r="AN22" s="79" t="b">
        <v>0</v>
      </c>
      <c r="AO22" s="82" t="s">
        <v>1329</v>
      </c>
      <c r="AP22" s="79" t="s">
        <v>176</v>
      </c>
      <c r="AQ22" s="79">
        <v>0</v>
      </c>
      <c r="AR22" s="79">
        <v>0</v>
      </c>
      <c r="AS22" s="79"/>
      <c r="AT22" s="79"/>
      <c r="AU22" s="79"/>
      <c r="AV22" s="79"/>
      <c r="AW22" s="79"/>
      <c r="AX22" s="79"/>
      <c r="AY22" s="79"/>
      <c r="AZ22" s="79"/>
      <c r="BA22">
        <v>1</v>
      </c>
      <c r="BB22" s="78" t="str">
        <f>REPLACE(INDEX(GroupVertices[Group],MATCH(Edges25[[#This Row],[Vertex 1]],GroupVertices[Vertex],0)),1,1,"")</f>
        <v>50</v>
      </c>
      <c r="BC22" s="78" t="str">
        <f>REPLACE(INDEX(GroupVertices[Group],MATCH(Edges25[[#This Row],[Vertex 2]],GroupVertices[Vertex],0)),1,1,"")</f>
        <v>50</v>
      </c>
      <c r="BD22" s="48">
        <v>4</v>
      </c>
      <c r="BE22" s="49">
        <v>13.793103448275861</v>
      </c>
      <c r="BF22" s="48">
        <v>2</v>
      </c>
      <c r="BG22" s="49">
        <v>6.896551724137931</v>
      </c>
      <c r="BH22" s="48">
        <v>0</v>
      </c>
      <c r="BI22" s="49">
        <v>0</v>
      </c>
      <c r="BJ22" s="48">
        <v>23</v>
      </c>
      <c r="BK22" s="49">
        <v>79.3103448275862</v>
      </c>
      <c r="BL22" s="48">
        <v>29</v>
      </c>
    </row>
    <row r="23" spans="1:64" ht="15">
      <c r="A23" s="64" t="s">
        <v>232</v>
      </c>
      <c r="B23" s="64" t="s">
        <v>430</v>
      </c>
      <c r="C23" s="65"/>
      <c r="D23" s="66"/>
      <c r="E23" s="67"/>
      <c r="F23" s="68"/>
      <c r="G23" s="65"/>
      <c r="H23" s="69"/>
      <c r="I23" s="70"/>
      <c r="J23" s="70"/>
      <c r="K23" s="34" t="s">
        <v>65</v>
      </c>
      <c r="L23" s="77">
        <v>36</v>
      </c>
      <c r="M23" s="77"/>
      <c r="N23" s="72"/>
      <c r="O23" s="79" t="s">
        <v>526</v>
      </c>
      <c r="P23" s="81">
        <v>43685.2478125</v>
      </c>
      <c r="Q23" s="79" t="s">
        <v>547</v>
      </c>
      <c r="R23" s="79"/>
      <c r="S23" s="79"/>
      <c r="T23" s="79" t="s">
        <v>813</v>
      </c>
      <c r="U23" s="79"/>
      <c r="V23" s="84" t="s">
        <v>897</v>
      </c>
      <c r="W23" s="81">
        <v>43685.2478125</v>
      </c>
      <c r="X23" s="84" t="s">
        <v>1087</v>
      </c>
      <c r="Y23" s="79"/>
      <c r="Z23" s="79"/>
      <c r="AA23" s="82" t="s">
        <v>1331</v>
      </c>
      <c r="AB23" s="82" t="s">
        <v>1558</v>
      </c>
      <c r="AC23" s="79" t="b">
        <v>0</v>
      </c>
      <c r="AD23" s="79">
        <v>1</v>
      </c>
      <c r="AE23" s="82" t="s">
        <v>1590</v>
      </c>
      <c r="AF23" s="79" t="b">
        <v>0</v>
      </c>
      <c r="AG23" s="79" t="s">
        <v>1621</v>
      </c>
      <c r="AH23" s="79"/>
      <c r="AI23" s="82" t="s">
        <v>1587</v>
      </c>
      <c r="AJ23" s="79" t="b">
        <v>0</v>
      </c>
      <c r="AK23" s="79">
        <v>0</v>
      </c>
      <c r="AL23" s="82" t="s">
        <v>1587</v>
      </c>
      <c r="AM23" s="79" t="s">
        <v>1643</v>
      </c>
      <c r="AN23" s="79" t="b">
        <v>0</v>
      </c>
      <c r="AO23" s="82" t="s">
        <v>1558</v>
      </c>
      <c r="AP23" s="79" t="s">
        <v>176</v>
      </c>
      <c r="AQ23" s="79">
        <v>0</v>
      </c>
      <c r="AR23" s="79">
        <v>0</v>
      </c>
      <c r="AS23" s="79"/>
      <c r="AT23" s="79"/>
      <c r="AU23" s="79"/>
      <c r="AV23" s="79"/>
      <c r="AW23" s="79"/>
      <c r="AX23" s="79"/>
      <c r="AY23" s="79"/>
      <c r="AZ23" s="79"/>
      <c r="BA23">
        <v>1</v>
      </c>
      <c r="BB23" s="78" t="str">
        <f>REPLACE(INDEX(GroupVertices[Group],MATCH(Edges25[[#This Row],[Vertex 1]],GroupVertices[Vertex],0)),1,1,"")</f>
        <v>33</v>
      </c>
      <c r="BC23" s="78" t="str">
        <f>REPLACE(INDEX(GroupVertices[Group],MATCH(Edges25[[#This Row],[Vertex 2]],GroupVertices[Vertex],0)),1,1,"")</f>
        <v>33</v>
      </c>
      <c r="BD23" s="48"/>
      <c r="BE23" s="49"/>
      <c r="BF23" s="48"/>
      <c r="BG23" s="49"/>
      <c r="BH23" s="48"/>
      <c r="BI23" s="49"/>
      <c r="BJ23" s="48"/>
      <c r="BK23" s="49"/>
      <c r="BL23" s="48"/>
    </row>
    <row r="24" spans="1:64" ht="15">
      <c r="A24" s="64" t="s">
        <v>233</v>
      </c>
      <c r="B24" s="64" t="s">
        <v>223</v>
      </c>
      <c r="C24" s="65"/>
      <c r="D24" s="66"/>
      <c r="E24" s="67"/>
      <c r="F24" s="68"/>
      <c r="G24" s="65"/>
      <c r="H24" s="69"/>
      <c r="I24" s="70"/>
      <c r="J24" s="70"/>
      <c r="K24" s="34" t="s">
        <v>65</v>
      </c>
      <c r="L24" s="77">
        <v>38</v>
      </c>
      <c r="M24" s="77"/>
      <c r="N24" s="72"/>
      <c r="O24" s="79" t="s">
        <v>526</v>
      </c>
      <c r="P24" s="81">
        <v>43685.26278935185</v>
      </c>
      <c r="Q24" s="79" t="s">
        <v>548</v>
      </c>
      <c r="R24" s="79"/>
      <c r="S24" s="79"/>
      <c r="T24" s="79"/>
      <c r="U24" s="79"/>
      <c r="V24" s="84" t="s">
        <v>898</v>
      </c>
      <c r="W24" s="81">
        <v>43685.26278935185</v>
      </c>
      <c r="X24" s="84" t="s">
        <v>1088</v>
      </c>
      <c r="Y24" s="79"/>
      <c r="Z24" s="79"/>
      <c r="AA24" s="82" t="s">
        <v>1332</v>
      </c>
      <c r="AB24" s="79"/>
      <c r="AC24" s="79" t="b">
        <v>0</v>
      </c>
      <c r="AD24" s="79">
        <v>0</v>
      </c>
      <c r="AE24" s="82" t="s">
        <v>1587</v>
      </c>
      <c r="AF24" s="79" t="b">
        <v>0</v>
      </c>
      <c r="AG24" s="79" t="s">
        <v>1621</v>
      </c>
      <c r="AH24" s="79"/>
      <c r="AI24" s="82" t="s">
        <v>1587</v>
      </c>
      <c r="AJ24" s="79" t="b">
        <v>0</v>
      </c>
      <c r="AK24" s="79">
        <v>2</v>
      </c>
      <c r="AL24" s="82" t="s">
        <v>1322</v>
      </c>
      <c r="AM24" s="79" t="s">
        <v>1644</v>
      </c>
      <c r="AN24" s="79" t="b">
        <v>0</v>
      </c>
      <c r="AO24" s="82" t="s">
        <v>1322</v>
      </c>
      <c r="AP24" s="79" t="s">
        <v>176</v>
      </c>
      <c r="AQ24" s="79">
        <v>0</v>
      </c>
      <c r="AR24" s="79">
        <v>0</v>
      </c>
      <c r="AS24" s="79"/>
      <c r="AT24" s="79"/>
      <c r="AU24" s="79"/>
      <c r="AV24" s="79"/>
      <c r="AW24" s="79"/>
      <c r="AX24" s="79"/>
      <c r="AY24" s="79"/>
      <c r="AZ24" s="79"/>
      <c r="BA24">
        <v>1</v>
      </c>
      <c r="BB24" s="78" t="str">
        <f>REPLACE(INDEX(GroupVertices[Group],MATCH(Edges25[[#This Row],[Vertex 1]],GroupVertices[Vertex],0)),1,1,"")</f>
        <v>16</v>
      </c>
      <c r="BC24" s="78" t="str">
        <f>REPLACE(INDEX(GroupVertices[Group],MATCH(Edges25[[#This Row],[Vertex 2]],GroupVertices[Vertex],0)),1,1,"")</f>
        <v>16</v>
      </c>
      <c r="BD24" s="48">
        <v>1</v>
      </c>
      <c r="BE24" s="49">
        <v>4.3478260869565215</v>
      </c>
      <c r="BF24" s="48">
        <v>1</v>
      </c>
      <c r="BG24" s="49">
        <v>4.3478260869565215</v>
      </c>
      <c r="BH24" s="48">
        <v>0</v>
      </c>
      <c r="BI24" s="49">
        <v>0</v>
      </c>
      <c r="BJ24" s="48">
        <v>21</v>
      </c>
      <c r="BK24" s="49">
        <v>91.30434782608695</v>
      </c>
      <c r="BL24" s="48">
        <v>23</v>
      </c>
    </row>
    <row r="25" spans="1:64" ht="15">
      <c r="A25" s="64" t="s">
        <v>234</v>
      </c>
      <c r="B25" s="64" t="s">
        <v>223</v>
      </c>
      <c r="C25" s="65"/>
      <c r="D25" s="66"/>
      <c r="E25" s="67"/>
      <c r="F25" s="68"/>
      <c r="G25" s="65"/>
      <c r="H25" s="69"/>
      <c r="I25" s="70"/>
      <c r="J25" s="70"/>
      <c r="K25" s="34" t="s">
        <v>65</v>
      </c>
      <c r="L25" s="77">
        <v>39</v>
      </c>
      <c r="M25" s="77"/>
      <c r="N25" s="72"/>
      <c r="O25" s="79" t="s">
        <v>526</v>
      </c>
      <c r="P25" s="81">
        <v>43685.27520833333</v>
      </c>
      <c r="Q25" s="79" t="s">
        <v>548</v>
      </c>
      <c r="R25" s="79"/>
      <c r="S25" s="79"/>
      <c r="T25" s="79"/>
      <c r="U25" s="79"/>
      <c r="V25" s="84" t="s">
        <v>899</v>
      </c>
      <c r="W25" s="81">
        <v>43685.27520833333</v>
      </c>
      <c r="X25" s="84" t="s">
        <v>1089</v>
      </c>
      <c r="Y25" s="79"/>
      <c r="Z25" s="79"/>
      <c r="AA25" s="82" t="s">
        <v>1333</v>
      </c>
      <c r="AB25" s="79"/>
      <c r="AC25" s="79" t="b">
        <v>0</v>
      </c>
      <c r="AD25" s="79">
        <v>0</v>
      </c>
      <c r="AE25" s="82" t="s">
        <v>1587</v>
      </c>
      <c r="AF25" s="79" t="b">
        <v>0</v>
      </c>
      <c r="AG25" s="79" t="s">
        <v>1621</v>
      </c>
      <c r="AH25" s="79"/>
      <c r="AI25" s="82" t="s">
        <v>1587</v>
      </c>
      <c r="AJ25" s="79" t="b">
        <v>0</v>
      </c>
      <c r="AK25" s="79">
        <v>2</v>
      </c>
      <c r="AL25" s="82" t="s">
        <v>1322</v>
      </c>
      <c r="AM25" s="79" t="s">
        <v>1648</v>
      </c>
      <c r="AN25" s="79" t="b">
        <v>0</v>
      </c>
      <c r="AO25" s="82" t="s">
        <v>1322</v>
      </c>
      <c r="AP25" s="79" t="s">
        <v>176</v>
      </c>
      <c r="AQ25" s="79">
        <v>0</v>
      </c>
      <c r="AR25" s="79">
        <v>0</v>
      </c>
      <c r="AS25" s="79"/>
      <c r="AT25" s="79"/>
      <c r="AU25" s="79"/>
      <c r="AV25" s="79"/>
      <c r="AW25" s="79"/>
      <c r="AX25" s="79"/>
      <c r="AY25" s="79"/>
      <c r="AZ25" s="79"/>
      <c r="BA25">
        <v>1</v>
      </c>
      <c r="BB25" s="78" t="str">
        <f>REPLACE(INDEX(GroupVertices[Group],MATCH(Edges25[[#This Row],[Vertex 1]],GroupVertices[Vertex],0)),1,1,"")</f>
        <v>16</v>
      </c>
      <c r="BC25" s="78" t="str">
        <f>REPLACE(INDEX(GroupVertices[Group],MATCH(Edges25[[#This Row],[Vertex 2]],GroupVertices[Vertex],0)),1,1,"")</f>
        <v>16</v>
      </c>
      <c r="BD25" s="48">
        <v>1</v>
      </c>
      <c r="BE25" s="49">
        <v>4.3478260869565215</v>
      </c>
      <c r="BF25" s="48">
        <v>1</v>
      </c>
      <c r="BG25" s="49">
        <v>4.3478260869565215</v>
      </c>
      <c r="BH25" s="48">
        <v>0</v>
      </c>
      <c r="BI25" s="49">
        <v>0</v>
      </c>
      <c r="BJ25" s="48">
        <v>21</v>
      </c>
      <c r="BK25" s="49">
        <v>91.30434782608695</v>
      </c>
      <c r="BL25" s="48">
        <v>23</v>
      </c>
    </row>
    <row r="26" spans="1:64" ht="15">
      <c r="A26" s="64" t="s">
        <v>235</v>
      </c>
      <c r="B26" s="64" t="s">
        <v>432</v>
      </c>
      <c r="C26" s="65"/>
      <c r="D26" s="66"/>
      <c r="E26" s="67"/>
      <c r="F26" s="68"/>
      <c r="G26" s="65"/>
      <c r="H26" s="69"/>
      <c r="I26" s="70"/>
      <c r="J26" s="70"/>
      <c r="K26" s="34" t="s">
        <v>65</v>
      </c>
      <c r="L26" s="77">
        <v>40</v>
      </c>
      <c r="M26" s="77"/>
      <c r="N26" s="72"/>
      <c r="O26" s="79" t="s">
        <v>527</v>
      </c>
      <c r="P26" s="81">
        <v>43685.38796296297</v>
      </c>
      <c r="Q26" s="79" t="s">
        <v>549</v>
      </c>
      <c r="R26" s="79"/>
      <c r="S26" s="79"/>
      <c r="T26" s="79" t="s">
        <v>800</v>
      </c>
      <c r="U26" s="79"/>
      <c r="V26" s="84" t="s">
        <v>900</v>
      </c>
      <c r="W26" s="81">
        <v>43685.38796296297</v>
      </c>
      <c r="X26" s="84" t="s">
        <v>1090</v>
      </c>
      <c r="Y26" s="79"/>
      <c r="Z26" s="79"/>
      <c r="AA26" s="82" t="s">
        <v>1334</v>
      </c>
      <c r="AB26" s="82" t="s">
        <v>1559</v>
      </c>
      <c r="AC26" s="79" t="b">
        <v>0</v>
      </c>
      <c r="AD26" s="79">
        <v>2</v>
      </c>
      <c r="AE26" s="82" t="s">
        <v>1591</v>
      </c>
      <c r="AF26" s="79" t="b">
        <v>0</v>
      </c>
      <c r="AG26" s="79" t="s">
        <v>1621</v>
      </c>
      <c r="AH26" s="79"/>
      <c r="AI26" s="82" t="s">
        <v>1587</v>
      </c>
      <c r="AJ26" s="79" t="b">
        <v>0</v>
      </c>
      <c r="AK26" s="79">
        <v>0</v>
      </c>
      <c r="AL26" s="82" t="s">
        <v>1587</v>
      </c>
      <c r="AM26" s="79" t="s">
        <v>1643</v>
      </c>
      <c r="AN26" s="79" t="b">
        <v>0</v>
      </c>
      <c r="AO26" s="82" t="s">
        <v>1559</v>
      </c>
      <c r="AP26" s="79" t="s">
        <v>176</v>
      </c>
      <c r="AQ26" s="79">
        <v>0</v>
      </c>
      <c r="AR26" s="79">
        <v>0</v>
      </c>
      <c r="AS26" s="79"/>
      <c r="AT26" s="79"/>
      <c r="AU26" s="79"/>
      <c r="AV26" s="79"/>
      <c r="AW26" s="79"/>
      <c r="AX26" s="79"/>
      <c r="AY26" s="79"/>
      <c r="AZ26" s="79"/>
      <c r="BA26">
        <v>1</v>
      </c>
      <c r="BB26" s="78" t="str">
        <f>REPLACE(INDEX(GroupVertices[Group],MATCH(Edges25[[#This Row],[Vertex 1]],GroupVertices[Vertex],0)),1,1,"")</f>
        <v>49</v>
      </c>
      <c r="BC26" s="78" t="str">
        <f>REPLACE(INDEX(GroupVertices[Group],MATCH(Edges25[[#This Row],[Vertex 2]],GroupVertices[Vertex],0)),1,1,"")</f>
        <v>49</v>
      </c>
      <c r="BD26" s="48">
        <v>2</v>
      </c>
      <c r="BE26" s="49">
        <v>7.407407407407407</v>
      </c>
      <c r="BF26" s="48">
        <v>0</v>
      </c>
      <c r="BG26" s="49">
        <v>0</v>
      </c>
      <c r="BH26" s="48">
        <v>0</v>
      </c>
      <c r="BI26" s="49">
        <v>0</v>
      </c>
      <c r="BJ26" s="48">
        <v>25</v>
      </c>
      <c r="BK26" s="49">
        <v>92.5925925925926</v>
      </c>
      <c r="BL26" s="48">
        <v>27</v>
      </c>
    </row>
    <row r="27" spans="1:64" ht="15">
      <c r="A27" s="64" t="s">
        <v>236</v>
      </c>
      <c r="B27" s="64" t="s">
        <v>236</v>
      </c>
      <c r="C27" s="65"/>
      <c r="D27" s="66"/>
      <c r="E27" s="67"/>
      <c r="F27" s="68"/>
      <c r="G27" s="65"/>
      <c r="H27" s="69"/>
      <c r="I27" s="70"/>
      <c r="J27" s="70"/>
      <c r="K27" s="34" t="s">
        <v>65</v>
      </c>
      <c r="L27" s="77">
        <v>41</v>
      </c>
      <c r="M27" s="77"/>
      <c r="N27" s="72"/>
      <c r="O27" s="79" t="s">
        <v>176</v>
      </c>
      <c r="P27" s="81">
        <v>43685.38912037037</v>
      </c>
      <c r="Q27" s="79" t="s">
        <v>550</v>
      </c>
      <c r="R27" s="84" t="s">
        <v>694</v>
      </c>
      <c r="S27" s="79" t="s">
        <v>776</v>
      </c>
      <c r="T27" s="79" t="s">
        <v>814</v>
      </c>
      <c r="U27" s="79"/>
      <c r="V27" s="84" t="s">
        <v>901</v>
      </c>
      <c r="W27" s="81">
        <v>43685.38912037037</v>
      </c>
      <c r="X27" s="84" t="s">
        <v>1091</v>
      </c>
      <c r="Y27" s="79"/>
      <c r="Z27" s="79"/>
      <c r="AA27" s="82" t="s">
        <v>1335</v>
      </c>
      <c r="AB27" s="79"/>
      <c r="AC27" s="79" t="b">
        <v>0</v>
      </c>
      <c r="AD27" s="79">
        <v>0</v>
      </c>
      <c r="AE27" s="82" t="s">
        <v>1587</v>
      </c>
      <c r="AF27" s="79" t="b">
        <v>0</v>
      </c>
      <c r="AG27" s="79" t="s">
        <v>1621</v>
      </c>
      <c r="AH27" s="79"/>
      <c r="AI27" s="82" t="s">
        <v>1587</v>
      </c>
      <c r="AJ27" s="79" t="b">
        <v>0</v>
      </c>
      <c r="AK27" s="79">
        <v>0</v>
      </c>
      <c r="AL27" s="82" t="s">
        <v>1587</v>
      </c>
      <c r="AM27" s="79" t="s">
        <v>1643</v>
      </c>
      <c r="AN27" s="79" t="b">
        <v>0</v>
      </c>
      <c r="AO27" s="82" t="s">
        <v>1335</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2</v>
      </c>
      <c r="BE27" s="49">
        <v>5.714285714285714</v>
      </c>
      <c r="BF27" s="48">
        <v>1</v>
      </c>
      <c r="BG27" s="49">
        <v>2.857142857142857</v>
      </c>
      <c r="BH27" s="48">
        <v>0</v>
      </c>
      <c r="BI27" s="49">
        <v>0</v>
      </c>
      <c r="BJ27" s="48">
        <v>32</v>
      </c>
      <c r="BK27" s="49">
        <v>91.42857142857143</v>
      </c>
      <c r="BL27" s="48">
        <v>35</v>
      </c>
    </row>
    <row r="28" spans="1:64" ht="15">
      <c r="A28" s="64" t="s">
        <v>237</v>
      </c>
      <c r="B28" s="64" t="s">
        <v>395</v>
      </c>
      <c r="C28" s="65"/>
      <c r="D28" s="66"/>
      <c r="E28" s="67"/>
      <c r="F28" s="68"/>
      <c r="G28" s="65"/>
      <c r="H28" s="69"/>
      <c r="I28" s="70"/>
      <c r="J28" s="70"/>
      <c r="K28" s="34" t="s">
        <v>65</v>
      </c>
      <c r="L28" s="77">
        <v>42</v>
      </c>
      <c r="M28" s="77"/>
      <c r="N28" s="72"/>
      <c r="O28" s="79" t="s">
        <v>526</v>
      </c>
      <c r="P28" s="81">
        <v>43685.462905092594</v>
      </c>
      <c r="Q28" s="79" t="s">
        <v>533</v>
      </c>
      <c r="R28" s="79"/>
      <c r="S28" s="79"/>
      <c r="T28" s="79" t="s">
        <v>800</v>
      </c>
      <c r="U28" s="79"/>
      <c r="V28" s="84" t="s">
        <v>902</v>
      </c>
      <c r="W28" s="81">
        <v>43685.462905092594</v>
      </c>
      <c r="X28" s="84" t="s">
        <v>1092</v>
      </c>
      <c r="Y28" s="79"/>
      <c r="Z28" s="79"/>
      <c r="AA28" s="82" t="s">
        <v>1336</v>
      </c>
      <c r="AB28" s="79"/>
      <c r="AC28" s="79" t="b">
        <v>0</v>
      </c>
      <c r="AD28" s="79">
        <v>0</v>
      </c>
      <c r="AE28" s="82" t="s">
        <v>1587</v>
      </c>
      <c r="AF28" s="79" t="b">
        <v>0</v>
      </c>
      <c r="AG28" s="79" t="s">
        <v>1621</v>
      </c>
      <c r="AH28" s="79"/>
      <c r="AI28" s="82" t="s">
        <v>1587</v>
      </c>
      <c r="AJ28" s="79" t="b">
        <v>0</v>
      </c>
      <c r="AK28" s="79">
        <v>5</v>
      </c>
      <c r="AL28" s="82" t="s">
        <v>1521</v>
      </c>
      <c r="AM28" s="79" t="s">
        <v>1648</v>
      </c>
      <c r="AN28" s="79" t="b">
        <v>0</v>
      </c>
      <c r="AO28" s="82" t="s">
        <v>1521</v>
      </c>
      <c r="AP28" s="79" t="s">
        <v>176</v>
      </c>
      <c r="AQ28" s="79">
        <v>0</v>
      </c>
      <c r="AR28" s="79">
        <v>0</v>
      </c>
      <c r="AS28" s="79"/>
      <c r="AT28" s="79"/>
      <c r="AU28" s="79"/>
      <c r="AV28" s="79"/>
      <c r="AW28" s="79"/>
      <c r="AX28" s="79"/>
      <c r="AY28" s="79"/>
      <c r="AZ28" s="79"/>
      <c r="BA28">
        <v>1</v>
      </c>
      <c r="BB28" s="78" t="str">
        <f>REPLACE(INDEX(GroupVertices[Group],MATCH(Edges25[[#This Row],[Vertex 1]],GroupVertices[Vertex],0)),1,1,"")</f>
        <v>6</v>
      </c>
      <c r="BC28" s="78" t="str">
        <f>REPLACE(INDEX(GroupVertices[Group],MATCH(Edges25[[#This Row],[Vertex 2]],GroupVertices[Vertex],0)),1,1,"")</f>
        <v>6</v>
      </c>
      <c r="BD28" s="48"/>
      <c r="BE28" s="49"/>
      <c r="BF28" s="48"/>
      <c r="BG28" s="49"/>
      <c r="BH28" s="48"/>
      <c r="BI28" s="49"/>
      <c r="BJ28" s="48"/>
      <c r="BK28" s="49"/>
      <c r="BL28" s="48"/>
    </row>
    <row r="29" spans="1:64" ht="15">
      <c r="A29" s="64" t="s">
        <v>238</v>
      </c>
      <c r="B29" s="64" t="s">
        <v>238</v>
      </c>
      <c r="C29" s="65"/>
      <c r="D29" s="66"/>
      <c r="E29" s="67"/>
      <c r="F29" s="68"/>
      <c r="G29" s="65"/>
      <c r="H29" s="69"/>
      <c r="I29" s="70"/>
      <c r="J29" s="70"/>
      <c r="K29" s="34" t="s">
        <v>65</v>
      </c>
      <c r="L29" s="77">
        <v>45</v>
      </c>
      <c r="M29" s="77"/>
      <c r="N29" s="72"/>
      <c r="O29" s="79" t="s">
        <v>176</v>
      </c>
      <c r="P29" s="81">
        <v>43685.54221064815</v>
      </c>
      <c r="Q29" s="79" t="s">
        <v>551</v>
      </c>
      <c r="R29" s="84" t="s">
        <v>695</v>
      </c>
      <c r="S29" s="79" t="s">
        <v>780</v>
      </c>
      <c r="T29" s="79" t="s">
        <v>815</v>
      </c>
      <c r="U29" s="84" t="s">
        <v>869</v>
      </c>
      <c r="V29" s="84" t="s">
        <v>869</v>
      </c>
      <c r="W29" s="81">
        <v>43685.54221064815</v>
      </c>
      <c r="X29" s="84" t="s">
        <v>1093</v>
      </c>
      <c r="Y29" s="79"/>
      <c r="Z29" s="79"/>
      <c r="AA29" s="82" t="s">
        <v>1337</v>
      </c>
      <c r="AB29" s="79"/>
      <c r="AC29" s="79" t="b">
        <v>0</v>
      </c>
      <c r="AD29" s="79">
        <v>0</v>
      </c>
      <c r="AE29" s="82" t="s">
        <v>1587</v>
      </c>
      <c r="AF29" s="79" t="b">
        <v>0</v>
      </c>
      <c r="AG29" s="79" t="s">
        <v>1621</v>
      </c>
      <c r="AH29" s="79"/>
      <c r="AI29" s="82" t="s">
        <v>1587</v>
      </c>
      <c r="AJ29" s="79" t="b">
        <v>0</v>
      </c>
      <c r="AK29" s="79">
        <v>0</v>
      </c>
      <c r="AL29" s="82" t="s">
        <v>1587</v>
      </c>
      <c r="AM29" s="79" t="s">
        <v>1649</v>
      </c>
      <c r="AN29" s="79" t="b">
        <v>0</v>
      </c>
      <c r="AO29" s="82" t="s">
        <v>1337</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13</v>
      </c>
      <c r="BK29" s="49">
        <v>100</v>
      </c>
      <c r="BL29" s="48">
        <v>13</v>
      </c>
    </row>
    <row r="30" spans="1:64" ht="15">
      <c r="A30" s="64" t="s">
        <v>239</v>
      </c>
      <c r="B30" s="64" t="s">
        <v>239</v>
      </c>
      <c r="C30" s="65"/>
      <c r="D30" s="66"/>
      <c r="E30" s="67"/>
      <c r="F30" s="68"/>
      <c r="G30" s="65"/>
      <c r="H30" s="69"/>
      <c r="I30" s="70"/>
      <c r="J30" s="70"/>
      <c r="K30" s="34" t="s">
        <v>65</v>
      </c>
      <c r="L30" s="77">
        <v>46</v>
      </c>
      <c r="M30" s="77"/>
      <c r="N30" s="72"/>
      <c r="O30" s="79" t="s">
        <v>176</v>
      </c>
      <c r="P30" s="81">
        <v>43685.656701388885</v>
      </c>
      <c r="Q30" s="79" t="s">
        <v>552</v>
      </c>
      <c r="R30" s="84" t="s">
        <v>696</v>
      </c>
      <c r="S30" s="79" t="s">
        <v>778</v>
      </c>
      <c r="T30" s="79" t="s">
        <v>816</v>
      </c>
      <c r="U30" s="79"/>
      <c r="V30" s="84" t="s">
        <v>903</v>
      </c>
      <c r="W30" s="81">
        <v>43685.656701388885</v>
      </c>
      <c r="X30" s="84" t="s">
        <v>1094</v>
      </c>
      <c r="Y30" s="79"/>
      <c r="Z30" s="79"/>
      <c r="AA30" s="82" t="s">
        <v>1338</v>
      </c>
      <c r="AB30" s="79"/>
      <c r="AC30" s="79" t="b">
        <v>0</v>
      </c>
      <c r="AD30" s="79">
        <v>1</v>
      </c>
      <c r="AE30" s="82" t="s">
        <v>1587</v>
      </c>
      <c r="AF30" s="79" t="b">
        <v>1</v>
      </c>
      <c r="AG30" s="79" t="s">
        <v>1623</v>
      </c>
      <c r="AH30" s="79"/>
      <c r="AI30" s="82" t="s">
        <v>1630</v>
      </c>
      <c r="AJ30" s="79" t="b">
        <v>0</v>
      </c>
      <c r="AK30" s="79">
        <v>0</v>
      </c>
      <c r="AL30" s="82" t="s">
        <v>1587</v>
      </c>
      <c r="AM30" s="79" t="s">
        <v>1643</v>
      </c>
      <c r="AN30" s="79" t="b">
        <v>0</v>
      </c>
      <c r="AO30" s="82" t="s">
        <v>1338</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19</v>
      </c>
      <c r="BK30" s="49">
        <v>100</v>
      </c>
      <c r="BL30" s="48">
        <v>19</v>
      </c>
    </row>
    <row r="31" spans="1:64" ht="15">
      <c r="A31" s="64" t="s">
        <v>240</v>
      </c>
      <c r="B31" s="64" t="s">
        <v>433</v>
      </c>
      <c r="C31" s="65"/>
      <c r="D31" s="66"/>
      <c r="E31" s="67"/>
      <c r="F31" s="68"/>
      <c r="G31" s="65"/>
      <c r="H31" s="69"/>
      <c r="I31" s="70"/>
      <c r="J31" s="70"/>
      <c r="K31" s="34" t="s">
        <v>65</v>
      </c>
      <c r="L31" s="77">
        <v>47</v>
      </c>
      <c r="M31" s="77"/>
      <c r="N31" s="72"/>
      <c r="O31" s="79" t="s">
        <v>526</v>
      </c>
      <c r="P31" s="81">
        <v>43685.701145833336</v>
      </c>
      <c r="Q31" s="79" t="s">
        <v>553</v>
      </c>
      <c r="R31" s="79"/>
      <c r="S31" s="79"/>
      <c r="T31" s="79" t="s">
        <v>817</v>
      </c>
      <c r="U31" s="79"/>
      <c r="V31" s="84" t="s">
        <v>904</v>
      </c>
      <c r="W31" s="81">
        <v>43685.701145833336</v>
      </c>
      <c r="X31" s="84" t="s">
        <v>1095</v>
      </c>
      <c r="Y31" s="79"/>
      <c r="Z31" s="79"/>
      <c r="AA31" s="82" t="s">
        <v>1339</v>
      </c>
      <c r="AB31" s="79"/>
      <c r="AC31" s="79" t="b">
        <v>0</v>
      </c>
      <c r="AD31" s="79">
        <v>0</v>
      </c>
      <c r="AE31" s="82" t="s">
        <v>1592</v>
      </c>
      <c r="AF31" s="79" t="b">
        <v>0</v>
      </c>
      <c r="AG31" s="79" t="s">
        <v>1621</v>
      </c>
      <c r="AH31" s="79"/>
      <c r="AI31" s="82" t="s">
        <v>1587</v>
      </c>
      <c r="AJ31" s="79" t="b">
        <v>0</v>
      </c>
      <c r="AK31" s="79">
        <v>0</v>
      </c>
      <c r="AL31" s="82" t="s">
        <v>1587</v>
      </c>
      <c r="AM31" s="79" t="s">
        <v>1644</v>
      </c>
      <c r="AN31" s="79" t="b">
        <v>0</v>
      </c>
      <c r="AO31" s="82" t="s">
        <v>1339</v>
      </c>
      <c r="AP31" s="79" t="s">
        <v>176</v>
      </c>
      <c r="AQ31" s="79">
        <v>0</v>
      </c>
      <c r="AR31" s="79">
        <v>0</v>
      </c>
      <c r="AS31" s="79"/>
      <c r="AT31" s="79"/>
      <c r="AU31" s="79"/>
      <c r="AV31" s="79"/>
      <c r="AW31" s="79"/>
      <c r="AX31" s="79"/>
      <c r="AY31" s="79"/>
      <c r="AZ31" s="79"/>
      <c r="BA31">
        <v>1</v>
      </c>
      <c r="BB31" s="78" t="str">
        <f>REPLACE(INDEX(GroupVertices[Group],MATCH(Edges25[[#This Row],[Vertex 1]],GroupVertices[Vertex],0)),1,1,"")</f>
        <v>32</v>
      </c>
      <c r="BC31" s="78" t="str">
        <f>REPLACE(INDEX(GroupVertices[Group],MATCH(Edges25[[#This Row],[Vertex 2]],GroupVertices[Vertex],0)),1,1,"")</f>
        <v>32</v>
      </c>
      <c r="BD31" s="48"/>
      <c r="BE31" s="49"/>
      <c r="BF31" s="48"/>
      <c r="BG31" s="49"/>
      <c r="BH31" s="48"/>
      <c r="BI31" s="49"/>
      <c r="BJ31" s="48"/>
      <c r="BK31" s="49"/>
      <c r="BL31" s="48"/>
    </row>
    <row r="32" spans="1:64" ht="15">
      <c r="A32" s="64" t="s">
        <v>241</v>
      </c>
      <c r="B32" s="64" t="s">
        <v>242</v>
      </c>
      <c r="C32" s="65"/>
      <c r="D32" s="66"/>
      <c r="E32" s="67"/>
      <c r="F32" s="68"/>
      <c r="G32" s="65"/>
      <c r="H32" s="69"/>
      <c r="I32" s="70"/>
      <c r="J32" s="70"/>
      <c r="K32" s="34" t="s">
        <v>65</v>
      </c>
      <c r="L32" s="77">
        <v>49</v>
      </c>
      <c r="M32" s="77"/>
      <c r="N32" s="72"/>
      <c r="O32" s="79" t="s">
        <v>526</v>
      </c>
      <c r="P32" s="81">
        <v>43686.4437962963</v>
      </c>
      <c r="Q32" s="79" t="s">
        <v>554</v>
      </c>
      <c r="R32" s="79"/>
      <c r="S32" s="79"/>
      <c r="T32" s="79"/>
      <c r="U32" s="79"/>
      <c r="V32" s="84" t="s">
        <v>905</v>
      </c>
      <c r="W32" s="81">
        <v>43686.4437962963</v>
      </c>
      <c r="X32" s="84" t="s">
        <v>1096</v>
      </c>
      <c r="Y32" s="79"/>
      <c r="Z32" s="79"/>
      <c r="AA32" s="82" t="s">
        <v>1340</v>
      </c>
      <c r="AB32" s="79"/>
      <c r="AC32" s="79" t="b">
        <v>0</v>
      </c>
      <c r="AD32" s="79">
        <v>0</v>
      </c>
      <c r="AE32" s="82" t="s">
        <v>1587</v>
      </c>
      <c r="AF32" s="79" t="b">
        <v>0</v>
      </c>
      <c r="AG32" s="79" t="s">
        <v>1621</v>
      </c>
      <c r="AH32" s="79"/>
      <c r="AI32" s="82" t="s">
        <v>1587</v>
      </c>
      <c r="AJ32" s="79" t="b">
        <v>0</v>
      </c>
      <c r="AK32" s="79">
        <v>2</v>
      </c>
      <c r="AL32" s="82" t="s">
        <v>1341</v>
      </c>
      <c r="AM32" s="79" t="s">
        <v>1645</v>
      </c>
      <c r="AN32" s="79" t="b">
        <v>0</v>
      </c>
      <c r="AO32" s="82" t="s">
        <v>1341</v>
      </c>
      <c r="AP32" s="79" t="s">
        <v>176</v>
      </c>
      <c r="AQ32" s="79">
        <v>0</v>
      </c>
      <c r="AR32" s="79">
        <v>0</v>
      </c>
      <c r="AS32" s="79"/>
      <c r="AT32" s="79"/>
      <c r="AU32" s="79"/>
      <c r="AV32" s="79"/>
      <c r="AW32" s="79"/>
      <c r="AX32" s="79"/>
      <c r="AY32" s="79"/>
      <c r="AZ32" s="79"/>
      <c r="BA32">
        <v>1</v>
      </c>
      <c r="BB32" s="78" t="str">
        <f>REPLACE(INDEX(GroupVertices[Group],MATCH(Edges25[[#This Row],[Vertex 1]],GroupVertices[Vertex],0)),1,1,"")</f>
        <v>31</v>
      </c>
      <c r="BC32" s="78" t="str">
        <f>REPLACE(INDEX(GroupVertices[Group],MATCH(Edges25[[#This Row],[Vertex 2]],GroupVertices[Vertex],0)),1,1,"")</f>
        <v>31</v>
      </c>
      <c r="BD32" s="48">
        <v>0</v>
      </c>
      <c r="BE32" s="49">
        <v>0</v>
      </c>
      <c r="BF32" s="48">
        <v>0</v>
      </c>
      <c r="BG32" s="49">
        <v>0</v>
      </c>
      <c r="BH32" s="48">
        <v>0</v>
      </c>
      <c r="BI32" s="49">
        <v>0</v>
      </c>
      <c r="BJ32" s="48">
        <v>24</v>
      </c>
      <c r="BK32" s="49">
        <v>100</v>
      </c>
      <c r="BL32" s="48">
        <v>24</v>
      </c>
    </row>
    <row r="33" spans="1:64" ht="15">
      <c r="A33" s="64" t="s">
        <v>242</v>
      </c>
      <c r="B33" s="64" t="s">
        <v>242</v>
      </c>
      <c r="C33" s="65"/>
      <c r="D33" s="66"/>
      <c r="E33" s="67"/>
      <c r="F33" s="68"/>
      <c r="G33" s="65"/>
      <c r="H33" s="69"/>
      <c r="I33" s="70"/>
      <c r="J33" s="70"/>
      <c r="K33" s="34" t="s">
        <v>65</v>
      </c>
      <c r="L33" s="77">
        <v>50</v>
      </c>
      <c r="M33" s="77"/>
      <c r="N33" s="72"/>
      <c r="O33" s="79" t="s">
        <v>176</v>
      </c>
      <c r="P33" s="81">
        <v>43686.42901620371</v>
      </c>
      <c r="Q33" s="79" t="s">
        <v>555</v>
      </c>
      <c r="R33" s="84" t="s">
        <v>697</v>
      </c>
      <c r="S33" s="79" t="s">
        <v>778</v>
      </c>
      <c r="T33" s="79"/>
      <c r="U33" s="79"/>
      <c r="V33" s="84" t="s">
        <v>906</v>
      </c>
      <c r="W33" s="81">
        <v>43686.42901620371</v>
      </c>
      <c r="X33" s="84" t="s">
        <v>1097</v>
      </c>
      <c r="Y33" s="79"/>
      <c r="Z33" s="79"/>
      <c r="AA33" s="82" t="s">
        <v>1341</v>
      </c>
      <c r="AB33" s="79"/>
      <c r="AC33" s="79" t="b">
        <v>0</v>
      </c>
      <c r="AD33" s="79">
        <v>0</v>
      </c>
      <c r="AE33" s="82" t="s">
        <v>1587</v>
      </c>
      <c r="AF33" s="79" t="b">
        <v>0</v>
      </c>
      <c r="AG33" s="79" t="s">
        <v>1621</v>
      </c>
      <c r="AH33" s="79"/>
      <c r="AI33" s="82" t="s">
        <v>1587</v>
      </c>
      <c r="AJ33" s="79" t="b">
        <v>0</v>
      </c>
      <c r="AK33" s="79">
        <v>0</v>
      </c>
      <c r="AL33" s="82" t="s">
        <v>1587</v>
      </c>
      <c r="AM33" s="79" t="s">
        <v>1645</v>
      </c>
      <c r="AN33" s="79" t="b">
        <v>1</v>
      </c>
      <c r="AO33" s="82" t="s">
        <v>1341</v>
      </c>
      <c r="AP33" s="79" t="s">
        <v>176</v>
      </c>
      <c r="AQ33" s="79">
        <v>0</v>
      </c>
      <c r="AR33" s="79">
        <v>0</v>
      </c>
      <c r="AS33" s="79"/>
      <c r="AT33" s="79"/>
      <c r="AU33" s="79"/>
      <c r="AV33" s="79"/>
      <c r="AW33" s="79"/>
      <c r="AX33" s="79"/>
      <c r="AY33" s="79"/>
      <c r="AZ33" s="79"/>
      <c r="BA33">
        <v>1</v>
      </c>
      <c r="BB33" s="78" t="str">
        <f>REPLACE(INDEX(GroupVertices[Group],MATCH(Edges25[[#This Row],[Vertex 1]],GroupVertices[Vertex],0)),1,1,"")</f>
        <v>31</v>
      </c>
      <c r="BC33" s="78" t="str">
        <f>REPLACE(INDEX(GroupVertices[Group],MATCH(Edges25[[#This Row],[Vertex 2]],GroupVertices[Vertex],0)),1,1,"")</f>
        <v>31</v>
      </c>
      <c r="BD33" s="48">
        <v>0</v>
      </c>
      <c r="BE33" s="49">
        <v>0</v>
      </c>
      <c r="BF33" s="48">
        <v>0</v>
      </c>
      <c r="BG33" s="49">
        <v>0</v>
      </c>
      <c r="BH33" s="48">
        <v>0</v>
      </c>
      <c r="BI33" s="49">
        <v>0</v>
      </c>
      <c r="BJ33" s="48">
        <v>20</v>
      </c>
      <c r="BK33" s="49">
        <v>100</v>
      </c>
      <c r="BL33" s="48">
        <v>20</v>
      </c>
    </row>
    <row r="34" spans="1:64" ht="15">
      <c r="A34" s="64" t="s">
        <v>243</v>
      </c>
      <c r="B34" s="64" t="s">
        <v>242</v>
      </c>
      <c r="C34" s="65"/>
      <c r="D34" s="66"/>
      <c r="E34" s="67"/>
      <c r="F34" s="68"/>
      <c r="G34" s="65"/>
      <c r="H34" s="69"/>
      <c r="I34" s="70"/>
      <c r="J34" s="70"/>
      <c r="K34" s="34" t="s">
        <v>65</v>
      </c>
      <c r="L34" s="77">
        <v>51</v>
      </c>
      <c r="M34" s="77"/>
      <c r="N34" s="72"/>
      <c r="O34" s="79" t="s">
        <v>526</v>
      </c>
      <c r="P34" s="81">
        <v>43686.44385416667</v>
      </c>
      <c r="Q34" s="79" t="s">
        <v>554</v>
      </c>
      <c r="R34" s="79"/>
      <c r="S34" s="79"/>
      <c r="T34" s="79"/>
      <c r="U34" s="79"/>
      <c r="V34" s="84" t="s">
        <v>907</v>
      </c>
      <c r="W34" s="81">
        <v>43686.44385416667</v>
      </c>
      <c r="X34" s="84" t="s">
        <v>1098</v>
      </c>
      <c r="Y34" s="79"/>
      <c r="Z34" s="79"/>
      <c r="AA34" s="82" t="s">
        <v>1342</v>
      </c>
      <c r="AB34" s="79"/>
      <c r="AC34" s="79" t="b">
        <v>0</v>
      </c>
      <c r="AD34" s="79">
        <v>0</v>
      </c>
      <c r="AE34" s="82" t="s">
        <v>1587</v>
      </c>
      <c r="AF34" s="79" t="b">
        <v>0</v>
      </c>
      <c r="AG34" s="79" t="s">
        <v>1621</v>
      </c>
      <c r="AH34" s="79"/>
      <c r="AI34" s="82" t="s">
        <v>1587</v>
      </c>
      <c r="AJ34" s="79" t="b">
        <v>0</v>
      </c>
      <c r="AK34" s="79">
        <v>2</v>
      </c>
      <c r="AL34" s="82" t="s">
        <v>1341</v>
      </c>
      <c r="AM34" s="79" t="s">
        <v>1645</v>
      </c>
      <c r="AN34" s="79" t="b">
        <v>0</v>
      </c>
      <c r="AO34" s="82" t="s">
        <v>1341</v>
      </c>
      <c r="AP34" s="79" t="s">
        <v>176</v>
      </c>
      <c r="AQ34" s="79">
        <v>0</v>
      </c>
      <c r="AR34" s="79">
        <v>0</v>
      </c>
      <c r="AS34" s="79"/>
      <c r="AT34" s="79"/>
      <c r="AU34" s="79"/>
      <c r="AV34" s="79"/>
      <c r="AW34" s="79"/>
      <c r="AX34" s="79"/>
      <c r="AY34" s="79"/>
      <c r="AZ34" s="79"/>
      <c r="BA34">
        <v>1</v>
      </c>
      <c r="BB34" s="78" t="str">
        <f>REPLACE(INDEX(GroupVertices[Group],MATCH(Edges25[[#This Row],[Vertex 1]],GroupVertices[Vertex],0)),1,1,"")</f>
        <v>31</v>
      </c>
      <c r="BC34" s="78" t="str">
        <f>REPLACE(INDEX(GroupVertices[Group],MATCH(Edges25[[#This Row],[Vertex 2]],GroupVertices[Vertex],0)),1,1,"")</f>
        <v>31</v>
      </c>
      <c r="BD34" s="48">
        <v>0</v>
      </c>
      <c r="BE34" s="49">
        <v>0</v>
      </c>
      <c r="BF34" s="48">
        <v>0</v>
      </c>
      <c r="BG34" s="49">
        <v>0</v>
      </c>
      <c r="BH34" s="48">
        <v>0</v>
      </c>
      <c r="BI34" s="49">
        <v>0</v>
      </c>
      <c r="BJ34" s="48">
        <v>24</v>
      </c>
      <c r="BK34" s="49">
        <v>100</v>
      </c>
      <c r="BL34" s="48">
        <v>24</v>
      </c>
    </row>
    <row r="35" spans="1:64" ht="15">
      <c r="A35" s="64" t="s">
        <v>244</v>
      </c>
      <c r="B35" s="64" t="s">
        <v>435</v>
      </c>
      <c r="C35" s="65"/>
      <c r="D35" s="66"/>
      <c r="E35" s="67"/>
      <c r="F35" s="68"/>
      <c r="G35" s="65"/>
      <c r="H35" s="69"/>
      <c r="I35" s="70"/>
      <c r="J35" s="70"/>
      <c r="K35" s="34" t="s">
        <v>65</v>
      </c>
      <c r="L35" s="77">
        <v>52</v>
      </c>
      <c r="M35" s="77"/>
      <c r="N35" s="72"/>
      <c r="O35" s="79" t="s">
        <v>526</v>
      </c>
      <c r="P35" s="81">
        <v>43686.52287037037</v>
      </c>
      <c r="Q35" s="79" t="s">
        <v>556</v>
      </c>
      <c r="R35" s="79"/>
      <c r="S35" s="79"/>
      <c r="T35" s="79" t="s">
        <v>800</v>
      </c>
      <c r="U35" s="79"/>
      <c r="V35" s="84" t="s">
        <v>908</v>
      </c>
      <c r="W35" s="81">
        <v>43686.52287037037</v>
      </c>
      <c r="X35" s="84" t="s">
        <v>1099</v>
      </c>
      <c r="Y35" s="79"/>
      <c r="Z35" s="79"/>
      <c r="AA35" s="82" t="s">
        <v>1343</v>
      </c>
      <c r="AB35" s="82" t="s">
        <v>1560</v>
      </c>
      <c r="AC35" s="79" t="b">
        <v>0</v>
      </c>
      <c r="AD35" s="79">
        <v>0</v>
      </c>
      <c r="AE35" s="82" t="s">
        <v>1593</v>
      </c>
      <c r="AF35" s="79" t="b">
        <v>0</v>
      </c>
      <c r="AG35" s="79" t="s">
        <v>1621</v>
      </c>
      <c r="AH35" s="79"/>
      <c r="AI35" s="82" t="s">
        <v>1587</v>
      </c>
      <c r="AJ35" s="79" t="b">
        <v>0</v>
      </c>
      <c r="AK35" s="79">
        <v>0</v>
      </c>
      <c r="AL35" s="82" t="s">
        <v>1587</v>
      </c>
      <c r="AM35" s="79" t="s">
        <v>1650</v>
      </c>
      <c r="AN35" s="79" t="b">
        <v>0</v>
      </c>
      <c r="AO35" s="82" t="s">
        <v>1560</v>
      </c>
      <c r="AP35" s="79" t="s">
        <v>176</v>
      </c>
      <c r="AQ35" s="79">
        <v>0</v>
      </c>
      <c r="AR35" s="79">
        <v>0</v>
      </c>
      <c r="AS35" s="79"/>
      <c r="AT35" s="79"/>
      <c r="AU35" s="79"/>
      <c r="AV35" s="79"/>
      <c r="AW35" s="79"/>
      <c r="AX35" s="79"/>
      <c r="AY35" s="79"/>
      <c r="AZ35" s="79"/>
      <c r="BA35">
        <v>1</v>
      </c>
      <c r="BB35" s="78" t="str">
        <f>REPLACE(INDEX(GroupVertices[Group],MATCH(Edges25[[#This Row],[Vertex 1]],GroupVertices[Vertex],0)),1,1,"")</f>
        <v>30</v>
      </c>
      <c r="BC35" s="78" t="str">
        <f>REPLACE(INDEX(GroupVertices[Group],MATCH(Edges25[[#This Row],[Vertex 2]],GroupVertices[Vertex],0)),1,1,"")</f>
        <v>30</v>
      </c>
      <c r="BD35" s="48"/>
      <c r="BE35" s="49"/>
      <c r="BF35" s="48"/>
      <c r="BG35" s="49"/>
      <c r="BH35" s="48"/>
      <c r="BI35" s="49"/>
      <c r="BJ35" s="48"/>
      <c r="BK35" s="49"/>
      <c r="BL35" s="48"/>
    </row>
    <row r="36" spans="1:64" ht="15">
      <c r="A36" s="64" t="s">
        <v>245</v>
      </c>
      <c r="B36" s="64" t="s">
        <v>245</v>
      </c>
      <c r="C36" s="65"/>
      <c r="D36" s="66"/>
      <c r="E36" s="67"/>
      <c r="F36" s="68"/>
      <c r="G36" s="65"/>
      <c r="H36" s="69"/>
      <c r="I36" s="70"/>
      <c r="J36" s="70"/>
      <c r="K36" s="34" t="s">
        <v>65</v>
      </c>
      <c r="L36" s="77">
        <v>54</v>
      </c>
      <c r="M36" s="77"/>
      <c r="N36" s="72"/>
      <c r="O36" s="79" t="s">
        <v>176</v>
      </c>
      <c r="P36" s="81">
        <v>43668.29516203704</v>
      </c>
      <c r="Q36" s="79" t="s">
        <v>557</v>
      </c>
      <c r="R36" s="84" t="s">
        <v>698</v>
      </c>
      <c r="S36" s="79" t="s">
        <v>781</v>
      </c>
      <c r="T36" s="79" t="s">
        <v>818</v>
      </c>
      <c r="U36" s="84" t="s">
        <v>870</v>
      </c>
      <c r="V36" s="84" t="s">
        <v>870</v>
      </c>
      <c r="W36" s="81">
        <v>43668.29516203704</v>
      </c>
      <c r="X36" s="84" t="s">
        <v>1100</v>
      </c>
      <c r="Y36" s="79"/>
      <c r="Z36" s="79"/>
      <c r="AA36" s="82" t="s">
        <v>1344</v>
      </c>
      <c r="AB36" s="79"/>
      <c r="AC36" s="79" t="b">
        <v>0</v>
      </c>
      <c r="AD36" s="79">
        <v>5</v>
      </c>
      <c r="AE36" s="82" t="s">
        <v>1587</v>
      </c>
      <c r="AF36" s="79" t="b">
        <v>0</v>
      </c>
      <c r="AG36" s="79" t="s">
        <v>1621</v>
      </c>
      <c r="AH36" s="79"/>
      <c r="AI36" s="82" t="s">
        <v>1587</v>
      </c>
      <c r="AJ36" s="79" t="b">
        <v>0</v>
      </c>
      <c r="AK36" s="79">
        <v>2</v>
      </c>
      <c r="AL36" s="82" t="s">
        <v>1587</v>
      </c>
      <c r="AM36" s="79" t="s">
        <v>1646</v>
      </c>
      <c r="AN36" s="79" t="b">
        <v>0</v>
      </c>
      <c r="AO36" s="82" t="s">
        <v>1344</v>
      </c>
      <c r="AP36" s="79" t="s">
        <v>1655</v>
      </c>
      <c r="AQ36" s="79">
        <v>0</v>
      </c>
      <c r="AR36" s="79">
        <v>0</v>
      </c>
      <c r="AS36" s="79"/>
      <c r="AT36" s="79"/>
      <c r="AU36" s="79"/>
      <c r="AV36" s="79"/>
      <c r="AW36" s="79"/>
      <c r="AX36" s="79"/>
      <c r="AY36" s="79"/>
      <c r="AZ36" s="79"/>
      <c r="BA36">
        <v>1</v>
      </c>
      <c r="BB36" s="78" t="str">
        <f>REPLACE(INDEX(GroupVertices[Group],MATCH(Edges25[[#This Row],[Vertex 1]],GroupVertices[Vertex],0)),1,1,"")</f>
        <v>48</v>
      </c>
      <c r="BC36" s="78" t="str">
        <f>REPLACE(INDEX(GroupVertices[Group],MATCH(Edges25[[#This Row],[Vertex 2]],GroupVertices[Vertex],0)),1,1,"")</f>
        <v>48</v>
      </c>
      <c r="BD36" s="48">
        <v>0</v>
      </c>
      <c r="BE36" s="49">
        <v>0</v>
      </c>
      <c r="BF36" s="48">
        <v>2</v>
      </c>
      <c r="BG36" s="49">
        <v>7.6923076923076925</v>
      </c>
      <c r="BH36" s="48">
        <v>0</v>
      </c>
      <c r="BI36" s="49">
        <v>0</v>
      </c>
      <c r="BJ36" s="48">
        <v>24</v>
      </c>
      <c r="BK36" s="49">
        <v>92.3076923076923</v>
      </c>
      <c r="BL36" s="48">
        <v>26</v>
      </c>
    </row>
    <row r="37" spans="1:64" ht="15">
      <c r="A37" s="64" t="s">
        <v>246</v>
      </c>
      <c r="B37" s="64" t="s">
        <v>245</v>
      </c>
      <c r="C37" s="65"/>
      <c r="D37" s="66"/>
      <c r="E37" s="67"/>
      <c r="F37" s="68"/>
      <c r="G37" s="65"/>
      <c r="H37" s="69"/>
      <c r="I37" s="70"/>
      <c r="J37" s="70"/>
      <c r="K37" s="34" t="s">
        <v>65</v>
      </c>
      <c r="L37" s="77">
        <v>55</v>
      </c>
      <c r="M37" s="77"/>
      <c r="N37" s="72"/>
      <c r="O37" s="79" t="s">
        <v>526</v>
      </c>
      <c r="P37" s="81">
        <v>43686.52633101852</v>
      </c>
      <c r="Q37" s="79" t="s">
        <v>558</v>
      </c>
      <c r="R37" s="79"/>
      <c r="S37" s="79"/>
      <c r="T37" s="79"/>
      <c r="U37" s="79"/>
      <c r="V37" s="84" t="s">
        <v>909</v>
      </c>
      <c r="W37" s="81">
        <v>43686.52633101852</v>
      </c>
      <c r="X37" s="84" t="s">
        <v>1101</v>
      </c>
      <c r="Y37" s="79"/>
      <c r="Z37" s="79"/>
      <c r="AA37" s="82" t="s">
        <v>1345</v>
      </c>
      <c r="AB37" s="79"/>
      <c r="AC37" s="79" t="b">
        <v>0</v>
      </c>
      <c r="AD37" s="79">
        <v>0</v>
      </c>
      <c r="AE37" s="82" t="s">
        <v>1587</v>
      </c>
      <c r="AF37" s="79" t="b">
        <v>0</v>
      </c>
      <c r="AG37" s="79" t="s">
        <v>1621</v>
      </c>
      <c r="AH37" s="79"/>
      <c r="AI37" s="82" t="s">
        <v>1587</v>
      </c>
      <c r="AJ37" s="79" t="b">
        <v>0</v>
      </c>
      <c r="AK37" s="79">
        <v>2</v>
      </c>
      <c r="AL37" s="82" t="s">
        <v>1344</v>
      </c>
      <c r="AM37" s="79" t="s">
        <v>1643</v>
      </c>
      <c r="AN37" s="79" t="b">
        <v>0</v>
      </c>
      <c r="AO37" s="82" t="s">
        <v>1344</v>
      </c>
      <c r="AP37" s="79" t="s">
        <v>176</v>
      </c>
      <c r="AQ37" s="79">
        <v>0</v>
      </c>
      <c r="AR37" s="79">
        <v>0</v>
      </c>
      <c r="AS37" s="79"/>
      <c r="AT37" s="79"/>
      <c r="AU37" s="79"/>
      <c r="AV37" s="79"/>
      <c r="AW37" s="79"/>
      <c r="AX37" s="79"/>
      <c r="AY37" s="79"/>
      <c r="AZ37" s="79"/>
      <c r="BA37">
        <v>1</v>
      </c>
      <c r="BB37" s="78" t="str">
        <f>REPLACE(INDEX(GroupVertices[Group],MATCH(Edges25[[#This Row],[Vertex 1]],GroupVertices[Vertex],0)),1,1,"")</f>
        <v>48</v>
      </c>
      <c r="BC37" s="78" t="str">
        <f>REPLACE(INDEX(GroupVertices[Group],MATCH(Edges25[[#This Row],[Vertex 2]],GroupVertices[Vertex],0)),1,1,"")</f>
        <v>48</v>
      </c>
      <c r="BD37" s="48">
        <v>0</v>
      </c>
      <c r="BE37" s="49">
        <v>0</v>
      </c>
      <c r="BF37" s="48">
        <v>2</v>
      </c>
      <c r="BG37" s="49">
        <v>8.333333333333334</v>
      </c>
      <c r="BH37" s="48">
        <v>0</v>
      </c>
      <c r="BI37" s="49">
        <v>0</v>
      </c>
      <c r="BJ37" s="48">
        <v>22</v>
      </c>
      <c r="BK37" s="49">
        <v>91.66666666666667</v>
      </c>
      <c r="BL37" s="48">
        <v>24</v>
      </c>
    </row>
    <row r="38" spans="1:64" ht="15">
      <c r="A38" s="64" t="s">
        <v>247</v>
      </c>
      <c r="B38" s="64" t="s">
        <v>437</v>
      </c>
      <c r="C38" s="65"/>
      <c r="D38" s="66"/>
      <c r="E38" s="67"/>
      <c r="F38" s="68"/>
      <c r="G38" s="65"/>
      <c r="H38" s="69"/>
      <c r="I38" s="70"/>
      <c r="J38" s="70"/>
      <c r="K38" s="34" t="s">
        <v>65</v>
      </c>
      <c r="L38" s="77">
        <v>56</v>
      </c>
      <c r="M38" s="77"/>
      <c r="N38" s="72"/>
      <c r="O38" s="79" t="s">
        <v>526</v>
      </c>
      <c r="P38" s="81">
        <v>43686.69354166667</v>
      </c>
      <c r="Q38" s="79" t="s">
        <v>559</v>
      </c>
      <c r="R38" s="79"/>
      <c r="S38" s="79"/>
      <c r="T38" s="79" t="s">
        <v>800</v>
      </c>
      <c r="U38" s="79"/>
      <c r="V38" s="84" t="s">
        <v>910</v>
      </c>
      <c r="W38" s="81">
        <v>43686.69354166667</v>
      </c>
      <c r="X38" s="84" t="s">
        <v>1102</v>
      </c>
      <c r="Y38" s="79"/>
      <c r="Z38" s="79"/>
      <c r="AA38" s="82" t="s">
        <v>1346</v>
      </c>
      <c r="AB38" s="79"/>
      <c r="AC38" s="79" t="b">
        <v>0</v>
      </c>
      <c r="AD38" s="79">
        <v>0</v>
      </c>
      <c r="AE38" s="82" t="s">
        <v>1587</v>
      </c>
      <c r="AF38" s="79" t="b">
        <v>0</v>
      </c>
      <c r="AG38" s="79" t="s">
        <v>1621</v>
      </c>
      <c r="AH38" s="79"/>
      <c r="AI38" s="82" t="s">
        <v>1587</v>
      </c>
      <c r="AJ38" s="79" t="b">
        <v>0</v>
      </c>
      <c r="AK38" s="79">
        <v>0</v>
      </c>
      <c r="AL38" s="82" t="s">
        <v>1377</v>
      </c>
      <c r="AM38" s="79" t="s">
        <v>1650</v>
      </c>
      <c r="AN38" s="79" t="b">
        <v>0</v>
      </c>
      <c r="AO38" s="82" t="s">
        <v>1377</v>
      </c>
      <c r="AP38" s="79" t="s">
        <v>176</v>
      </c>
      <c r="AQ38" s="79">
        <v>0</v>
      </c>
      <c r="AR38" s="79">
        <v>0</v>
      </c>
      <c r="AS38" s="79"/>
      <c r="AT38" s="79"/>
      <c r="AU38" s="79"/>
      <c r="AV38" s="79"/>
      <c r="AW38" s="79"/>
      <c r="AX38" s="79"/>
      <c r="AY38" s="79"/>
      <c r="AZ38" s="79"/>
      <c r="BA38">
        <v>1</v>
      </c>
      <c r="BB38" s="78" t="str">
        <f>REPLACE(INDEX(GroupVertices[Group],MATCH(Edges25[[#This Row],[Vertex 1]],GroupVertices[Vertex],0)),1,1,"")</f>
        <v>5</v>
      </c>
      <c r="BC38" s="78" t="str">
        <f>REPLACE(INDEX(GroupVertices[Group],MATCH(Edges25[[#This Row],[Vertex 2]],GroupVertices[Vertex],0)),1,1,"")</f>
        <v>5</v>
      </c>
      <c r="BD38" s="48"/>
      <c r="BE38" s="49"/>
      <c r="BF38" s="48"/>
      <c r="BG38" s="49"/>
      <c r="BH38" s="48"/>
      <c r="BI38" s="49"/>
      <c r="BJ38" s="48"/>
      <c r="BK38" s="49"/>
      <c r="BL38" s="48"/>
    </row>
    <row r="39" spans="1:64" ht="15">
      <c r="A39" s="64" t="s">
        <v>248</v>
      </c>
      <c r="B39" s="64" t="s">
        <v>248</v>
      </c>
      <c r="C39" s="65"/>
      <c r="D39" s="66"/>
      <c r="E39" s="67"/>
      <c r="F39" s="68"/>
      <c r="G39" s="65"/>
      <c r="H39" s="69"/>
      <c r="I39" s="70"/>
      <c r="J39" s="70"/>
      <c r="K39" s="34" t="s">
        <v>65</v>
      </c>
      <c r="L39" s="77">
        <v>58</v>
      </c>
      <c r="M39" s="77"/>
      <c r="N39" s="72"/>
      <c r="O39" s="79" t="s">
        <v>176</v>
      </c>
      <c r="P39" s="81">
        <v>43686.69797453703</v>
      </c>
      <c r="Q39" s="79" t="s">
        <v>560</v>
      </c>
      <c r="R39" s="84" t="s">
        <v>699</v>
      </c>
      <c r="S39" s="79" t="s">
        <v>778</v>
      </c>
      <c r="T39" s="79"/>
      <c r="U39" s="79"/>
      <c r="V39" s="84" t="s">
        <v>911</v>
      </c>
      <c r="W39" s="81">
        <v>43686.69797453703</v>
      </c>
      <c r="X39" s="84" t="s">
        <v>1103</v>
      </c>
      <c r="Y39" s="79"/>
      <c r="Z39" s="79"/>
      <c r="AA39" s="82" t="s">
        <v>1347</v>
      </c>
      <c r="AB39" s="79"/>
      <c r="AC39" s="79" t="b">
        <v>0</v>
      </c>
      <c r="AD39" s="79">
        <v>0</v>
      </c>
      <c r="AE39" s="82" t="s">
        <v>1587</v>
      </c>
      <c r="AF39" s="79" t="b">
        <v>0</v>
      </c>
      <c r="AG39" s="79" t="s">
        <v>1621</v>
      </c>
      <c r="AH39" s="79"/>
      <c r="AI39" s="82" t="s">
        <v>1587</v>
      </c>
      <c r="AJ39" s="79" t="b">
        <v>0</v>
      </c>
      <c r="AK39" s="79">
        <v>0</v>
      </c>
      <c r="AL39" s="82" t="s">
        <v>1587</v>
      </c>
      <c r="AM39" s="79" t="s">
        <v>1648</v>
      </c>
      <c r="AN39" s="79" t="b">
        <v>1</v>
      </c>
      <c r="AO39" s="82" t="s">
        <v>1347</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2</v>
      </c>
      <c r="BE39" s="49">
        <v>7.6923076923076925</v>
      </c>
      <c r="BF39" s="48">
        <v>0</v>
      </c>
      <c r="BG39" s="49">
        <v>0</v>
      </c>
      <c r="BH39" s="48">
        <v>0</v>
      </c>
      <c r="BI39" s="49">
        <v>0</v>
      </c>
      <c r="BJ39" s="48">
        <v>24</v>
      </c>
      <c r="BK39" s="49">
        <v>92.3076923076923</v>
      </c>
      <c r="BL39" s="48">
        <v>26</v>
      </c>
    </row>
    <row r="40" spans="1:64" ht="15">
      <c r="A40" s="64" t="s">
        <v>249</v>
      </c>
      <c r="B40" s="64" t="s">
        <v>249</v>
      </c>
      <c r="C40" s="65"/>
      <c r="D40" s="66"/>
      <c r="E40" s="67"/>
      <c r="F40" s="68"/>
      <c r="G40" s="65"/>
      <c r="H40" s="69"/>
      <c r="I40" s="70"/>
      <c r="J40" s="70"/>
      <c r="K40" s="34" t="s">
        <v>65</v>
      </c>
      <c r="L40" s="77">
        <v>59</v>
      </c>
      <c r="M40" s="77"/>
      <c r="N40" s="72"/>
      <c r="O40" s="79" t="s">
        <v>176</v>
      </c>
      <c r="P40" s="81">
        <v>43686.71533564815</v>
      </c>
      <c r="Q40" s="79" t="s">
        <v>561</v>
      </c>
      <c r="R40" s="84" t="s">
        <v>700</v>
      </c>
      <c r="S40" s="79" t="s">
        <v>782</v>
      </c>
      <c r="T40" s="79" t="s">
        <v>819</v>
      </c>
      <c r="U40" s="79"/>
      <c r="V40" s="84" t="s">
        <v>912</v>
      </c>
      <c r="W40" s="81">
        <v>43686.71533564815</v>
      </c>
      <c r="X40" s="84" t="s">
        <v>1104</v>
      </c>
      <c r="Y40" s="79"/>
      <c r="Z40" s="79"/>
      <c r="AA40" s="82" t="s">
        <v>1348</v>
      </c>
      <c r="AB40" s="79"/>
      <c r="AC40" s="79" t="b">
        <v>0</v>
      </c>
      <c r="AD40" s="79">
        <v>0</v>
      </c>
      <c r="AE40" s="82" t="s">
        <v>1587</v>
      </c>
      <c r="AF40" s="79" t="b">
        <v>0</v>
      </c>
      <c r="AG40" s="79" t="s">
        <v>1622</v>
      </c>
      <c r="AH40" s="79"/>
      <c r="AI40" s="82" t="s">
        <v>1587</v>
      </c>
      <c r="AJ40" s="79" t="b">
        <v>0</v>
      </c>
      <c r="AK40" s="79">
        <v>0</v>
      </c>
      <c r="AL40" s="82" t="s">
        <v>1587</v>
      </c>
      <c r="AM40" s="79" t="s">
        <v>1643</v>
      </c>
      <c r="AN40" s="79" t="b">
        <v>0</v>
      </c>
      <c r="AO40" s="82" t="s">
        <v>1348</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3</v>
      </c>
      <c r="BK40" s="49">
        <v>100</v>
      </c>
      <c r="BL40" s="48">
        <v>3</v>
      </c>
    </row>
    <row r="41" spans="1:64" ht="15">
      <c r="A41" s="64" t="s">
        <v>250</v>
      </c>
      <c r="B41" s="64" t="s">
        <v>250</v>
      </c>
      <c r="C41" s="65"/>
      <c r="D41" s="66"/>
      <c r="E41" s="67"/>
      <c r="F41" s="68"/>
      <c r="G41" s="65"/>
      <c r="H41" s="69"/>
      <c r="I41" s="70"/>
      <c r="J41" s="70"/>
      <c r="K41" s="34" t="s">
        <v>65</v>
      </c>
      <c r="L41" s="77">
        <v>60</v>
      </c>
      <c r="M41" s="77"/>
      <c r="N41" s="72"/>
      <c r="O41" s="79" t="s">
        <v>176</v>
      </c>
      <c r="P41" s="81">
        <v>43686.85778935185</v>
      </c>
      <c r="Q41" s="79" t="s">
        <v>562</v>
      </c>
      <c r="R41" s="84" t="s">
        <v>701</v>
      </c>
      <c r="S41" s="79" t="s">
        <v>778</v>
      </c>
      <c r="T41" s="79"/>
      <c r="U41" s="79"/>
      <c r="V41" s="84" t="s">
        <v>913</v>
      </c>
      <c r="W41" s="81">
        <v>43686.85778935185</v>
      </c>
      <c r="X41" s="84" t="s">
        <v>1105</v>
      </c>
      <c r="Y41" s="79"/>
      <c r="Z41" s="79"/>
      <c r="AA41" s="82" t="s">
        <v>1349</v>
      </c>
      <c r="AB41" s="79"/>
      <c r="AC41" s="79" t="b">
        <v>0</v>
      </c>
      <c r="AD41" s="79">
        <v>0</v>
      </c>
      <c r="AE41" s="82" t="s">
        <v>1587</v>
      </c>
      <c r="AF41" s="79" t="b">
        <v>1</v>
      </c>
      <c r="AG41" s="79" t="s">
        <v>1621</v>
      </c>
      <c r="AH41" s="79"/>
      <c r="AI41" s="82" t="s">
        <v>1631</v>
      </c>
      <c r="AJ41" s="79" t="b">
        <v>0</v>
      </c>
      <c r="AK41" s="79">
        <v>0</v>
      </c>
      <c r="AL41" s="82" t="s">
        <v>1587</v>
      </c>
      <c r="AM41" s="79" t="s">
        <v>1648</v>
      </c>
      <c r="AN41" s="79" t="b">
        <v>1</v>
      </c>
      <c r="AO41" s="82" t="s">
        <v>1349</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1</v>
      </c>
      <c r="BE41" s="49">
        <v>4.545454545454546</v>
      </c>
      <c r="BF41" s="48">
        <v>2</v>
      </c>
      <c r="BG41" s="49">
        <v>9.090909090909092</v>
      </c>
      <c r="BH41" s="48">
        <v>0</v>
      </c>
      <c r="BI41" s="49">
        <v>0</v>
      </c>
      <c r="BJ41" s="48">
        <v>19</v>
      </c>
      <c r="BK41" s="49">
        <v>86.36363636363636</v>
      </c>
      <c r="BL41" s="48">
        <v>22</v>
      </c>
    </row>
    <row r="42" spans="1:64" ht="15">
      <c r="A42" s="64" t="s">
        <v>251</v>
      </c>
      <c r="B42" s="64" t="s">
        <v>437</v>
      </c>
      <c r="C42" s="65"/>
      <c r="D42" s="66"/>
      <c r="E42" s="67"/>
      <c r="F42" s="68"/>
      <c r="G42" s="65"/>
      <c r="H42" s="69"/>
      <c r="I42" s="70"/>
      <c r="J42" s="70"/>
      <c r="K42" s="34" t="s">
        <v>65</v>
      </c>
      <c r="L42" s="77">
        <v>61</v>
      </c>
      <c r="M42" s="77"/>
      <c r="N42" s="72"/>
      <c r="O42" s="79" t="s">
        <v>526</v>
      </c>
      <c r="P42" s="81">
        <v>43687.40201388889</v>
      </c>
      <c r="Q42" s="79" t="s">
        <v>559</v>
      </c>
      <c r="R42" s="79"/>
      <c r="S42" s="79"/>
      <c r="T42" s="79" t="s">
        <v>800</v>
      </c>
      <c r="U42" s="79"/>
      <c r="V42" s="84" t="s">
        <v>914</v>
      </c>
      <c r="W42" s="81">
        <v>43687.40201388889</v>
      </c>
      <c r="X42" s="84" t="s">
        <v>1106</v>
      </c>
      <c r="Y42" s="79"/>
      <c r="Z42" s="79"/>
      <c r="AA42" s="82" t="s">
        <v>1350</v>
      </c>
      <c r="AB42" s="79"/>
      <c r="AC42" s="79" t="b">
        <v>0</v>
      </c>
      <c r="AD42" s="79">
        <v>0</v>
      </c>
      <c r="AE42" s="82" t="s">
        <v>1587</v>
      </c>
      <c r="AF42" s="79" t="b">
        <v>0</v>
      </c>
      <c r="AG42" s="79" t="s">
        <v>1621</v>
      </c>
      <c r="AH42" s="79"/>
      <c r="AI42" s="82" t="s">
        <v>1587</v>
      </c>
      <c r="AJ42" s="79" t="b">
        <v>0</v>
      </c>
      <c r="AK42" s="79">
        <v>0</v>
      </c>
      <c r="AL42" s="82" t="s">
        <v>1377</v>
      </c>
      <c r="AM42" s="79" t="s">
        <v>1644</v>
      </c>
      <c r="AN42" s="79" t="b">
        <v>0</v>
      </c>
      <c r="AO42" s="82" t="s">
        <v>1377</v>
      </c>
      <c r="AP42" s="79" t="s">
        <v>176</v>
      </c>
      <c r="AQ42" s="79">
        <v>0</v>
      </c>
      <c r="AR42" s="79">
        <v>0</v>
      </c>
      <c r="AS42" s="79"/>
      <c r="AT42" s="79"/>
      <c r="AU42" s="79"/>
      <c r="AV42" s="79"/>
      <c r="AW42" s="79"/>
      <c r="AX42" s="79"/>
      <c r="AY42" s="79"/>
      <c r="AZ42" s="79"/>
      <c r="BA42">
        <v>1</v>
      </c>
      <c r="BB42" s="78" t="str">
        <f>REPLACE(INDEX(GroupVertices[Group],MATCH(Edges25[[#This Row],[Vertex 1]],GroupVertices[Vertex],0)),1,1,"")</f>
        <v>5</v>
      </c>
      <c r="BC42" s="78" t="str">
        <f>REPLACE(INDEX(GroupVertices[Group],MATCH(Edges25[[#This Row],[Vertex 2]],GroupVertices[Vertex],0)),1,1,"")</f>
        <v>5</v>
      </c>
      <c r="BD42" s="48"/>
      <c r="BE42" s="49"/>
      <c r="BF42" s="48"/>
      <c r="BG42" s="49"/>
      <c r="BH42" s="48"/>
      <c r="BI42" s="49"/>
      <c r="BJ42" s="48"/>
      <c r="BK42" s="49"/>
      <c r="BL42" s="48"/>
    </row>
    <row r="43" spans="1:64" ht="15">
      <c r="A43" s="64" t="s">
        <v>252</v>
      </c>
      <c r="B43" s="64" t="s">
        <v>437</v>
      </c>
      <c r="C43" s="65"/>
      <c r="D43" s="66"/>
      <c r="E43" s="67"/>
      <c r="F43" s="68"/>
      <c r="G43" s="65"/>
      <c r="H43" s="69"/>
      <c r="I43" s="70"/>
      <c r="J43" s="70"/>
      <c r="K43" s="34" t="s">
        <v>65</v>
      </c>
      <c r="L43" s="77">
        <v>63</v>
      </c>
      <c r="M43" s="77"/>
      <c r="N43" s="72"/>
      <c r="O43" s="79" t="s">
        <v>526</v>
      </c>
      <c r="P43" s="81">
        <v>43688.35414351852</v>
      </c>
      <c r="Q43" s="79" t="s">
        <v>559</v>
      </c>
      <c r="R43" s="79"/>
      <c r="S43" s="79"/>
      <c r="T43" s="79" t="s">
        <v>800</v>
      </c>
      <c r="U43" s="79"/>
      <c r="V43" s="84" t="s">
        <v>915</v>
      </c>
      <c r="W43" s="81">
        <v>43688.35414351852</v>
      </c>
      <c r="X43" s="84" t="s">
        <v>1107</v>
      </c>
      <c r="Y43" s="79"/>
      <c r="Z43" s="79"/>
      <c r="AA43" s="82" t="s">
        <v>1351</v>
      </c>
      <c r="AB43" s="79"/>
      <c r="AC43" s="79" t="b">
        <v>0</v>
      </c>
      <c r="AD43" s="79">
        <v>0</v>
      </c>
      <c r="AE43" s="82" t="s">
        <v>1587</v>
      </c>
      <c r="AF43" s="79" t="b">
        <v>0</v>
      </c>
      <c r="AG43" s="79" t="s">
        <v>1621</v>
      </c>
      <c r="AH43" s="79"/>
      <c r="AI43" s="82" t="s">
        <v>1587</v>
      </c>
      <c r="AJ43" s="79" t="b">
        <v>0</v>
      </c>
      <c r="AK43" s="79">
        <v>0</v>
      </c>
      <c r="AL43" s="82" t="s">
        <v>1377</v>
      </c>
      <c r="AM43" s="79" t="s">
        <v>1644</v>
      </c>
      <c r="AN43" s="79" t="b">
        <v>0</v>
      </c>
      <c r="AO43" s="82" t="s">
        <v>1377</v>
      </c>
      <c r="AP43" s="79" t="s">
        <v>176</v>
      </c>
      <c r="AQ43" s="79">
        <v>0</v>
      </c>
      <c r="AR43" s="79">
        <v>0</v>
      </c>
      <c r="AS43" s="79"/>
      <c r="AT43" s="79"/>
      <c r="AU43" s="79"/>
      <c r="AV43" s="79"/>
      <c r="AW43" s="79"/>
      <c r="AX43" s="79"/>
      <c r="AY43" s="79"/>
      <c r="AZ43" s="79"/>
      <c r="BA43">
        <v>1</v>
      </c>
      <c r="BB43" s="78" t="str">
        <f>REPLACE(INDEX(GroupVertices[Group],MATCH(Edges25[[#This Row],[Vertex 1]],GroupVertices[Vertex],0)),1,1,"")</f>
        <v>5</v>
      </c>
      <c r="BC43" s="78" t="str">
        <f>REPLACE(INDEX(GroupVertices[Group],MATCH(Edges25[[#This Row],[Vertex 2]],GroupVertices[Vertex],0)),1,1,"")</f>
        <v>5</v>
      </c>
      <c r="BD43" s="48"/>
      <c r="BE43" s="49"/>
      <c r="BF43" s="48"/>
      <c r="BG43" s="49"/>
      <c r="BH43" s="48"/>
      <c r="BI43" s="49"/>
      <c r="BJ43" s="48"/>
      <c r="BK43" s="49"/>
      <c r="BL43" s="48"/>
    </row>
    <row r="44" spans="1:64" ht="15">
      <c r="A44" s="64" t="s">
        <v>253</v>
      </c>
      <c r="B44" s="64" t="s">
        <v>437</v>
      </c>
      <c r="C44" s="65"/>
      <c r="D44" s="66"/>
      <c r="E44" s="67"/>
      <c r="F44" s="68"/>
      <c r="G44" s="65"/>
      <c r="H44" s="69"/>
      <c r="I44" s="70"/>
      <c r="J44" s="70"/>
      <c r="K44" s="34" t="s">
        <v>65</v>
      </c>
      <c r="L44" s="77">
        <v>65</v>
      </c>
      <c r="M44" s="77"/>
      <c r="N44" s="72"/>
      <c r="O44" s="79" t="s">
        <v>526</v>
      </c>
      <c r="P44" s="81">
        <v>43688.408055555556</v>
      </c>
      <c r="Q44" s="79" t="s">
        <v>559</v>
      </c>
      <c r="R44" s="79"/>
      <c r="S44" s="79"/>
      <c r="T44" s="79" t="s">
        <v>800</v>
      </c>
      <c r="U44" s="79"/>
      <c r="V44" s="84" t="s">
        <v>916</v>
      </c>
      <c r="W44" s="81">
        <v>43688.408055555556</v>
      </c>
      <c r="X44" s="84" t="s">
        <v>1108</v>
      </c>
      <c r="Y44" s="79"/>
      <c r="Z44" s="79"/>
      <c r="AA44" s="82" t="s">
        <v>1352</v>
      </c>
      <c r="AB44" s="79"/>
      <c r="AC44" s="79" t="b">
        <v>0</v>
      </c>
      <c r="AD44" s="79">
        <v>0</v>
      </c>
      <c r="AE44" s="82" t="s">
        <v>1587</v>
      </c>
      <c r="AF44" s="79" t="b">
        <v>0</v>
      </c>
      <c r="AG44" s="79" t="s">
        <v>1621</v>
      </c>
      <c r="AH44" s="79"/>
      <c r="AI44" s="82" t="s">
        <v>1587</v>
      </c>
      <c r="AJ44" s="79" t="b">
        <v>0</v>
      </c>
      <c r="AK44" s="79">
        <v>0</v>
      </c>
      <c r="AL44" s="82" t="s">
        <v>1377</v>
      </c>
      <c r="AM44" s="79" t="s">
        <v>1650</v>
      </c>
      <c r="AN44" s="79" t="b">
        <v>0</v>
      </c>
      <c r="AO44" s="82" t="s">
        <v>1377</v>
      </c>
      <c r="AP44" s="79" t="s">
        <v>176</v>
      </c>
      <c r="AQ44" s="79">
        <v>0</v>
      </c>
      <c r="AR44" s="79">
        <v>0</v>
      </c>
      <c r="AS44" s="79"/>
      <c r="AT44" s="79"/>
      <c r="AU44" s="79"/>
      <c r="AV44" s="79"/>
      <c r="AW44" s="79"/>
      <c r="AX44" s="79"/>
      <c r="AY44" s="79"/>
      <c r="AZ44" s="79"/>
      <c r="BA44">
        <v>1</v>
      </c>
      <c r="BB44" s="78" t="str">
        <f>REPLACE(INDEX(GroupVertices[Group],MATCH(Edges25[[#This Row],[Vertex 1]],GroupVertices[Vertex],0)),1,1,"")</f>
        <v>5</v>
      </c>
      <c r="BC44" s="78" t="str">
        <f>REPLACE(INDEX(GroupVertices[Group],MATCH(Edges25[[#This Row],[Vertex 2]],GroupVertices[Vertex],0)),1,1,"")</f>
        <v>5</v>
      </c>
      <c r="BD44" s="48"/>
      <c r="BE44" s="49"/>
      <c r="BF44" s="48"/>
      <c r="BG44" s="49"/>
      <c r="BH44" s="48"/>
      <c r="BI44" s="49"/>
      <c r="BJ44" s="48"/>
      <c r="BK44" s="49"/>
      <c r="BL44" s="48"/>
    </row>
    <row r="45" spans="1:64" ht="15">
      <c r="A45" s="64" t="s">
        <v>254</v>
      </c>
      <c r="B45" s="64" t="s">
        <v>437</v>
      </c>
      <c r="C45" s="65"/>
      <c r="D45" s="66"/>
      <c r="E45" s="67"/>
      <c r="F45" s="68"/>
      <c r="G45" s="65"/>
      <c r="H45" s="69"/>
      <c r="I45" s="70"/>
      <c r="J45" s="70"/>
      <c r="K45" s="34" t="s">
        <v>65</v>
      </c>
      <c r="L45" s="77">
        <v>67</v>
      </c>
      <c r="M45" s="77"/>
      <c r="N45" s="72"/>
      <c r="O45" s="79" t="s">
        <v>526</v>
      </c>
      <c r="P45" s="81">
        <v>43688.419016203705</v>
      </c>
      <c r="Q45" s="79" t="s">
        <v>559</v>
      </c>
      <c r="R45" s="79"/>
      <c r="S45" s="79"/>
      <c r="T45" s="79" t="s">
        <v>800</v>
      </c>
      <c r="U45" s="79"/>
      <c r="V45" s="84" t="s">
        <v>917</v>
      </c>
      <c r="W45" s="81">
        <v>43688.419016203705</v>
      </c>
      <c r="X45" s="84" t="s">
        <v>1109</v>
      </c>
      <c r="Y45" s="79"/>
      <c r="Z45" s="79"/>
      <c r="AA45" s="82" t="s">
        <v>1353</v>
      </c>
      <c r="AB45" s="79"/>
      <c r="AC45" s="79" t="b">
        <v>0</v>
      </c>
      <c r="AD45" s="79">
        <v>0</v>
      </c>
      <c r="AE45" s="82" t="s">
        <v>1587</v>
      </c>
      <c r="AF45" s="79" t="b">
        <v>0</v>
      </c>
      <c r="AG45" s="79" t="s">
        <v>1621</v>
      </c>
      <c r="AH45" s="79"/>
      <c r="AI45" s="82" t="s">
        <v>1587</v>
      </c>
      <c r="AJ45" s="79" t="b">
        <v>0</v>
      </c>
      <c r="AK45" s="79">
        <v>0</v>
      </c>
      <c r="AL45" s="82" t="s">
        <v>1377</v>
      </c>
      <c r="AM45" s="79" t="s">
        <v>1648</v>
      </c>
      <c r="AN45" s="79" t="b">
        <v>0</v>
      </c>
      <c r="AO45" s="82" t="s">
        <v>1377</v>
      </c>
      <c r="AP45" s="79" t="s">
        <v>176</v>
      </c>
      <c r="AQ45" s="79">
        <v>0</v>
      </c>
      <c r="AR45" s="79">
        <v>0</v>
      </c>
      <c r="AS45" s="79"/>
      <c r="AT45" s="79"/>
      <c r="AU45" s="79"/>
      <c r="AV45" s="79"/>
      <c r="AW45" s="79"/>
      <c r="AX45" s="79"/>
      <c r="AY45" s="79"/>
      <c r="AZ45" s="79"/>
      <c r="BA45">
        <v>1</v>
      </c>
      <c r="BB45" s="78" t="str">
        <f>REPLACE(INDEX(GroupVertices[Group],MATCH(Edges25[[#This Row],[Vertex 1]],GroupVertices[Vertex],0)),1,1,"")</f>
        <v>5</v>
      </c>
      <c r="BC45" s="78" t="str">
        <f>REPLACE(INDEX(GroupVertices[Group],MATCH(Edges25[[#This Row],[Vertex 2]],GroupVertices[Vertex],0)),1,1,"")</f>
        <v>5</v>
      </c>
      <c r="BD45" s="48"/>
      <c r="BE45" s="49"/>
      <c r="BF45" s="48"/>
      <c r="BG45" s="49"/>
      <c r="BH45" s="48"/>
      <c r="BI45" s="49"/>
      <c r="BJ45" s="48"/>
      <c r="BK45" s="49"/>
      <c r="BL45" s="48"/>
    </row>
    <row r="46" spans="1:64" ht="15">
      <c r="A46" s="64" t="s">
        <v>255</v>
      </c>
      <c r="B46" s="64" t="s">
        <v>437</v>
      </c>
      <c r="C46" s="65"/>
      <c r="D46" s="66"/>
      <c r="E46" s="67"/>
      <c r="F46" s="68"/>
      <c r="G46" s="65"/>
      <c r="H46" s="69"/>
      <c r="I46" s="70"/>
      <c r="J46" s="70"/>
      <c r="K46" s="34" t="s">
        <v>65</v>
      </c>
      <c r="L46" s="77">
        <v>69</v>
      </c>
      <c r="M46" s="77"/>
      <c r="N46" s="72"/>
      <c r="O46" s="79" t="s">
        <v>526</v>
      </c>
      <c r="P46" s="81">
        <v>43688.66229166667</v>
      </c>
      <c r="Q46" s="79" t="s">
        <v>559</v>
      </c>
      <c r="R46" s="79"/>
      <c r="S46" s="79"/>
      <c r="T46" s="79" t="s">
        <v>800</v>
      </c>
      <c r="U46" s="79"/>
      <c r="V46" s="84" t="s">
        <v>918</v>
      </c>
      <c r="W46" s="81">
        <v>43688.66229166667</v>
      </c>
      <c r="X46" s="84" t="s">
        <v>1110</v>
      </c>
      <c r="Y46" s="79"/>
      <c r="Z46" s="79"/>
      <c r="AA46" s="82" t="s">
        <v>1354</v>
      </c>
      <c r="AB46" s="79"/>
      <c r="AC46" s="79" t="b">
        <v>0</v>
      </c>
      <c r="AD46" s="79">
        <v>0</v>
      </c>
      <c r="AE46" s="82" t="s">
        <v>1587</v>
      </c>
      <c r="AF46" s="79" t="b">
        <v>0</v>
      </c>
      <c r="AG46" s="79" t="s">
        <v>1621</v>
      </c>
      <c r="AH46" s="79"/>
      <c r="AI46" s="82" t="s">
        <v>1587</v>
      </c>
      <c r="AJ46" s="79" t="b">
        <v>0</v>
      </c>
      <c r="AK46" s="79">
        <v>0</v>
      </c>
      <c r="AL46" s="82" t="s">
        <v>1377</v>
      </c>
      <c r="AM46" s="79" t="s">
        <v>1648</v>
      </c>
      <c r="AN46" s="79" t="b">
        <v>0</v>
      </c>
      <c r="AO46" s="82" t="s">
        <v>1377</v>
      </c>
      <c r="AP46" s="79" t="s">
        <v>176</v>
      </c>
      <c r="AQ46" s="79">
        <v>0</v>
      </c>
      <c r="AR46" s="79">
        <v>0</v>
      </c>
      <c r="AS46" s="79"/>
      <c r="AT46" s="79"/>
      <c r="AU46" s="79"/>
      <c r="AV46" s="79"/>
      <c r="AW46" s="79"/>
      <c r="AX46" s="79"/>
      <c r="AY46" s="79"/>
      <c r="AZ46" s="79"/>
      <c r="BA46">
        <v>1</v>
      </c>
      <c r="BB46" s="78" t="str">
        <f>REPLACE(INDEX(GroupVertices[Group],MATCH(Edges25[[#This Row],[Vertex 1]],GroupVertices[Vertex],0)),1,1,"")</f>
        <v>5</v>
      </c>
      <c r="BC46" s="78" t="str">
        <f>REPLACE(INDEX(GroupVertices[Group],MATCH(Edges25[[#This Row],[Vertex 2]],GroupVertices[Vertex],0)),1,1,"")</f>
        <v>5</v>
      </c>
      <c r="BD46" s="48"/>
      <c r="BE46" s="49"/>
      <c r="BF46" s="48"/>
      <c r="BG46" s="49"/>
      <c r="BH46" s="48"/>
      <c r="BI46" s="49"/>
      <c r="BJ46" s="48"/>
      <c r="BK46" s="49"/>
      <c r="BL46" s="48"/>
    </row>
    <row r="47" spans="1:64" ht="15">
      <c r="A47" s="64" t="s">
        <v>256</v>
      </c>
      <c r="B47" s="64" t="s">
        <v>437</v>
      </c>
      <c r="C47" s="65"/>
      <c r="D47" s="66"/>
      <c r="E47" s="67"/>
      <c r="F47" s="68"/>
      <c r="G47" s="65"/>
      <c r="H47" s="69"/>
      <c r="I47" s="70"/>
      <c r="J47" s="70"/>
      <c r="K47" s="34" t="s">
        <v>65</v>
      </c>
      <c r="L47" s="77">
        <v>71</v>
      </c>
      <c r="M47" s="77"/>
      <c r="N47" s="72"/>
      <c r="O47" s="79" t="s">
        <v>526</v>
      </c>
      <c r="P47" s="81">
        <v>43688.737337962964</v>
      </c>
      <c r="Q47" s="79" t="s">
        <v>559</v>
      </c>
      <c r="R47" s="79"/>
      <c r="S47" s="79"/>
      <c r="T47" s="79" t="s">
        <v>800</v>
      </c>
      <c r="U47" s="79"/>
      <c r="V47" s="84" t="s">
        <v>919</v>
      </c>
      <c r="W47" s="81">
        <v>43688.737337962964</v>
      </c>
      <c r="X47" s="84" t="s">
        <v>1111</v>
      </c>
      <c r="Y47" s="79"/>
      <c r="Z47" s="79"/>
      <c r="AA47" s="82" t="s">
        <v>1355</v>
      </c>
      <c r="AB47" s="79"/>
      <c r="AC47" s="79" t="b">
        <v>0</v>
      </c>
      <c r="AD47" s="79">
        <v>0</v>
      </c>
      <c r="AE47" s="82" t="s">
        <v>1587</v>
      </c>
      <c r="AF47" s="79" t="b">
        <v>0</v>
      </c>
      <c r="AG47" s="79" t="s">
        <v>1621</v>
      </c>
      <c r="AH47" s="79"/>
      <c r="AI47" s="82" t="s">
        <v>1587</v>
      </c>
      <c r="AJ47" s="79" t="b">
        <v>0</v>
      </c>
      <c r="AK47" s="79">
        <v>0</v>
      </c>
      <c r="AL47" s="82" t="s">
        <v>1377</v>
      </c>
      <c r="AM47" s="79" t="s">
        <v>1644</v>
      </c>
      <c r="AN47" s="79" t="b">
        <v>0</v>
      </c>
      <c r="AO47" s="82" t="s">
        <v>1377</v>
      </c>
      <c r="AP47" s="79" t="s">
        <v>176</v>
      </c>
      <c r="AQ47" s="79">
        <v>0</v>
      </c>
      <c r="AR47" s="79">
        <v>0</v>
      </c>
      <c r="AS47" s="79"/>
      <c r="AT47" s="79"/>
      <c r="AU47" s="79"/>
      <c r="AV47" s="79"/>
      <c r="AW47" s="79"/>
      <c r="AX47" s="79"/>
      <c r="AY47" s="79"/>
      <c r="AZ47" s="79"/>
      <c r="BA47">
        <v>1</v>
      </c>
      <c r="BB47" s="78" t="str">
        <f>REPLACE(INDEX(GroupVertices[Group],MATCH(Edges25[[#This Row],[Vertex 1]],GroupVertices[Vertex],0)),1,1,"")</f>
        <v>5</v>
      </c>
      <c r="BC47" s="78" t="str">
        <f>REPLACE(INDEX(GroupVertices[Group],MATCH(Edges25[[#This Row],[Vertex 2]],GroupVertices[Vertex],0)),1,1,"")</f>
        <v>5</v>
      </c>
      <c r="BD47" s="48"/>
      <c r="BE47" s="49"/>
      <c r="BF47" s="48"/>
      <c r="BG47" s="49"/>
      <c r="BH47" s="48"/>
      <c r="BI47" s="49"/>
      <c r="BJ47" s="48"/>
      <c r="BK47" s="49"/>
      <c r="BL47" s="48"/>
    </row>
    <row r="48" spans="1:64" ht="15">
      <c r="A48" s="64" t="s">
        <v>257</v>
      </c>
      <c r="B48" s="64" t="s">
        <v>438</v>
      </c>
      <c r="C48" s="65"/>
      <c r="D48" s="66"/>
      <c r="E48" s="67"/>
      <c r="F48" s="68"/>
      <c r="G48" s="65"/>
      <c r="H48" s="69"/>
      <c r="I48" s="70"/>
      <c r="J48" s="70"/>
      <c r="K48" s="34" t="s">
        <v>65</v>
      </c>
      <c r="L48" s="77">
        <v>73</v>
      </c>
      <c r="M48" s="77"/>
      <c r="N48" s="72"/>
      <c r="O48" s="79" t="s">
        <v>527</v>
      </c>
      <c r="P48" s="81">
        <v>43688.77181712963</v>
      </c>
      <c r="Q48" s="79" t="s">
        <v>563</v>
      </c>
      <c r="R48" s="79"/>
      <c r="S48" s="79"/>
      <c r="T48" s="79" t="s">
        <v>800</v>
      </c>
      <c r="U48" s="79"/>
      <c r="V48" s="84" t="s">
        <v>920</v>
      </c>
      <c r="W48" s="81">
        <v>43688.77181712963</v>
      </c>
      <c r="X48" s="84" t="s">
        <v>1112</v>
      </c>
      <c r="Y48" s="79"/>
      <c r="Z48" s="79"/>
      <c r="AA48" s="82" t="s">
        <v>1356</v>
      </c>
      <c r="AB48" s="82" t="s">
        <v>1561</v>
      </c>
      <c r="AC48" s="79" t="b">
        <v>0</v>
      </c>
      <c r="AD48" s="79">
        <v>0</v>
      </c>
      <c r="AE48" s="82" t="s">
        <v>1594</v>
      </c>
      <c r="AF48" s="79" t="b">
        <v>0</v>
      </c>
      <c r="AG48" s="79" t="s">
        <v>1621</v>
      </c>
      <c r="AH48" s="79"/>
      <c r="AI48" s="82" t="s">
        <v>1587</v>
      </c>
      <c r="AJ48" s="79" t="b">
        <v>0</v>
      </c>
      <c r="AK48" s="79">
        <v>0</v>
      </c>
      <c r="AL48" s="82" t="s">
        <v>1587</v>
      </c>
      <c r="AM48" s="79" t="s">
        <v>1648</v>
      </c>
      <c r="AN48" s="79" t="b">
        <v>0</v>
      </c>
      <c r="AO48" s="82" t="s">
        <v>1561</v>
      </c>
      <c r="AP48" s="79" t="s">
        <v>176</v>
      </c>
      <c r="AQ48" s="79">
        <v>0</v>
      </c>
      <c r="AR48" s="79">
        <v>0</v>
      </c>
      <c r="AS48" s="79"/>
      <c r="AT48" s="79"/>
      <c r="AU48" s="79"/>
      <c r="AV48" s="79"/>
      <c r="AW48" s="79"/>
      <c r="AX48" s="79"/>
      <c r="AY48" s="79"/>
      <c r="AZ48" s="79"/>
      <c r="BA48">
        <v>1</v>
      </c>
      <c r="BB48" s="78" t="str">
        <f>REPLACE(INDEX(GroupVertices[Group],MATCH(Edges25[[#This Row],[Vertex 1]],GroupVertices[Vertex],0)),1,1,"")</f>
        <v>47</v>
      </c>
      <c r="BC48" s="78" t="str">
        <f>REPLACE(INDEX(GroupVertices[Group],MATCH(Edges25[[#This Row],[Vertex 2]],GroupVertices[Vertex],0)),1,1,"")</f>
        <v>47</v>
      </c>
      <c r="BD48" s="48">
        <v>0</v>
      </c>
      <c r="BE48" s="49">
        <v>0</v>
      </c>
      <c r="BF48" s="48">
        <v>0</v>
      </c>
      <c r="BG48" s="49">
        <v>0</v>
      </c>
      <c r="BH48" s="48">
        <v>0</v>
      </c>
      <c r="BI48" s="49">
        <v>0</v>
      </c>
      <c r="BJ48" s="48">
        <v>7</v>
      </c>
      <c r="BK48" s="49">
        <v>100</v>
      </c>
      <c r="BL48" s="48">
        <v>7</v>
      </c>
    </row>
    <row r="49" spans="1:64" ht="15">
      <c r="A49" s="64" t="s">
        <v>258</v>
      </c>
      <c r="B49" s="64" t="s">
        <v>437</v>
      </c>
      <c r="C49" s="65"/>
      <c r="D49" s="66"/>
      <c r="E49" s="67"/>
      <c r="F49" s="68"/>
      <c r="G49" s="65"/>
      <c r="H49" s="69"/>
      <c r="I49" s="70"/>
      <c r="J49" s="70"/>
      <c r="K49" s="34" t="s">
        <v>65</v>
      </c>
      <c r="L49" s="77">
        <v>74</v>
      </c>
      <c r="M49" s="77"/>
      <c r="N49" s="72"/>
      <c r="O49" s="79" t="s">
        <v>526</v>
      </c>
      <c r="P49" s="81">
        <v>43688.91784722222</v>
      </c>
      <c r="Q49" s="79" t="s">
        <v>559</v>
      </c>
      <c r="R49" s="79"/>
      <c r="S49" s="79"/>
      <c r="T49" s="79" t="s">
        <v>800</v>
      </c>
      <c r="U49" s="79"/>
      <c r="V49" s="84" t="s">
        <v>921</v>
      </c>
      <c r="W49" s="81">
        <v>43688.91784722222</v>
      </c>
      <c r="X49" s="84" t="s">
        <v>1113</v>
      </c>
      <c r="Y49" s="79"/>
      <c r="Z49" s="79"/>
      <c r="AA49" s="82" t="s">
        <v>1357</v>
      </c>
      <c r="AB49" s="79"/>
      <c r="AC49" s="79" t="b">
        <v>0</v>
      </c>
      <c r="AD49" s="79">
        <v>0</v>
      </c>
      <c r="AE49" s="82" t="s">
        <v>1587</v>
      </c>
      <c r="AF49" s="79" t="b">
        <v>0</v>
      </c>
      <c r="AG49" s="79" t="s">
        <v>1621</v>
      </c>
      <c r="AH49" s="79"/>
      <c r="AI49" s="82" t="s">
        <v>1587</v>
      </c>
      <c r="AJ49" s="79" t="b">
        <v>0</v>
      </c>
      <c r="AK49" s="79">
        <v>0</v>
      </c>
      <c r="AL49" s="82" t="s">
        <v>1377</v>
      </c>
      <c r="AM49" s="79" t="s">
        <v>1643</v>
      </c>
      <c r="AN49" s="79" t="b">
        <v>0</v>
      </c>
      <c r="AO49" s="82" t="s">
        <v>1377</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c r="BE49" s="49"/>
      <c r="BF49" s="48"/>
      <c r="BG49" s="49"/>
      <c r="BH49" s="48"/>
      <c r="BI49" s="49"/>
      <c r="BJ49" s="48"/>
      <c r="BK49" s="49"/>
      <c r="BL49" s="48"/>
    </row>
    <row r="50" spans="1:64" ht="15">
      <c r="A50" s="64" t="s">
        <v>259</v>
      </c>
      <c r="B50" s="64" t="s">
        <v>437</v>
      </c>
      <c r="C50" s="65"/>
      <c r="D50" s="66"/>
      <c r="E50" s="67"/>
      <c r="F50" s="68"/>
      <c r="G50" s="65"/>
      <c r="H50" s="69"/>
      <c r="I50" s="70"/>
      <c r="J50" s="70"/>
      <c r="K50" s="34" t="s">
        <v>65</v>
      </c>
      <c r="L50" s="77">
        <v>76</v>
      </c>
      <c r="M50" s="77"/>
      <c r="N50" s="72"/>
      <c r="O50" s="79" t="s">
        <v>526</v>
      </c>
      <c r="P50" s="81">
        <v>43688.92986111111</v>
      </c>
      <c r="Q50" s="79" t="s">
        <v>559</v>
      </c>
      <c r="R50" s="79"/>
      <c r="S50" s="79"/>
      <c r="T50" s="79" t="s">
        <v>800</v>
      </c>
      <c r="U50" s="79"/>
      <c r="V50" s="84" t="s">
        <v>922</v>
      </c>
      <c r="W50" s="81">
        <v>43688.92986111111</v>
      </c>
      <c r="X50" s="84" t="s">
        <v>1114</v>
      </c>
      <c r="Y50" s="79"/>
      <c r="Z50" s="79"/>
      <c r="AA50" s="82" t="s">
        <v>1358</v>
      </c>
      <c r="AB50" s="79"/>
      <c r="AC50" s="79" t="b">
        <v>0</v>
      </c>
      <c r="AD50" s="79">
        <v>0</v>
      </c>
      <c r="AE50" s="82" t="s">
        <v>1587</v>
      </c>
      <c r="AF50" s="79" t="b">
        <v>0</v>
      </c>
      <c r="AG50" s="79" t="s">
        <v>1621</v>
      </c>
      <c r="AH50" s="79"/>
      <c r="AI50" s="82" t="s">
        <v>1587</v>
      </c>
      <c r="AJ50" s="79" t="b">
        <v>0</v>
      </c>
      <c r="AK50" s="79">
        <v>0</v>
      </c>
      <c r="AL50" s="82" t="s">
        <v>1377</v>
      </c>
      <c r="AM50" s="79" t="s">
        <v>1644</v>
      </c>
      <c r="AN50" s="79" t="b">
        <v>0</v>
      </c>
      <c r="AO50" s="82" t="s">
        <v>1377</v>
      </c>
      <c r="AP50" s="79" t="s">
        <v>176</v>
      </c>
      <c r="AQ50" s="79">
        <v>0</v>
      </c>
      <c r="AR50" s="79">
        <v>0</v>
      </c>
      <c r="AS50" s="79"/>
      <c r="AT50" s="79"/>
      <c r="AU50" s="79"/>
      <c r="AV50" s="79"/>
      <c r="AW50" s="79"/>
      <c r="AX50" s="79"/>
      <c r="AY50" s="79"/>
      <c r="AZ50" s="79"/>
      <c r="BA50">
        <v>1</v>
      </c>
      <c r="BB50" s="78" t="str">
        <f>REPLACE(INDEX(GroupVertices[Group],MATCH(Edges25[[#This Row],[Vertex 1]],GroupVertices[Vertex],0)),1,1,"")</f>
        <v>5</v>
      </c>
      <c r="BC50" s="78" t="str">
        <f>REPLACE(INDEX(GroupVertices[Group],MATCH(Edges25[[#This Row],[Vertex 2]],GroupVertices[Vertex],0)),1,1,"")</f>
        <v>5</v>
      </c>
      <c r="BD50" s="48"/>
      <c r="BE50" s="49"/>
      <c r="BF50" s="48"/>
      <c r="BG50" s="49"/>
      <c r="BH50" s="48"/>
      <c r="BI50" s="49"/>
      <c r="BJ50" s="48"/>
      <c r="BK50" s="49"/>
      <c r="BL50" s="48"/>
    </row>
    <row r="51" spans="1:64" ht="15">
      <c r="A51" s="64" t="s">
        <v>260</v>
      </c>
      <c r="B51" s="64" t="s">
        <v>437</v>
      </c>
      <c r="C51" s="65"/>
      <c r="D51" s="66"/>
      <c r="E51" s="67"/>
      <c r="F51" s="68"/>
      <c r="G51" s="65"/>
      <c r="H51" s="69"/>
      <c r="I51" s="70"/>
      <c r="J51" s="70"/>
      <c r="K51" s="34" t="s">
        <v>65</v>
      </c>
      <c r="L51" s="77">
        <v>78</v>
      </c>
      <c r="M51" s="77"/>
      <c r="N51" s="72"/>
      <c r="O51" s="79" t="s">
        <v>526</v>
      </c>
      <c r="P51" s="81">
        <v>43688.93021990741</v>
      </c>
      <c r="Q51" s="79" t="s">
        <v>559</v>
      </c>
      <c r="R51" s="79"/>
      <c r="S51" s="79"/>
      <c r="T51" s="79" t="s">
        <v>800</v>
      </c>
      <c r="U51" s="79"/>
      <c r="V51" s="84" t="s">
        <v>923</v>
      </c>
      <c r="W51" s="81">
        <v>43688.93021990741</v>
      </c>
      <c r="X51" s="84" t="s">
        <v>1115</v>
      </c>
      <c r="Y51" s="79"/>
      <c r="Z51" s="79"/>
      <c r="AA51" s="82" t="s">
        <v>1359</v>
      </c>
      <c r="AB51" s="79"/>
      <c r="AC51" s="79" t="b">
        <v>0</v>
      </c>
      <c r="AD51" s="79">
        <v>0</v>
      </c>
      <c r="AE51" s="82" t="s">
        <v>1587</v>
      </c>
      <c r="AF51" s="79" t="b">
        <v>0</v>
      </c>
      <c r="AG51" s="79" t="s">
        <v>1621</v>
      </c>
      <c r="AH51" s="79"/>
      <c r="AI51" s="82" t="s">
        <v>1587</v>
      </c>
      <c r="AJ51" s="79" t="b">
        <v>0</v>
      </c>
      <c r="AK51" s="79">
        <v>0</v>
      </c>
      <c r="AL51" s="82" t="s">
        <v>1377</v>
      </c>
      <c r="AM51" s="79" t="s">
        <v>1648</v>
      </c>
      <c r="AN51" s="79" t="b">
        <v>0</v>
      </c>
      <c r="AO51" s="82" t="s">
        <v>1377</v>
      </c>
      <c r="AP51" s="79" t="s">
        <v>176</v>
      </c>
      <c r="AQ51" s="79">
        <v>0</v>
      </c>
      <c r="AR51" s="79">
        <v>0</v>
      </c>
      <c r="AS51" s="79"/>
      <c r="AT51" s="79"/>
      <c r="AU51" s="79"/>
      <c r="AV51" s="79"/>
      <c r="AW51" s="79"/>
      <c r="AX51" s="79"/>
      <c r="AY51" s="79"/>
      <c r="AZ51" s="79"/>
      <c r="BA51">
        <v>1</v>
      </c>
      <c r="BB51" s="78" t="str">
        <f>REPLACE(INDEX(GroupVertices[Group],MATCH(Edges25[[#This Row],[Vertex 1]],GroupVertices[Vertex],0)),1,1,"")</f>
        <v>5</v>
      </c>
      <c r="BC51" s="78" t="str">
        <f>REPLACE(INDEX(GroupVertices[Group],MATCH(Edges25[[#This Row],[Vertex 2]],GroupVertices[Vertex],0)),1,1,"")</f>
        <v>5</v>
      </c>
      <c r="BD51" s="48"/>
      <c r="BE51" s="49"/>
      <c r="BF51" s="48"/>
      <c r="BG51" s="49"/>
      <c r="BH51" s="48"/>
      <c r="BI51" s="49"/>
      <c r="BJ51" s="48"/>
      <c r="BK51" s="49"/>
      <c r="BL51" s="48"/>
    </row>
    <row r="52" spans="1:64" ht="15">
      <c r="A52" s="64" t="s">
        <v>261</v>
      </c>
      <c r="B52" s="64" t="s">
        <v>439</v>
      </c>
      <c r="C52" s="65"/>
      <c r="D52" s="66"/>
      <c r="E52" s="67"/>
      <c r="F52" s="68"/>
      <c r="G52" s="65"/>
      <c r="H52" s="69"/>
      <c r="I52" s="70"/>
      <c r="J52" s="70"/>
      <c r="K52" s="34" t="s">
        <v>65</v>
      </c>
      <c r="L52" s="77">
        <v>80</v>
      </c>
      <c r="M52" s="77"/>
      <c r="N52" s="72"/>
      <c r="O52" s="79" t="s">
        <v>527</v>
      </c>
      <c r="P52" s="81">
        <v>43689.06980324074</v>
      </c>
      <c r="Q52" s="79" t="s">
        <v>564</v>
      </c>
      <c r="R52" s="84" t="s">
        <v>702</v>
      </c>
      <c r="S52" s="79" t="s">
        <v>778</v>
      </c>
      <c r="T52" s="79" t="s">
        <v>800</v>
      </c>
      <c r="U52" s="79"/>
      <c r="V52" s="84" t="s">
        <v>924</v>
      </c>
      <c r="W52" s="81">
        <v>43689.06980324074</v>
      </c>
      <c r="X52" s="84" t="s">
        <v>1116</v>
      </c>
      <c r="Y52" s="79"/>
      <c r="Z52" s="79"/>
      <c r="AA52" s="82" t="s">
        <v>1360</v>
      </c>
      <c r="AB52" s="82" t="s">
        <v>1562</v>
      </c>
      <c r="AC52" s="79" t="b">
        <v>0</v>
      </c>
      <c r="AD52" s="79">
        <v>0</v>
      </c>
      <c r="AE52" s="82" t="s">
        <v>1595</v>
      </c>
      <c r="AF52" s="79" t="b">
        <v>0</v>
      </c>
      <c r="AG52" s="79" t="s">
        <v>1621</v>
      </c>
      <c r="AH52" s="79"/>
      <c r="AI52" s="82" t="s">
        <v>1587</v>
      </c>
      <c r="AJ52" s="79" t="b">
        <v>0</v>
      </c>
      <c r="AK52" s="79">
        <v>0</v>
      </c>
      <c r="AL52" s="82" t="s">
        <v>1587</v>
      </c>
      <c r="AM52" s="79" t="s">
        <v>1643</v>
      </c>
      <c r="AN52" s="79" t="b">
        <v>1</v>
      </c>
      <c r="AO52" s="82" t="s">
        <v>1562</v>
      </c>
      <c r="AP52" s="79" t="s">
        <v>176</v>
      </c>
      <c r="AQ52" s="79">
        <v>0</v>
      </c>
      <c r="AR52" s="79">
        <v>0</v>
      </c>
      <c r="AS52" s="79"/>
      <c r="AT52" s="79"/>
      <c r="AU52" s="79"/>
      <c r="AV52" s="79"/>
      <c r="AW52" s="79"/>
      <c r="AX52" s="79"/>
      <c r="AY52" s="79"/>
      <c r="AZ52" s="79"/>
      <c r="BA52">
        <v>1</v>
      </c>
      <c r="BB52" s="78" t="str">
        <f>REPLACE(INDEX(GroupVertices[Group],MATCH(Edges25[[#This Row],[Vertex 1]],GroupVertices[Vertex],0)),1,1,"")</f>
        <v>46</v>
      </c>
      <c r="BC52" s="78" t="str">
        <f>REPLACE(INDEX(GroupVertices[Group],MATCH(Edges25[[#This Row],[Vertex 2]],GroupVertices[Vertex],0)),1,1,"")</f>
        <v>46</v>
      </c>
      <c r="BD52" s="48">
        <v>1</v>
      </c>
      <c r="BE52" s="49">
        <v>4.3478260869565215</v>
      </c>
      <c r="BF52" s="48">
        <v>3</v>
      </c>
      <c r="BG52" s="49">
        <v>13.043478260869565</v>
      </c>
      <c r="BH52" s="48">
        <v>0</v>
      </c>
      <c r="BI52" s="49">
        <v>0</v>
      </c>
      <c r="BJ52" s="48">
        <v>19</v>
      </c>
      <c r="BK52" s="49">
        <v>82.6086956521739</v>
      </c>
      <c r="BL52" s="48">
        <v>23</v>
      </c>
    </row>
    <row r="53" spans="1:64" ht="15">
      <c r="A53" s="64" t="s">
        <v>262</v>
      </c>
      <c r="B53" s="64" t="s">
        <v>437</v>
      </c>
      <c r="C53" s="65"/>
      <c r="D53" s="66"/>
      <c r="E53" s="67"/>
      <c r="F53" s="68"/>
      <c r="G53" s="65"/>
      <c r="H53" s="69"/>
      <c r="I53" s="70"/>
      <c r="J53" s="70"/>
      <c r="K53" s="34" t="s">
        <v>65</v>
      </c>
      <c r="L53" s="77">
        <v>81</v>
      </c>
      <c r="M53" s="77"/>
      <c r="N53" s="72"/>
      <c r="O53" s="79" t="s">
        <v>526</v>
      </c>
      <c r="P53" s="81">
        <v>43689.25604166667</v>
      </c>
      <c r="Q53" s="79" t="s">
        <v>559</v>
      </c>
      <c r="R53" s="79"/>
      <c r="S53" s="79"/>
      <c r="T53" s="79" t="s">
        <v>800</v>
      </c>
      <c r="U53" s="79"/>
      <c r="V53" s="84" t="s">
        <v>925</v>
      </c>
      <c r="W53" s="81">
        <v>43689.25604166667</v>
      </c>
      <c r="X53" s="84" t="s">
        <v>1117</v>
      </c>
      <c r="Y53" s="79"/>
      <c r="Z53" s="79"/>
      <c r="AA53" s="82" t="s">
        <v>1361</v>
      </c>
      <c r="AB53" s="79"/>
      <c r="AC53" s="79" t="b">
        <v>0</v>
      </c>
      <c r="AD53" s="79">
        <v>0</v>
      </c>
      <c r="AE53" s="82" t="s">
        <v>1587</v>
      </c>
      <c r="AF53" s="79" t="b">
        <v>0</v>
      </c>
      <c r="AG53" s="79" t="s">
        <v>1621</v>
      </c>
      <c r="AH53" s="79"/>
      <c r="AI53" s="82" t="s">
        <v>1587</v>
      </c>
      <c r="AJ53" s="79" t="b">
        <v>0</v>
      </c>
      <c r="AK53" s="79">
        <v>0</v>
      </c>
      <c r="AL53" s="82" t="s">
        <v>1377</v>
      </c>
      <c r="AM53" s="79" t="s">
        <v>1650</v>
      </c>
      <c r="AN53" s="79" t="b">
        <v>0</v>
      </c>
      <c r="AO53" s="82" t="s">
        <v>1377</v>
      </c>
      <c r="AP53" s="79" t="s">
        <v>176</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c r="BE53" s="49"/>
      <c r="BF53" s="48"/>
      <c r="BG53" s="49"/>
      <c r="BH53" s="48"/>
      <c r="BI53" s="49"/>
      <c r="BJ53" s="48"/>
      <c r="BK53" s="49"/>
      <c r="BL53" s="48"/>
    </row>
    <row r="54" spans="1:64" ht="15">
      <c r="A54" s="64" t="s">
        <v>263</v>
      </c>
      <c r="B54" s="64" t="s">
        <v>263</v>
      </c>
      <c r="C54" s="65"/>
      <c r="D54" s="66"/>
      <c r="E54" s="67"/>
      <c r="F54" s="68"/>
      <c r="G54" s="65"/>
      <c r="H54" s="69"/>
      <c r="I54" s="70"/>
      <c r="J54" s="70"/>
      <c r="K54" s="34" t="s">
        <v>65</v>
      </c>
      <c r="L54" s="77">
        <v>83</v>
      </c>
      <c r="M54" s="77"/>
      <c r="N54" s="72"/>
      <c r="O54" s="79" t="s">
        <v>176</v>
      </c>
      <c r="P54" s="81">
        <v>43689.336168981485</v>
      </c>
      <c r="Q54" s="79" t="s">
        <v>565</v>
      </c>
      <c r="R54" s="84" t="s">
        <v>703</v>
      </c>
      <c r="S54" s="79" t="s">
        <v>783</v>
      </c>
      <c r="T54" s="79" t="s">
        <v>820</v>
      </c>
      <c r="U54" s="79"/>
      <c r="V54" s="84" t="s">
        <v>926</v>
      </c>
      <c r="W54" s="81">
        <v>43689.336168981485</v>
      </c>
      <c r="X54" s="84" t="s">
        <v>1118</v>
      </c>
      <c r="Y54" s="79"/>
      <c r="Z54" s="79"/>
      <c r="AA54" s="82" t="s">
        <v>1362</v>
      </c>
      <c r="AB54" s="79"/>
      <c r="AC54" s="79" t="b">
        <v>0</v>
      </c>
      <c r="AD54" s="79">
        <v>0</v>
      </c>
      <c r="AE54" s="82" t="s">
        <v>1587</v>
      </c>
      <c r="AF54" s="79" t="b">
        <v>0</v>
      </c>
      <c r="AG54" s="79" t="s">
        <v>1621</v>
      </c>
      <c r="AH54" s="79"/>
      <c r="AI54" s="82" t="s">
        <v>1587</v>
      </c>
      <c r="AJ54" s="79" t="b">
        <v>0</v>
      </c>
      <c r="AK54" s="79">
        <v>0</v>
      </c>
      <c r="AL54" s="82" t="s">
        <v>1587</v>
      </c>
      <c r="AM54" s="79" t="s">
        <v>1643</v>
      </c>
      <c r="AN54" s="79" t="b">
        <v>0</v>
      </c>
      <c r="AO54" s="82" t="s">
        <v>1362</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v>0</v>
      </c>
      <c r="BE54" s="49">
        <v>0</v>
      </c>
      <c r="BF54" s="48">
        <v>0</v>
      </c>
      <c r="BG54" s="49">
        <v>0</v>
      </c>
      <c r="BH54" s="48">
        <v>0</v>
      </c>
      <c r="BI54" s="49">
        <v>0</v>
      </c>
      <c r="BJ54" s="48">
        <v>12</v>
      </c>
      <c r="BK54" s="49">
        <v>100</v>
      </c>
      <c r="BL54" s="48">
        <v>12</v>
      </c>
    </row>
    <row r="55" spans="1:64" ht="15">
      <c r="A55" s="64" t="s">
        <v>264</v>
      </c>
      <c r="B55" s="64" t="s">
        <v>264</v>
      </c>
      <c r="C55" s="65"/>
      <c r="D55" s="66"/>
      <c r="E55" s="67"/>
      <c r="F55" s="68"/>
      <c r="G55" s="65"/>
      <c r="H55" s="69"/>
      <c r="I55" s="70"/>
      <c r="J55" s="70"/>
      <c r="K55" s="34" t="s">
        <v>65</v>
      </c>
      <c r="L55" s="77">
        <v>84</v>
      </c>
      <c r="M55" s="77"/>
      <c r="N55" s="72"/>
      <c r="O55" s="79" t="s">
        <v>176</v>
      </c>
      <c r="P55" s="81">
        <v>43689.35170138889</v>
      </c>
      <c r="Q55" s="79" t="s">
        <v>566</v>
      </c>
      <c r="R55" s="84" t="s">
        <v>704</v>
      </c>
      <c r="S55" s="79" t="s">
        <v>784</v>
      </c>
      <c r="T55" s="79" t="s">
        <v>821</v>
      </c>
      <c r="U55" s="79"/>
      <c r="V55" s="84" t="s">
        <v>927</v>
      </c>
      <c r="W55" s="81">
        <v>43689.35170138889</v>
      </c>
      <c r="X55" s="84" t="s">
        <v>1119</v>
      </c>
      <c r="Y55" s="79"/>
      <c r="Z55" s="79"/>
      <c r="AA55" s="82" t="s">
        <v>1363</v>
      </c>
      <c r="AB55" s="79"/>
      <c r="AC55" s="79" t="b">
        <v>0</v>
      </c>
      <c r="AD55" s="79">
        <v>0</v>
      </c>
      <c r="AE55" s="82" t="s">
        <v>1587</v>
      </c>
      <c r="AF55" s="79" t="b">
        <v>0</v>
      </c>
      <c r="AG55" s="79" t="s">
        <v>1624</v>
      </c>
      <c r="AH55" s="79"/>
      <c r="AI55" s="82" t="s">
        <v>1587</v>
      </c>
      <c r="AJ55" s="79" t="b">
        <v>0</v>
      </c>
      <c r="AK55" s="79">
        <v>0</v>
      </c>
      <c r="AL55" s="82" t="s">
        <v>1587</v>
      </c>
      <c r="AM55" s="79" t="s">
        <v>1643</v>
      </c>
      <c r="AN55" s="79" t="b">
        <v>0</v>
      </c>
      <c r="AO55" s="82" t="s">
        <v>1363</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2</v>
      </c>
      <c r="BG55" s="49">
        <v>15.384615384615385</v>
      </c>
      <c r="BH55" s="48">
        <v>0</v>
      </c>
      <c r="BI55" s="49">
        <v>0</v>
      </c>
      <c r="BJ55" s="48">
        <v>11</v>
      </c>
      <c r="BK55" s="49">
        <v>84.61538461538461</v>
      </c>
      <c r="BL55" s="48">
        <v>13</v>
      </c>
    </row>
    <row r="56" spans="1:64" ht="15">
      <c r="A56" s="64" t="s">
        <v>265</v>
      </c>
      <c r="B56" s="64" t="s">
        <v>268</v>
      </c>
      <c r="C56" s="65"/>
      <c r="D56" s="66"/>
      <c r="E56" s="67"/>
      <c r="F56" s="68"/>
      <c r="G56" s="65"/>
      <c r="H56" s="69"/>
      <c r="I56" s="70"/>
      <c r="J56" s="70"/>
      <c r="K56" s="34" t="s">
        <v>65</v>
      </c>
      <c r="L56" s="77">
        <v>85</v>
      </c>
      <c r="M56" s="77"/>
      <c r="N56" s="72"/>
      <c r="O56" s="79" t="s">
        <v>526</v>
      </c>
      <c r="P56" s="81">
        <v>43689.42298611111</v>
      </c>
      <c r="Q56" s="79" t="s">
        <v>567</v>
      </c>
      <c r="R56" s="79"/>
      <c r="S56" s="79"/>
      <c r="T56" s="79"/>
      <c r="U56" s="79"/>
      <c r="V56" s="84" t="s">
        <v>928</v>
      </c>
      <c r="W56" s="81">
        <v>43689.42298611111</v>
      </c>
      <c r="X56" s="84" t="s">
        <v>1120</v>
      </c>
      <c r="Y56" s="79"/>
      <c r="Z56" s="79"/>
      <c r="AA56" s="82" t="s">
        <v>1364</v>
      </c>
      <c r="AB56" s="79"/>
      <c r="AC56" s="79" t="b">
        <v>0</v>
      </c>
      <c r="AD56" s="79">
        <v>0</v>
      </c>
      <c r="AE56" s="82" t="s">
        <v>1587</v>
      </c>
      <c r="AF56" s="79" t="b">
        <v>0</v>
      </c>
      <c r="AG56" s="79" t="s">
        <v>1621</v>
      </c>
      <c r="AH56" s="79"/>
      <c r="AI56" s="82" t="s">
        <v>1587</v>
      </c>
      <c r="AJ56" s="79" t="b">
        <v>0</v>
      </c>
      <c r="AK56" s="79">
        <v>0</v>
      </c>
      <c r="AL56" s="82" t="s">
        <v>1367</v>
      </c>
      <c r="AM56" s="79" t="s">
        <v>1648</v>
      </c>
      <c r="AN56" s="79" t="b">
        <v>0</v>
      </c>
      <c r="AO56" s="82" t="s">
        <v>1367</v>
      </c>
      <c r="AP56" s="79" t="s">
        <v>176</v>
      </c>
      <c r="AQ56" s="79">
        <v>0</v>
      </c>
      <c r="AR56" s="79">
        <v>0</v>
      </c>
      <c r="AS56" s="79"/>
      <c r="AT56" s="79"/>
      <c r="AU56" s="79"/>
      <c r="AV56" s="79"/>
      <c r="AW56" s="79"/>
      <c r="AX56" s="79"/>
      <c r="AY56" s="79"/>
      <c r="AZ56" s="79"/>
      <c r="BA56">
        <v>1</v>
      </c>
      <c r="BB56" s="78" t="str">
        <f>REPLACE(INDEX(GroupVertices[Group],MATCH(Edges25[[#This Row],[Vertex 1]],GroupVertices[Vertex],0)),1,1,"")</f>
        <v>29</v>
      </c>
      <c r="BC56" s="78" t="str">
        <f>REPLACE(INDEX(GroupVertices[Group],MATCH(Edges25[[#This Row],[Vertex 2]],GroupVertices[Vertex],0)),1,1,"")</f>
        <v>29</v>
      </c>
      <c r="BD56" s="48">
        <v>0</v>
      </c>
      <c r="BE56" s="49">
        <v>0</v>
      </c>
      <c r="BF56" s="48">
        <v>0</v>
      </c>
      <c r="BG56" s="49">
        <v>0</v>
      </c>
      <c r="BH56" s="48">
        <v>0</v>
      </c>
      <c r="BI56" s="49">
        <v>0</v>
      </c>
      <c r="BJ56" s="48">
        <v>12</v>
      </c>
      <c r="BK56" s="49">
        <v>100</v>
      </c>
      <c r="BL56" s="48">
        <v>12</v>
      </c>
    </row>
    <row r="57" spans="1:64" ht="15">
      <c r="A57" s="64" t="s">
        <v>266</v>
      </c>
      <c r="B57" s="64" t="s">
        <v>437</v>
      </c>
      <c r="C57" s="65"/>
      <c r="D57" s="66"/>
      <c r="E57" s="67"/>
      <c r="F57" s="68"/>
      <c r="G57" s="65"/>
      <c r="H57" s="69"/>
      <c r="I57" s="70"/>
      <c r="J57" s="70"/>
      <c r="K57" s="34" t="s">
        <v>65</v>
      </c>
      <c r="L57" s="77">
        <v>86</v>
      </c>
      <c r="M57" s="77"/>
      <c r="N57" s="72"/>
      <c r="O57" s="79" t="s">
        <v>526</v>
      </c>
      <c r="P57" s="81">
        <v>43649.53395833333</v>
      </c>
      <c r="Q57" s="79" t="s">
        <v>568</v>
      </c>
      <c r="R57" s="84" t="s">
        <v>705</v>
      </c>
      <c r="S57" s="79" t="s">
        <v>773</v>
      </c>
      <c r="T57" s="79" t="s">
        <v>800</v>
      </c>
      <c r="U57" s="79"/>
      <c r="V57" s="84" t="s">
        <v>929</v>
      </c>
      <c r="W57" s="81">
        <v>43649.53395833333</v>
      </c>
      <c r="X57" s="84" t="s">
        <v>1121</v>
      </c>
      <c r="Y57" s="79"/>
      <c r="Z57" s="79"/>
      <c r="AA57" s="82" t="s">
        <v>1365</v>
      </c>
      <c r="AB57" s="79"/>
      <c r="AC57" s="79" t="b">
        <v>0</v>
      </c>
      <c r="AD57" s="79">
        <v>586</v>
      </c>
      <c r="AE57" s="82" t="s">
        <v>1587</v>
      </c>
      <c r="AF57" s="79" t="b">
        <v>0</v>
      </c>
      <c r="AG57" s="79" t="s">
        <v>1621</v>
      </c>
      <c r="AH57" s="79"/>
      <c r="AI57" s="82" t="s">
        <v>1587</v>
      </c>
      <c r="AJ57" s="79" t="b">
        <v>0</v>
      </c>
      <c r="AK57" s="79">
        <v>400</v>
      </c>
      <c r="AL57" s="82" t="s">
        <v>1587</v>
      </c>
      <c r="AM57" s="79" t="s">
        <v>1651</v>
      </c>
      <c r="AN57" s="79" t="b">
        <v>0</v>
      </c>
      <c r="AO57" s="82" t="s">
        <v>1365</v>
      </c>
      <c r="AP57" s="79" t="s">
        <v>1655</v>
      </c>
      <c r="AQ57" s="79">
        <v>0</v>
      </c>
      <c r="AR57" s="79">
        <v>0</v>
      </c>
      <c r="AS57" s="79"/>
      <c r="AT57" s="79"/>
      <c r="AU57" s="79"/>
      <c r="AV57" s="79"/>
      <c r="AW57" s="79"/>
      <c r="AX57" s="79"/>
      <c r="AY57" s="79"/>
      <c r="AZ57" s="79"/>
      <c r="BA57">
        <v>1</v>
      </c>
      <c r="BB57" s="78" t="str">
        <f>REPLACE(INDEX(GroupVertices[Group],MATCH(Edges25[[#This Row],[Vertex 1]],GroupVertices[Vertex],0)),1,1,"")</f>
        <v>5</v>
      </c>
      <c r="BC57" s="78" t="str">
        <f>REPLACE(INDEX(GroupVertices[Group],MATCH(Edges25[[#This Row],[Vertex 2]],GroupVertices[Vertex],0)),1,1,"")</f>
        <v>5</v>
      </c>
      <c r="BD57" s="48">
        <v>1</v>
      </c>
      <c r="BE57" s="49">
        <v>2.380952380952381</v>
      </c>
      <c r="BF57" s="48">
        <v>2</v>
      </c>
      <c r="BG57" s="49">
        <v>4.761904761904762</v>
      </c>
      <c r="BH57" s="48">
        <v>0</v>
      </c>
      <c r="BI57" s="49">
        <v>0</v>
      </c>
      <c r="BJ57" s="48">
        <v>39</v>
      </c>
      <c r="BK57" s="49">
        <v>92.85714285714286</v>
      </c>
      <c r="BL57" s="48">
        <v>42</v>
      </c>
    </row>
    <row r="58" spans="1:64" ht="15">
      <c r="A58" s="64" t="s">
        <v>267</v>
      </c>
      <c r="B58" s="64" t="s">
        <v>266</v>
      </c>
      <c r="C58" s="65"/>
      <c r="D58" s="66"/>
      <c r="E58" s="67"/>
      <c r="F58" s="68"/>
      <c r="G58" s="65"/>
      <c r="H58" s="69"/>
      <c r="I58" s="70"/>
      <c r="J58" s="70"/>
      <c r="K58" s="34" t="s">
        <v>65</v>
      </c>
      <c r="L58" s="77">
        <v>87</v>
      </c>
      <c r="M58" s="77"/>
      <c r="N58" s="72"/>
      <c r="O58" s="79" t="s">
        <v>526</v>
      </c>
      <c r="P58" s="81">
        <v>43689.42390046296</v>
      </c>
      <c r="Q58" s="79" t="s">
        <v>569</v>
      </c>
      <c r="R58" s="79"/>
      <c r="S58" s="79"/>
      <c r="T58" s="79"/>
      <c r="U58" s="79"/>
      <c r="V58" s="84" t="s">
        <v>930</v>
      </c>
      <c r="W58" s="81">
        <v>43689.42390046296</v>
      </c>
      <c r="X58" s="84" t="s">
        <v>1122</v>
      </c>
      <c r="Y58" s="79"/>
      <c r="Z58" s="79"/>
      <c r="AA58" s="82" t="s">
        <v>1366</v>
      </c>
      <c r="AB58" s="79"/>
      <c r="AC58" s="79" t="b">
        <v>0</v>
      </c>
      <c r="AD58" s="79">
        <v>0</v>
      </c>
      <c r="AE58" s="82" t="s">
        <v>1587</v>
      </c>
      <c r="AF58" s="79" t="b">
        <v>0</v>
      </c>
      <c r="AG58" s="79" t="s">
        <v>1621</v>
      </c>
      <c r="AH58" s="79"/>
      <c r="AI58" s="82" t="s">
        <v>1587</v>
      </c>
      <c r="AJ58" s="79" t="b">
        <v>0</v>
      </c>
      <c r="AK58" s="79">
        <v>400</v>
      </c>
      <c r="AL58" s="82" t="s">
        <v>1365</v>
      </c>
      <c r="AM58" s="79" t="s">
        <v>1648</v>
      </c>
      <c r="AN58" s="79" t="b">
        <v>0</v>
      </c>
      <c r="AO58" s="82" t="s">
        <v>1365</v>
      </c>
      <c r="AP58" s="79" t="s">
        <v>176</v>
      </c>
      <c r="AQ58" s="79">
        <v>0</v>
      </c>
      <c r="AR58" s="79">
        <v>0</v>
      </c>
      <c r="AS58" s="79"/>
      <c r="AT58" s="79"/>
      <c r="AU58" s="79"/>
      <c r="AV58" s="79"/>
      <c r="AW58" s="79"/>
      <c r="AX58" s="79"/>
      <c r="AY58" s="79"/>
      <c r="AZ58" s="79"/>
      <c r="BA58">
        <v>1</v>
      </c>
      <c r="BB58" s="78" t="str">
        <f>REPLACE(INDEX(GroupVertices[Group],MATCH(Edges25[[#This Row],[Vertex 1]],GroupVertices[Vertex],0)),1,1,"")</f>
        <v>5</v>
      </c>
      <c r="BC58" s="78" t="str">
        <f>REPLACE(INDEX(GroupVertices[Group],MATCH(Edges25[[#This Row],[Vertex 2]],GroupVertices[Vertex],0)),1,1,"")</f>
        <v>5</v>
      </c>
      <c r="BD58" s="48"/>
      <c r="BE58" s="49"/>
      <c r="BF58" s="48"/>
      <c r="BG58" s="49"/>
      <c r="BH58" s="48"/>
      <c r="BI58" s="49"/>
      <c r="BJ58" s="48"/>
      <c r="BK58" s="49"/>
      <c r="BL58" s="48"/>
    </row>
    <row r="59" spans="1:64" ht="15">
      <c r="A59" s="64" t="s">
        <v>268</v>
      </c>
      <c r="B59" s="64" t="s">
        <v>268</v>
      </c>
      <c r="C59" s="65"/>
      <c r="D59" s="66"/>
      <c r="E59" s="67"/>
      <c r="F59" s="68"/>
      <c r="G59" s="65"/>
      <c r="H59" s="69"/>
      <c r="I59" s="70"/>
      <c r="J59" s="70"/>
      <c r="K59" s="34" t="s">
        <v>65</v>
      </c>
      <c r="L59" s="77">
        <v>89</v>
      </c>
      <c r="M59" s="77"/>
      <c r="N59" s="72"/>
      <c r="O59" s="79" t="s">
        <v>176</v>
      </c>
      <c r="P59" s="81">
        <v>43689.42202546296</v>
      </c>
      <c r="Q59" s="79" t="s">
        <v>570</v>
      </c>
      <c r="R59" s="79"/>
      <c r="S59" s="79"/>
      <c r="T59" s="79"/>
      <c r="U59" s="79"/>
      <c r="V59" s="84" t="s">
        <v>931</v>
      </c>
      <c r="W59" s="81">
        <v>43689.42202546296</v>
      </c>
      <c r="X59" s="84" t="s">
        <v>1123</v>
      </c>
      <c r="Y59" s="79"/>
      <c r="Z59" s="79"/>
      <c r="AA59" s="82" t="s">
        <v>1367</v>
      </c>
      <c r="AB59" s="79"/>
      <c r="AC59" s="79" t="b">
        <v>0</v>
      </c>
      <c r="AD59" s="79">
        <v>0</v>
      </c>
      <c r="AE59" s="82" t="s">
        <v>1587</v>
      </c>
      <c r="AF59" s="79" t="b">
        <v>0</v>
      </c>
      <c r="AG59" s="79" t="s">
        <v>1621</v>
      </c>
      <c r="AH59" s="79"/>
      <c r="AI59" s="82" t="s">
        <v>1587</v>
      </c>
      <c r="AJ59" s="79" t="b">
        <v>0</v>
      </c>
      <c r="AK59" s="79">
        <v>0</v>
      </c>
      <c r="AL59" s="82" t="s">
        <v>1587</v>
      </c>
      <c r="AM59" s="79" t="s">
        <v>1648</v>
      </c>
      <c r="AN59" s="79" t="b">
        <v>0</v>
      </c>
      <c r="AO59" s="82" t="s">
        <v>1367</v>
      </c>
      <c r="AP59" s="79" t="s">
        <v>176</v>
      </c>
      <c r="AQ59" s="79">
        <v>0</v>
      </c>
      <c r="AR59" s="79">
        <v>0</v>
      </c>
      <c r="AS59" s="79"/>
      <c r="AT59" s="79"/>
      <c r="AU59" s="79"/>
      <c r="AV59" s="79"/>
      <c r="AW59" s="79"/>
      <c r="AX59" s="79"/>
      <c r="AY59" s="79"/>
      <c r="AZ59" s="79"/>
      <c r="BA59">
        <v>1</v>
      </c>
      <c r="BB59" s="78" t="str">
        <f>REPLACE(INDEX(GroupVertices[Group],MATCH(Edges25[[#This Row],[Vertex 1]],GroupVertices[Vertex],0)),1,1,"")</f>
        <v>29</v>
      </c>
      <c r="BC59" s="78" t="str">
        <f>REPLACE(INDEX(GroupVertices[Group],MATCH(Edges25[[#This Row],[Vertex 2]],GroupVertices[Vertex],0)),1,1,"")</f>
        <v>29</v>
      </c>
      <c r="BD59" s="48">
        <v>0</v>
      </c>
      <c r="BE59" s="49">
        <v>0</v>
      </c>
      <c r="BF59" s="48">
        <v>0</v>
      </c>
      <c r="BG59" s="49">
        <v>0</v>
      </c>
      <c r="BH59" s="48">
        <v>0</v>
      </c>
      <c r="BI59" s="49">
        <v>0</v>
      </c>
      <c r="BJ59" s="48">
        <v>10</v>
      </c>
      <c r="BK59" s="49">
        <v>100</v>
      </c>
      <c r="BL59" s="48">
        <v>10</v>
      </c>
    </row>
    <row r="60" spans="1:64" ht="15">
      <c r="A60" s="64" t="s">
        <v>269</v>
      </c>
      <c r="B60" s="64" t="s">
        <v>268</v>
      </c>
      <c r="C60" s="65"/>
      <c r="D60" s="66"/>
      <c r="E60" s="67"/>
      <c r="F60" s="68"/>
      <c r="G60" s="65"/>
      <c r="H60" s="69"/>
      <c r="I60" s="70"/>
      <c r="J60" s="70"/>
      <c r="K60" s="34" t="s">
        <v>65</v>
      </c>
      <c r="L60" s="77">
        <v>90</v>
      </c>
      <c r="M60" s="77"/>
      <c r="N60" s="72"/>
      <c r="O60" s="79" t="s">
        <v>526</v>
      </c>
      <c r="P60" s="81">
        <v>43689.428078703706</v>
      </c>
      <c r="Q60" s="79" t="s">
        <v>567</v>
      </c>
      <c r="R60" s="79"/>
      <c r="S60" s="79"/>
      <c r="T60" s="79"/>
      <c r="U60" s="79"/>
      <c r="V60" s="84" t="s">
        <v>932</v>
      </c>
      <c r="W60" s="81">
        <v>43689.428078703706</v>
      </c>
      <c r="X60" s="84" t="s">
        <v>1124</v>
      </c>
      <c r="Y60" s="79"/>
      <c r="Z60" s="79"/>
      <c r="AA60" s="82" t="s">
        <v>1368</v>
      </c>
      <c r="AB60" s="79"/>
      <c r="AC60" s="79" t="b">
        <v>0</v>
      </c>
      <c r="AD60" s="79">
        <v>0</v>
      </c>
      <c r="AE60" s="82" t="s">
        <v>1587</v>
      </c>
      <c r="AF60" s="79" t="b">
        <v>0</v>
      </c>
      <c r="AG60" s="79" t="s">
        <v>1621</v>
      </c>
      <c r="AH60" s="79"/>
      <c r="AI60" s="82" t="s">
        <v>1587</v>
      </c>
      <c r="AJ60" s="79" t="b">
        <v>0</v>
      </c>
      <c r="AK60" s="79">
        <v>0</v>
      </c>
      <c r="AL60" s="82" t="s">
        <v>1367</v>
      </c>
      <c r="AM60" s="79" t="s">
        <v>1648</v>
      </c>
      <c r="AN60" s="79" t="b">
        <v>0</v>
      </c>
      <c r="AO60" s="82" t="s">
        <v>1367</v>
      </c>
      <c r="AP60" s="79" t="s">
        <v>176</v>
      </c>
      <c r="AQ60" s="79">
        <v>0</v>
      </c>
      <c r="AR60" s="79">
        <v>0</v>
      </c>
      <c r="AS60" s="79"/>
      <c r="AT60" s="79"/>
      <c r="AU60" s="79"/>
      <c r="AV60" s="79"/>
      <c r="AW60" s="79"/>
      <c r="AX60" s="79"/>
      <c r="AY60" s="79"/>
      <c r="AZ60" s="79"/>
      <c r="BA60">
        <v>1</v>
      </c>
      <c r="BB60" s="78" t="str">
        <f>REPLACE(INDEX(GroupVertices[Group],MATCH(Edges25[[#This Row],[Vertex 1]],GroupVertices[Vertex],0)),1,1,"")</f>
        <v>29</v>
      </c>
      <c r="BC60" s="78" t="str">
        <f>REPLACE(INDEX(GroupVertices[Group],MATCH(Edges25[[#This Row],[Vertex 2]],GroupVertices[Vertex],0)),1,1,"")</f>
        <v>29</v>
      </c>
      <c r="BD60" s="48">
        <v>0</v>
      </c>
      <c r="BE60" s="49">
        <v>0</v>
      </c>
      <c r="BF60" s="48">
        <v>0</v>
      </c>
      <c r="BG60" s="49">
        <v>0</v>
      </c>
      <c r="BH60" s="48">
        <v>0</v>
      </c>
      <c r="BI60" s="49">
        <v>0</v>
      </c>
      <c r="BJ60" s="48">
        <v>12</v>
      </c>
      <c r="BK60" s="49">
        <v>100</v>
      </c>
      <c r="BL60" s="48">
        <v>12</v>
      </c>
    </row>
    <row r="61" spans="1:64" ht="15">
      <c r="A61" s="64" t="s">
        <v>270</v>
      </c>
      <c r="B61" s="64" t="s">
        <v>440</v>
      </c>
      <c r="C61" s="65"/>
      <c r="D61" s="66"/>
      <c r="E61" s="67"/>
      <c r="F61" s="68"/>
      <c r="G61" s="65"/>
      <c r="H61" s="69"/>
      <c r="I61" s="70"/>
      <c r="J61" s="70"/>
      <c r="K61" s="34" t="s">
        <v>65</v>
      </c>
      <c r="L61" s="77">
        <v>91</v>
      </c>
      <c r="M61" s="77"/>
      <c r="N61" s="72"/>
      <c r="O61" s="79" t="s">
        <v>527</v>
      </c>
      <c r="P61" s="81">
        <v>43689.59122685185</v>
      </c>
      <c r="Q61" s="79" t="s">
        <v>571</v>
      </c>
      <c r="R61" s="79"/>
      <c r="S61" s="79"/>
      <c r="T61" s="79" t="s">
        <v>822</v>
      </c>
      <c r="U61" s="79"/>
      <c r="V61" s="84" t="s">
        <v>933</v>
      </c>
      <c r="W61" s="81">
        <v>43689.59122685185</v>
      </c>
      <c r="X61" s="84" t="s">
        <v>1125</v>
      </c>
      <c r="Y61" s="79"/>
      <c r="Z61" s="79"/>
      <c r="AA61" s="82" t="s">
        <v>1369</v>
      </c>
      <c r="AB61" s="82" t="s">
        <v>1563</v>
      </c>
      <c r="AC61" s="79" t="b">
        <v>0</v>
      </c>
      <c r="AD61" s="79">
        <v>1</v>
      </c>
      <c r="AE61" s="82" t="s">
        <v>1596</v>
      </c>
      <c r="AF61" s="79" t="b">
        <v>0</v>
      </c>
      <c r="AG61" s="79" t="s">
        <v>1625</v>
      </c>
      <c r="AH61" s="79"/>
      <c r="AI61" s="82" t="s">
        <v>1587</v>
      </c>
      <c r="AJ61" s="79" t="b">
        <v>0</v>
      </c>
      <c r="AK61" s="79">
        <v>0</v>
      </c>
      <c r="AL61" s="82" t="s">
        <v>1587</v>
      </c>
      <c r="AM61" s="79" t="s">
        <v>1643</v>
      </c>
      <c r="AN61" s="79" t="b">
        <v>0</v>
      </c>
      <c r="AO61" s="82" t="s">
        <v>1563</v>
      </c>
      <c r="AP61" s="79" t="s">
        <v>176</v>
      </c>
      <c r="AQ61" s="79">
        <v>0</v>
      </c>
      <c r="AR61" s="79">
        <v>0</v>
      </c>
      <c r="AS61" s="79"/>
      <c r="AT61" s="79"/>
      <c r="AU61" s="79"/>
      <c r="AV61" s="79"/>
      <c r="AW61" s="79"/>
      <c r="AX61" s="79"/>
      <c r="AY61" s="79"/>
      <c r="AZ61" s="79"/>
      <c r="BA61">
        <v>1</v>
      </c>
      <c r="BB61" s="78" t="str">
        <f>REPLACE(INDEX(GroupVertices[Group],MATCH(Edges25[[#This Row],[Vertex 1]],GroupVertices[Vertex],0)),1,1,"")</f>
        <v>45</v>
      </c>
      <c r="BC61" s="78" t="str">
        <f>REPLACE(INDEX(GroupVertices[Group],MATCH(Edges25[[#This Row],[Vertex 2]],GroupVertices[Vertex],0)),1,1,"")</f>
        <v>45</v>
      </c>
      <c r="BD61" s="48">
        <v>0</v>
      </c>
      <c r="BE61" s="49">
        <v>0</v>
      </c>
      <c r="BF61" s="48">
        <v>0</v>
      </c>
      <c r="BG61" s="49">
        <v>0</v>
      </c>
      <c r="BH61" s="48">
        <v>0</v>
      </c>
      <c r="BI61" s="49">
        <v>0</v>
      </c>
      <c r="BJ61" s="48">
        <v>21</v>
      </c>
      <c r="BK61" s="49">
        <v>100</v>
      </c>
      <c r="BL61" s="48">
        <v>21</v>
      </c>
    </row>
    <row r="62" spans="1:64" ht="15">
      <c r="A62" s="64" t="s">
        <v>271</v>
      </c>
      <c r="B62" s="64" t="s">
        <v>350</v>
      </c>
      <c r="C62" s="65"/>
      <c r="D62" s="66"/>
      <c r="E62" s="67"/>
      <c r="F62" s="68"/>
      <c r="G62" s="65"/>
      <c r="H62" s="69"/>
      <c r="I62" s="70"/>
      <c r="J62" s="70"/>
      <c r="K62" s="34" t="s">
        <v>65</v>
      </c>
      <c r="L62" s="77">
        <v>92</v>
      </c>
      <c r="M62" s="77"/>
      <c r="N62" s="72"/>
      <c r="O62" s="79" t="s">
        <v>526</v>
      </c>
      <c r="P62" s="81">
        <v>43690.249814814815</v>
      </c>
      <c r="Q62" s="79" t="s">
        <v>572</v>
      </c>
      <c r="R62" s="79"/>
      <c r="S62" s="79"/>
      <c r="T62" s="79"/>
      <c r="U62" s="79"/>
      <c r="V62" s="84" t="s">
        <v>934</v>
      </c>
      <c r="W62" s="81">
        <v>43690.249814814815</v>
      </c>
      <c r="X62" s="84" t="s">
        <v>1126</v>
      </c>
      <c r="Y62" s="79"/>
      <c r="Z62" s="79"/>
      <c r="AA62" s="82" t="s">
        <v>1370</v>
      </c>
      <c r="AB62" s="79"/>
      <c r="AC62" s="79" t="b">
        <v>0</v>
      </c>
      <c r="AD62" s="79">
        <v>0</v>
      </c>
      <c r="AE62" s="82" t="s">
        <v>1587</v>
      </c>
      <c r="AF62" s="79" t="b">
        <v>0</v>
      </c>
      <c r="AG62" s="79" t="s">
        <v>1621</v>
      </c>
      <c r="AH62" s="79"/>
      <c r="AI62" s="82" t="s">
        <v>1587</v>
      </c>
      <c r="AJ62" s="79" t="b">
        <v>0</v>
      </c>
      <c r="AK62" s="79">
        <v>2</v>
      </c>
      <c r="AL62" s="82" t="s">
        <v>1455</v>
      </c>
      <c r="AM62" s="79" t="s">
        <v>1648</v>
      </c>
      <c r="AN62" s="79" t="b">
        <v>0</v>
      </c>
      <c r="AO62" s="82" t="s">
        <v>1455</v>
      </c>
      <c r="AP62" s="79" t="s">
        <v>176</v>
      </c>
      <c r="AQ62" s="79">
        <v>0</v>
      </c>
      <c r="AR62" s="79">
        <v>0</v>
      </c>
      <c r="AS62" s="79"/>
      <c r="AT62" s="79"/>
      <c r="AU62" s="79"/>
      <c r="AV62" s="79"/>
      <c r="AW62" s="79"/>
      <c r="AX62" s="79"/>
      <c r="AY62" s="79"/>
      <c r="AZ62" s="79"/>
      <c r="BA62">
        <v>1</v>
      </c>
      <c r="BB62" s="78" t="str">
        <f>REPLACE(INDEX(GroupVertices[Group],MATCH(Edges25[[#This Row],[Vertex 1]],GroupVertices[Vertex],0)),1,1,"")</f>
        <v>28</v>
      </c>
      <c r="BC62" s="78" t="str">
        <f>REPLACE(INDEX(GroupVertices[Group],MATCH(Edges25[[#This Row],[Vertex 2]],GroupVertices[Vertex],0)),1,1,"")</f>
        <v>28</v>
      </c>
      <c r="BD62" s="48">
        <v>1</v>
      </c>
      <c r="BE62" s="49">
        <v>4.545454545454546</v>
      </c>
      <c r="BF62" s="48">
        <v>0</v>
      </c>
      <c r="BG62" s="49">
        <v>0</v>
      </c>
      <c r="BH62" s="48">
        <v>0</v>
      </c>
      <c r="BI62" s="49">
        <v>0</v>
      </c>
      <c r="BJ62" s="48">
        <v>21</v>
      </c>
      <c r="BK62" s="49">
        <v>95.45454545454545</v>
      </c>
      <c r="BL62" s="48">
        <v>22</v>
      </c>
    </row>
    <row r="63" spans="1:64" ht="15">
      <c r="A63" s="64" t="s">
        <v>272</v>
      </c>
      <c r="B63" s="64" t="s">
        <v>350</v>
      </c>
      <c r="C63" s="65"/>
      <c r="D63" s="66"/>
      <c r="E63" s="67"/>
      <c r="F63" s="68"/>
      <c r="G63" s="65"/>
      <c r="H63" s="69"/>
      <c r="I63" s="70"/>
      <c r="J63" s="70"/>
      <c r="K63" s="34" t="s">
        <v>65</v>
      </c>
      <c r="L63" s="77">
        <v>93</v>
      </c>
      <c r="M63" s="77"/>
      <c r="N63" s="72"/>
      <c r="O63" s="79" t="s">
        <v>526</v>
      </c>
      <c r="P63" s="81">
        <v>43690.31271990741</v>
      </c>
      <c r="Q63" s="79" t="s">
        <v>572</v>
      </c>
      <c r="R63" s="79"/>
      <c r="S63" s="79"/>
      <c r="T63" s="79"/>
      <c r="U63" s="79"/>
      <c r="V63" s="84" t="s">
        <v>935</v>
      </c>
      <c r="W63" s="81">
        <v>43690.31271990741</v>
      </c>
      <c r="X63" s="84" t="s">
        <v>1127</v>
      </c>
      <c r="Y63" s="79"/>
      <c r="Z63" s="79"/>
      <c r="AA63" s="82" t="s">
        <v>1371</v>
      </c>
      <c r="AB63" s="79"/>
      <c r="AC63" s="79" t="b">
        <v>0</v>
      </c>
      <c r="AD63" s="79">
        <v>0</v>
      </c>
      <c r="AE63" s="82" t="s">
        <v>1587</v>
      </c>
      <c r="AF63" s="79" t="b">
        <v>0</v>
      </c>
      <c r="AG63" s="79" t="s">
        <v>1621</v>
      </c>
      <c r="AH63" s="79"/>
      <c r="AI63" s="82" t="s">
        <v>1587</v>
      </c>
      <c r="AJ63" s="79" t="b">
        <v>0</v>
      </c>
      <c r="AK63" s="79">
        <v>2</v>
      </c>
      <c r="AL63" s="82" t="s">
        <v>1455</v>
      </c>
      <c r="AM63" s="79" t="s">
        <v>1648</v>
      </c>
      <c r="AN63" s="79" t="b">
        <v>0</v>
      </c>
      <c r="AO63" s="82" t="s">
        <v>1455</v>
      </c>
      <c r="AP63" s="79" t="s">
        <v>176</v>
      </c>
      <c r="AQ63" s="79">
        <v>0</v>
      </c>
      <c r="AR63" s="79">
        <v>0</v>
      </c>
      <c r="AS63" s="79"/>
      <c r="AT63" s="79"/>
      <c r="AU63" s="79"/>
      <c r="AV63" s="79"/>
      <c r="AW63" s="79"/>
      <c r="AX63" s="79"/>
      <c r="AY63" s="79"/>
      <c r="AZ63" s="79"/>
      <c r="BA63">
        <v>1</v>
      </c>
      <c r="BB63" s="78" t="str">
        <f>REPLACE(INDEX(GroupVertices[Group],MATCH(Edges25[[#This Row],[Vertex 1]],GroupVertices[Vertex],0)),1,1,"")</f>
        <v>28</v>
      </c>
      <c r="BC63" s="78" t="str">
        <f>REPLACE(INDEX(GroupVertices[Group],MATCH(Edges25[[#This Row],[Vertex 2]],GroupVertices[Vertex],0)),1,1,"")</f>
        <v>28</v>
      </c>
      <c r="BD63" s="48">
        <v>1</v>
      </c>
      <c r="BE63" s="49">
        <v>4.545454545454546</v>
      </c>
      <c r="BF63" s="48">
        <v>0</v>
      </c>
      <c r="BG63" s="49">
        <v>0</v>
      </c>
      <c r="BH63" s="48">
        <v>0</v>
      </c>
      <c r="BI63" s="49">
        <v>0</v>
      </c>
      <c r="BJ63" s="48">
        <v>21</v>
      </c>
      <c r="BK63" s="49">
        <v>95.45454545454545</v>
      </c>
      <c r="BL63" s="48">
        <v>22</v>
      </c>
    </row>
    <row r="64" spans="1:64" ht="15">
      <c r="A64" s="64" t="s">
        <v>273</v>
      </c>
      <c r="B64" s="64" t="s">
        <v>402</v>
      </c>
      <c r="C64" s="65"/>
      <c r="D64" s="66"/>
      <c r="E64" s="67"/>
      <c r="F64" s="68"/>
      <c r="G64" s="65"/>
      <c r="H64" s="69"/>
      <c r="I64" s="70"/>
      <c r="J64" s="70"/>
      <c r="K64" s="34" t="s">
        <v>65</v>
      </c>
      <c r="L64" s="77">
        <v>94</v>
      </c>
      <c r="M64" s="77"/>
      <c r="N64" s="72"/>
      <c r="O64" s="79" t="s">
        <v>526</v>
      </c>
      <c r="P64" s="81">
        <v>43690.44907407407</v>
      </c>
      <c r="Q64" s="79" t="s">
        <v>573</v>
      </c>
      <c r="R64" s="79"/>
      <c r="S64" s="79"/>
      <c r="T64" s="79" t="s">
        <v>800</v>
      </c>
      <c r="U64" s="79"/>
      <c r="V64" s="84" t="s">
        <v>936</v>
      </c>
      <c r="W64" s="81">
        <v>43690.44907407407</v>
      </c>
      <c r="X64" s="84" t="s">
        <v>1128</v>
      </c>
      <c r="Y64" s="79"/>
      <c r="Z64" s="79"/>
      <c r="AA64" s="82" t="s">
        <v>1372</v>
      </c>
      <c r="AB64" s="79"/>
      <c r="AC64" s="79" t="b">
        <v>0</v>
      </c>
      <c r="AD64" s="79">
        <v>0</v>
      </c>
      <c r="AE64" s="82" t="s">
        <v>1587</v>
      </c>
      <c r="AF64" s="79" t="b">
        <v>0</v>
      </c>
      <c r="AG64" s="79" t="s">
        <v>1621</v>
      </c>
      <c r="AH64" s="79"/>
      <c r="AI64" s="82" t="s">
        <v>1587</v>
      </c>
      <c r="AJ64" s="79" t="b">
        <v>0</v>
      </c>
      <c r="AK64" s="79">
        <v>0</v>
      </c>
      <c r="AL64" s="82" t="s">
        <v>1535</v>
      </c>
      <c r="AM64" s="79" t="s">
        <v>1650</v>
      </c>
      <c r="AN64" s="79" t="b">
        <v>0</v>
      </c>
      <c r="AO64" s="82" t="s">
        <v>1535</v>
      </c>
      <c r="AP64" s="79" t="s">
        <v>176</v>
      </c>
      <c r="AQ64" s="79">
        <v>0</v>
      </c>
      <c r="AR64" s="79">
        <v>0</v>
      </c>
      <c r="AS64" s="79"/>
      <c r="AT64" s="79"/>
      <c r="AU64" s="79"/>
      <c r="AV64" s="79"/>
      <c r="AW64" s="79"/>
      <c r="AX64" s="79"/>
      <c r="AY64" s="79"/>
      <c r="AZ64" s="79"/>
      <c r="BA64">
        <v>1</v>
      </c>
      <c r="BB64" s="78" t="str">
        <f>REPLACE(INDEX(GroupVertices[Group],MATCH(Edges25[[#This Row],[Vertex 1]],GroupVertices[Vertex],0)),1,1,"")</f>
        <v>11</v>
      </c>
      <c r="BC64" s="78" t="str">
        <f>REPLACE(INDEX(GroupVertices[Group],MATCH(Edges25[[#This Row],[Vertex 2]],GroupVertices[Vertex],0)),1,1,"")</f>
        <v>11</v>
      </c>
      <c r="BD64" s="48">
        <v>0</v>
      </c>
      <c r="BE64" s="49">
        <v>0</v>
      </c>
      <c r="BF64" s="48">
        <v>0</v>
      </c>
      <c r="BG64" s="49">
        <v>0</v>
      </c>
      <c r="BH64" s="48">
        <v>0</v>
      </c>
      <c r="BI64" s="49">
        <v>0</v>
      </c>
      <c r="BJ64" s="48">
        <v>25</v>
      </c>
      <c r="BK64" s="49">
        <v>100</v>
      </c>
      <c r="BL64" s="48">
        <v>25</v>
      </c>
    </row>
    <row r="65" spans="1:64" ht="15">
      <c r="A65" s="64" t="s">
        <v>274</v>
      </c>
      <c r="B65" s="64" t="s">
        <v>441</v>
      </c>
      <c r="C65" s="65"/>
      <c r="D65" s="66"/>
      <c r="E65" s="67"/>
      <c r="F65" s="68"/>
      <c r="G65" s="65"/>
      <c r="H65" s="69"/>
      <c r="I65" s="70"/>
      <c r="J65" s="70"/>
      <c r="K65" s="34" t="s">
        <v>65</v>
      </c>
      <c r="L65" s="77">
        <v>95</v>
      </c>
      <c r="M65" s="77"/>
      <c r="N65" s="72"/>
      <c r="O65" s="79" t="s">
        <v>526</v>
      </c>
      <c r="P65" s="81">
        <v>43690.55457175926</v>
      </c>
      <c r="Q65" s="79" t="s">
        <v>574</v>
      </c>
      <c r="R65" s="84" t="s">
        <v>706</v>
      </c>
      <c r="S65" s="79" t="s">
        <v>785</v>
      </c>
      <c r="T65" s="79" t="s">
        <v>823</v>
      </c>
      <c r="U65" s="79"/>
      <c r="V65" s="84" t="s">
        <v>937</v>
      </c>
      <c r="W65" s="81">
        <v>43690.55457175926</v>
      </c>
      <c r="X65" s="84" t="s">
        <v>1129</v>
      </c>
      <c r="Y65" s="79"/>
      <c r="Z65" s="79"/>
      <c r="AA65" s="82" t="s">
        <v>1373</v>
      </c>
      <c r="AB65" s="79"/>
      <c r="AC65" s="79" t="b">
        <v>0</v>
      </c>
      <c r="AD65" s="79">
        <v>1</v>
      </c>
      <c r="AE65" s="82" t="s">
        <v>1587</v>
      </c>
      <c r="AF65" s="79" t="b">
        <v>0</v>
      </c>
      <c r="AG65" s="79" t="s">
        <v>1621</v>
      </c>
      <c r="AH65" s="79"/>
      <c r="AI65" s="82" t="s">
        <v>1587</v>
      </c>
      <c r="AJ65" s="79" t="b">
        <v>0</v>
      </c>
      <c r="AK65" s="79">
        <v>0</v>
      </c>
      <c r="AL65" s="82" t="s">
        <v>1587</v>
      </c>
      <c r="AM65" s="79" t="s">
        <v>1643</v>
      </c>
      <c r="AN65" s="79" t="b">
        <v>0</v>
      </c>
      <c r="AO65" s="82" t="s">
        <v>1373</v>
      </c>
      <c r="AP65" s="79" t="s">
        <v>176</v>
      </c>
      <c r="AQ65" s="79">
        <v>0</v>
      </c>
      <c r="AR65" s="79">
        <v>0</v>
      </c>
      <c r="AS65" s="79"/>
      <c r="AT65" s="79"/>
      <c r="AU65" s="79"/>
      <c r="AV65" s="79"/>
      <c r="AW65" s="79"/>
      <c r="AX65" s="79"/>
      <c r="AY65" s="79"/>
      <c r="AZ65" s="79"/>
      <c r="BA65">
        <v>1</v>
      </c>
      <c r="BB65" s="78" t="str">
        <f>REPLACE(INDEX(GroupVertices[Group],MATCH(Edges25[[#This Row],[Vertex 1]],GroupVertices[Vertex],0)),1,1,"")</f>
        <v>44</v>
      </c>
      <c r="BC65" s="78" t="str">
        <f>REPLACE(INDEX(GroupVertices[Group],MATCH(Edges25[[#This Row],[Vertex 2]],GroupVertices[Vertex],0)),1,1,"")</f>
        <v>44</v>
      </c>
      <c r="BD65" s="48">
        <v>2</v>
      </c>
      <c r="BE65" s="49">
        <v>6.25</v>
      </c>
      <c r="BF65" s="48">
        <v>3</v>
      </c>
      <c r="BG65" s="49">
        <v>9.375</v>
      </c>
      <c r="BH65" s="48">
        <v>0</v>
      </c>
      <c r="BI65" s="49">
        <v>0</v>
      </c>
      <c r="BJ65" s="48">
        <v>27</v>
      </c>
      <c r="BK65" s="49">
        <v>84.375</v>
      </c>
      <c r="BL65" s="48">
        <v>32</v>
      </c>
    </row>
    <row r="66" spans="1:64" ht="15">
      <c r="A66" s="64" t="s">
        <v>275</v>
      </c>
      <c r="B66" s="64" t="s">
        <v>275</v>
      </c>
      <c r="C66" s="65"/>
      <c r="D66" s="66"/>
      <c r="E66" s="67"/>
      <c r="F66" s="68"/>
      <c r="G66" s="65"/>
      <c r="H66" s="69"/>
      <c r="I66" s="70"/>
      <c r="J66" s="70"/>
      <c r="K66" s="34" t="s">
        <v>65</v>
      </c>
      <c r="L66" s="77">
        <v>96</v>
      </c>
      <c r="M66" s="77"/>
      <c r="N66" s="72"/>
      <c r="O66" s="79" t="s">
        <v>176</v>
      </c>
      <c r="P66" s="81">
        <v>43690.694502314815</v>
      </c>
      <c r="Q66" s="79" t="s">
        <v>575</v>
      </c>
      <c r="R66" s="79"/>
      <c r="S66" s="79"/>
      <c r="T66" s="79" t="s">
        <v>824</v>
      </c>
      <c r="U66" s="84" t="s">
        <v>871</v>
      </c>
      <c r="V66" s="84" t="s">
        <v>871</v>
      </c>
      <c r="W66" s="81">
        <v>43690.694502314815</v>
      </c>
      <c r="X66" s="84" t="s">
        <v>1130</v>
      </c>
      <c r="Y66" s="79"/>
      <c r="Z66" s="79"/>
      <c r="AA66" s="82" t="s">
        <v>1374</v>
      </c>
      <c r="AB66" s="79"/>
      <c r="AC66" s="79" t="b">
        <v>0</v>
      </c>
      <c r="AD66" s="79">
        <v>0</v>
      </c>
      <c r="AE66" s="82" t="s">
        <v>1587</v>
      </c>
      <c r="AF66" s="79" t="b">
        <v>0</v>
      </c>
      <c r="AG66" s="79" t="s">
        <v>1621</v>
      </c>
      <c r="AH66" s="79"/>
      <c r="AI66" s="82" t="s">
        <v>1587</v>
      </c>
      <c r="AJ66" s="79" t="b">
        <v>0</v>
      </c>
      <c r="AK66" s="79">
        <v>0</v>
      </c>
      <c r="AL66" s="82" t="s">
        <v>1587</v>
      </c>
      <c r="AM66" s="79" t="s">
        <v>1648</v>
      </c>
      <c r="AN66" s="79" t="b">
        <v>0</v>
      </c>
      <c r="AO66" s="82" t="s">
        <v>1374</v>
      </c>
      <c r="AP66" s="79" t="s">
        <v>176</v>
      </c>
      <c r="AQ66" s="79">
        <v>0</v>
      </c>
      <c r="AR66" s="79">
        <v>0</v>
      </c>
      <c r="AS66" s="79"/>
      <c r="AT66" s="79"/>
      <c r="AU66" s="79"/>
      <c r="AV66" s="79"/>
      <c r="AW66" s="79"/>
      <c r="AX66" s="79"/>
      <c r="AY66" s="79"/>
      <c r="AZ66" s="79"/>
      <c r="BA66">
        <v>2</v>
      </c>
      <c r="BB66" s="78" t="str">
        <f>REPLACE(INDEX(GroupVertices[Group],MATCH(Edges25[[#This Row],[Vertex 1]],GroupVertices[Vertex],0)),1,1,"")</f>
        <v>2</v>
      </c>
      <c r="BC66" s="78" t="str">
        <f>REPLACE(INDEX(GroupVertices[Group],MATCH(Edges25[[#This Row],[Vertex 2]],GroupVertices[Vertex],0)),1,1,"")</f>
        <v>2</v>
      </c>
      <c r="BD66" s="48">
        <v>0</v>
      </c>
      <c r="BE66" s="49">
        <v>0</v>
      </c>
      <c r="BF66" s="48">
        <v>1</v>
      </c>
      <c r="BG66" s="49">
        <v>7.6923076923076925</v>
      </c>
      <c r="BH66" s="48">
        <v>0</v>
      </c>
      <c r="BI66" s="49">
        <v>0</v>
      </c>
      <c r="BJ66" s="48">
        <v>12</v>
      </c>
      <c r="BK66" s="49">
        <v>92.3076923076923</v>
      </c>
      <c r="BL66" s="48">
        <v>13</v>
      </c>
    </row>
    <row r="67" spans="1:64" ht="15">
      <c r="A67" s="64" t="s">
        <v>275</v>
      </c>
      <c r="B67" s="64" t="s">
        <v>275</v>
      </c>
      <c r="C67" s="65"/>
      <c r="D67" s="66"/>
      <c r="E67" s="67"/>
      <c r="F67" s="68"/>
      <c r="G67" s="65"/>
      <c r="H67" s="69"/>
      <c r="I67" s="70"/>
      <c r="J67" s="70"/>
      <c r="K67" s="34" t="s">
        <v>65</v>
      </c>
      <c r="L67" s="77">
        <v>97</v>
      </c>
      <c r="M67" s="77"/>
      <c r="N67" s="72"/>
      <c r="O67" s="79" t="s">
        <v>176</v>
      </c>
      <c r="P67" s="81">
        <v>43690.697962962964</v>
      </c>
      <c r="Q67" s="79" t="s">
        <v>576</v>
      </c>
      <c r="R67" s="79"/>
      <c r="S67" s="79"/>
      <c r="T67" s="79" t="s">
        <v>824</v>
      </c>
      <c r="U67" s="84" t="s">
        <v>872</v>
      </c>
      <c r="V67" s="84" t="s">
        <v>872</v>
      </c>
      <c r="W67" s="81">
        <v>43690.697962962964</v>
      </c>
      <c r="X67" s="84" t="s">
        <v>1131</v>
      </c>
      <c r="Y67" s="79"/>
      <c r="Z67" s="79"/>
      <c r="AA67" s="82" t="s">
        <v>1375</v>
      </c>
      <c r="AB67" s="79"/>
      <c r="AC67" s="79" t="b">
        <v>0</v>
      </c>
      <c r="AD67" s="79">
        <v>0</v>
      </c>
      <c r="AE67" s="82" t="s">
        <v>1587</v>
      </c>
      <c r="AF67" s="79" t="b">
        <v>0</v>
      </c>
      <c r="AG67" s="79" t="s">
        <v>1621</v>
      </c>
      <c r="AH67" s="79"/>
      <c r="AI67" s="82" t="s">
        <v>1587</v>
      </c>
      <c r="AJ67" s="79" t="b">
        <v>0</v>
      </c>
      <c r="AK67" s="79">
        <v>0</v>
      </c>
      <c r="AL67" s="82" t="s">
        <v>1587</v>
      </c>
      <c r="AM67" s="79" t="s">
        <v>1648</v>
      </c>
      <c r="AN67" s="79" t="b">
        <v>0</v>
      </c>
      <c r="AO67" s="82" t="s">
        <v>1375</v>
      </c>
      <c r="AP67" s="79" t="s">
        <v>176</v>
      </c>
      <c r="AQ67" s="79">
        <v>0</v>
      </c>
      <c r="AR67" s="79">
        <v>0</v>
      </c>
      <c r="AS67" s="79"/>
      <c r="AT67" s="79"/>
      <c r="AU67" s="79"/>
      <c r="AV67" s="79"/>
      <c r="AW67" s="79"/>
      <c r="AX67" s="79"/>
      <c r="AY67" s="79"/>
      <c r="AZ67" s="79"/>
      <c r="BA67">
        <v>2</v>
      </c>
      <c r="BB67" s="78" t="str">
        <f>REPLACE(INDEX(GroupVertices[Group],MATCH(Edges25[[#This Row],[Vertex 1]],GroupVertices[Vertex],0)),1,1,"")</f>
        <v>2</v>
      </c>
      <c r="BC67" s="78" t="str">
        <f>REPLACE(INDEX(GroupVertices[Group],MATCH(Edges25[[#This Row],[Vertex 2]],GroupVertices[Vertex],0)),1,1,"")</f>
        <v>2</v>
      </c>
      <c r="BD67" s="48">
        <v>1</v>
      </c>
      <c r="BE67" s="49">
        <v>8.333333333333334</v>
      </c>
      <c r="BF67" s="48">
        <v>1</v>
      </c>
      <c r="BG67" s="49">
        <v>8.333333333333334</v>
      </c>
      <c r="BH67" s="48">
        <v>0</v>
      </c>
      <c r="BI67" s="49">
        <v>0</v>
      </c>
      <c r="BJ67" s="48">
        <v>10</v>
      </c>
      <c r="BK67" s="49">
        <v>83.33333333333333</v>
      </c>
      <c r="BL67" s="48">
        <v>12</v>
      </c>
    </row>
    <row r="68" spans="1:64" ht="15">
      <c r="A68" s="64" t="s">
        <v>276</v>
      </c>
      <c r="B68" s="64" t="s">
        <v>276</v>
      </c>
      <c r="C68" s="65"/>
      <c r="D68" s="66"/>
      <c r="E68" s="67"/>
      <c r="F68" s="68"/>
      <c r="G68" s="65"/>
      <c r="H68" s="69"/>
      <c r="I68" s="70"/>
      <c r="J68" s="70"/>
      <c r="K68" s="34" t="s">
        <v>65</v>
      </c>
      <c r="L68" s="77">
        <v>98</v>
      </c>
      <c r="M68" s="77"/>
      <c r="N68" s="72"/>
      <c r="O68" s="79" t="s">
        <v>176</v>
      </c>
      <c r="P68" s="81">
        <v>43690.70858796296</v>
      </c>
      <c r="Q68" s="79" t="s">
        <v>577</v>
      </c>
      <c r="R68" s="84" t="s">
        <v>707</v>
      </c>
      <c r="S68" s="79" t="s">
        <v>778</v>
      </c>
      <c r="T68" s="79" t="s">
        <v>825</v>
      </c>
      <c r="U68" s="79"/>
      <c r="V68" s="84" t="s">
        <v>938</v>
      </c>
      <c r="W68" s="81">
        <v>43690.70858796296</v>
      </c>
      <c r="X68" s="84" t="s">
        <v>1132</v>
      </c>
      <c r="Y68" s="79"/>
      <c r="Z68" s="79"/>
      <c r="AA68" s="82" t="s">
        <v>1376</v>
      </c>
      <c r="AB68" s="79"/>
      <c r="AC68" s="79" t="b">
        <v>0</v>
      </c>
      <c r="AD68" s="79">
        <v>0</v>
      </c>
      <c r="AE68" s="82" t="s">
        <v>1587</v>
      </c>
      <c r="AF68" s="79" t="b">
        <v>0</v>
      </c>
      <c r="AG68" s="79" t="s">
        <v>1621</v>
      </c>
      <c r="AH68" s="79"/>
      <c r="AI68" s="82" t="s">
        <v>1587</v>
      </c>
      <c r="AJ68" s="79" t="b">
        <v>0</v>
      </c>
      <c r="AK68" s="79">
        <v>0</v>
      </c>
      <c r="AL68" s="82" t="s">
        <v>1587</v>
      </c>
      <c r="AM68" s="79" t="s">
        <v>1649</v>
      </c>
      <c r="AN68" s="79" t="b">
        <v>1</v>
      </c>
      <c r="AO68" s="82" t="s">
        <v>1376</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v>0</v>
      </c>
      <c r="BE68" s="49">
        <v>0</v>
      </c>
      <c r="BF68" s="48">
        <v>1</v>
      </c>
      <c r="BG68" s="49">
        <v>5.882352941176471</v>
      </c>
      <c r="BH68" s="48">
        <v>0</v>
      </c>
      <c r="BI68" s="49">
        <v>0</v>
      </c>
      <c r="BJ68" s="48">
        <v>16</v>
      </c>
      <c r="BK68" s="49">
        <v>94.11764705882354</v>
      </c>
      <c r="BL68" s="48">
        <v>17</v>
      </c>
    </row>
    <row r="69" spans="1:64" ht="15">
      <c r="A69" s="64" t="s">
        <v>277</v>
      </c>
      <c r="B69" s="64" t="s">
        <v>437</v>
      </c>
      <c r="C69" s="65"/>
      <c r="D69" s="66"/>
      <c r="E69" s="67"/>
      <c r="F69" s="68"/>
      <c r="G69" s="65"/>
      <c r="H69" s="69"/>
      <c r="I69" s="70"/>
      <c r="J69" s="70"/>
      <c r="K69" s="34" t="s">
        <v>65</v>
      </c>
      <c r="L69" s="77">
        <v>99</v>
      </c>
      <c r="M69" s="77"/>
      <c r="N69" s="72"/>
      <c r="O69" s="79" t="s">
        <v>526</v>
      </c>
      <c r="P69" s="81">
        <v>43651.458333333336</v>
      </c>
      <c r="Q69" s="79" t="s">
        <v>578</v>
      </c>
      <c r="R69" s="84" t="s">
        <v>708</v>
      </c>
      <c r="S69" s="79" t="s">
        <v>778</v>
      </c>
      <c r="T69" s="79" t="s">
        <v>800</v>
      </c>
      <c r="U69" s="79"/>
      <c r="V69" s="84" t="s">
        <v>939</v>
      </c>
      <c r="W69" s="81">
        <v>43651.458333333336</v>
      </c>
      <c r="X69" s="84" t="s">
        <v>1133</v>
      </c>
      <c r="Y69" s="79"/>
      <c r="Z69" s="79"/>
      <c r="AA69" s="82" t="s">
        <v>1377</v>
      </c>
      <c r="AB69" s="79"/>
      <c r="AC69" s="79" t="b">
        <v>0</v>
      </c>
      <c r="AD69" s="79">
        <v>286</v>
      </c>
      <c r="AE69" s="82" t="s">
        <v>1587</v>
      </c>
      <c r="AF69" s="79" t="b">
        <v>0</v>
      </c>
      <c r="AG69" s="79" t="s">
        <v>1621</v>
      </c>
      <c r="AH69" s="79"/>
      <c r="AI69" s="82" t="s">
        <v>1587</v>
      </c>
      <c r="AJ69" s="79" t="b">
        <v>0</v>
      </c>
      <c r="AK69" s="79">
        <v>83</v>
      </c>
      <c r="AL69" s="82" t="s">
        <v>1587</v>
      </c>
      <c r="AM69" s="79" t="s">
        <v>1645</v>
      </c>
      <c r="AN69" s="79" t="b">
        <v>1</v>
      </c>
      <c r="AO69" s="82" t="s">
        <v>1377</v>
      </c>
      <c r="AP69" s="79" t="s">
        <v>1655</v>
      </c>
      <c r="AQ69" s="79">
        <v>0</v>
      </c>
      <c r="AR69" s="79">
        <v>0</v>
      </c>
      <c r="AS69" s="79"/>
      <c r="AT69" s="79"/>
      <c r="AU69" s="79"/>
      <c r="AV69" s="79"/>
      <c r="AW69" s="79"/>
      <c r="AX69" s="79"/>
      <c r="AY69" s="79"/>
      <c r="AZ69" s="79"/>
      <c r="BA69">
        <v>1</v>
      </c>
      <c r="BB69" s="78" t="str">
        <f>REPLACE(INDEX(GroupVertices[Group],MATCH(Edges25[[#This Row],[Vertex 1]],GroupVertices[Vertex],0)),1,1,"")</f>
        <v>5</v>
      </c>
      <c r="BC69" s="78" t="str">
        <f>REPLACE(INDEX(GroupVertices[Group],MATCH(Edges25[[#This Row],[Vertex 2]],GroupVertices[Vertex],0)),1,1,"")</f>
        <v>5</v>
      </c>
      <c r="BD69" s="48">
        <v>1</v>
      </c>
      <c r="BE69" s="49">
        <v>4.761904761904762</v>
      </c>
      <c r="BF69" s="48">
        <v>1</v>
      </c>
      <c r="BG69" s="49">
        <v>4.761904761904762</v>
      </c>
      <c r="BH69" s="48">
        <v>0</v>
      </c>
      <c r="BI69" s="49">
        <v>0</v>
      </c>
      <c r="BJ69" s="48">
        <v>19</v>
      </c>
      <c r="BK69" s="49">
        <v>90.47619047619048</v>
      </c>
      <c r="BL69" s="48">
        <v>21</v>
      </c>
    </row>
    <row r="70" spans="1:64" ht="15">
      <c r="A70" s="64" t="s">
        <v>278</v>
      </c>
      <c r="B70" s="64" t="s">
        <v>437</v>
      </c>
      <c r="C70" s="65"/>
      <c r="D70" s="66"/>
      <c r="E70" s="67"/>
      <c r="F70" s="68"/>
      <c r="G70" s="65"/>
      <c r="H70" s="69"/>
      <c r="I70" s="70"/>
      <c r="J70" s="70"/>
      <c r="K70" s="34" t="s">
        <v>65</v>
      </c>
      <c r="L70" s="77">
        <v>100</v>
      </c>
      <c r="M70" s="77"/>
      <c r="N70" s="72"/>
      <c r="O70" s="79" t="s">
        <v>526</v>
      </c>
      <c r="P70" s="81">
        <v>43690.86866898148</v>
      </c>
      <c r="Q70" s="79" t="s">
        <v>559</v>
      </c>
      <c r="R70" s="79"/>
      <c r="S70" s="79"/>
      <c r="T70" s="79" t="s">
        <v>800</v>
      </c>
      <c r="U70" s="79"/>
      <c r="V70" s="84" t="s">
        <v>940</v>
      </c>
      <c r="W70" s="81">
        <v>43690.86866898148</v>
      </c>
      <c r="X70" s="84" t="s">
        <v>1134</v>
      </c>
      <c r="Y70" s="79"/>
      <c r="Z70" s="79"/>
      <c r="AA70" s="82" t="s">
        <v>1378</v>
      </c>
      <c r="AB70" s="79"/>
      <c r="AC70" s="79" t="b">
        <v>0</v>
      </c>
      <c r="AD70" s="79">
        <v>0</v>
      </c>
      <c r="AE70" s="82" t="s">
        <v>1587</v>
      </c>
      <c r="AF70" s="79" t="b">
        <v>0</v>
      </c>
      <c r="AG70" s="79" t="s">
        <v>1621</v>
      </c>
      <c r="AH70" s="79"/>
      <c r="AI70" s="82" t="s">
        <v>1587</v>
      </c>
      <c r="AJ70" s="79" t="b">
        <v>0</v>
      </c>
      <c r="AK70" s="79">
        <v>0</v>
      </c>
      <c r="AL70" s="82" t="s">
        <v>1377</v>
      </c>
      <c r="AM70" s="79" t="s">
        <v>1644</v>
      </c>
      <c r="AN70" s="79" t="b">
        <v>0</v>
      </c>
      <c r="AO70" s="82" t="s">
        <v>1377</v>
      </c>
      <c r="AP70" s="79" t="s">
        <v>176</v>
      </c>
      <c r="AQ70" s="79">
        <v>0</v>
      </c>
      <c r="AR70" s="79">
        <v>0</v>
      </c>
      <c r="AS70" s="79"/>
      <c r="AT70" s="79"/>
      <c r="AU70" s="79"/>
      <c r="AV70" s="79"/>
      <c r="AW70" s="79"/>
      <c r="AX70" s="79"/>
      <c r="AY70" s="79"/>
      <c r="AZ70" s="79"/>
      <c r="BA70">
        <v>1</v>
      </c>
      <c r="BB70" s="78" t="str">
        <f>REPLACE(INDEX(GroupVertices[Group],MATCH(Edges25[[#This Row],[Vertex 1]],GroupVertices[Vertex],0)),1,1,"")</f>
        <v>5</v>
      </c>
      <c r="BC70" s="78" t="str">
        <f>REPLACE(INDEX(GroupVertices[Group],MATCH(Edges25[[#This Row],[Vertex 2]],GroupVertices[Vertex],0)),1,1,"")</f>
        <v>5</v>
      </c>
      <c r="BD70" s="48"/>
      <c r="BE70" s="49"/>
      <c r="BF70" s="48"/>
      <c r="BG70" s="49"/>
      <c r="BH70" s="48"/>
      <c r="BI70" s="49"/>
      <c r="BJ70" s="48"/>
      <c r="BK70" s="49"/>
      <c r="BL70" s="48"/>
    </row>
    <row r="71" spans="1:64" ht="15">
      <c r="A71" s="64" t="s">
        <v>279</v>
      </c>
      <c r="B71" s="64" t="s">
        <v>442</v>
      </c>
      <c r="C71" s="65"/>
      <c r="D71" s="66"/>
      <c r="E71" s="67"/>
      <c r="F71" s="68"/>
      <c r="G71" s="65"/>
      <c r="H71" s="69"/>
      <c r="I71" s="70"/>
      <c r="J71" s="70"/>
      <c r="K71" s="34" t="s">
        <v>65</v>
      </c>
      <c r="L71" s="77">
        <v>102</v>
      </c>
      <c r="M71" s="77"/>
      <c r="N71" s="72"/>
      <c r="O71" s="79" t="s">
        <v>526</v>
      </c>
      <c r="P71" s="81">
        <v>43690.9062962963</v>
      </c>
      <c r="Q71" s="79" t="s">
        <v>579</v>
      </c>
      <c r="R71" s="79" t="s">
        <v>709</v>
      </c>
      <c r="S71" s="79" t="s">
        <v>786</v>
      </c>
      <c r="T71" s="79" t="s">
        <v>826</v>
      </c>
      <c r="U71" s="79"/>
      <c r="V71" s="84" t="s">
        <v>941</v>
      </c>
      <c r="W71" s="81">
        <v>43690.9062962963</v>
      </c>
      <c r="X71" s="84" t="s">
        <v>1135</v>
      </c>
      <c r="Y71" s="79"/>
      <c r="Z71" s="79"/>
      <c r="AA71" s="82" t="s">
        <v>1379</v>
      </c>
      <c r="AB71" s="79"/>
      <c r="AC71" s="79" t="b">
        <v>0</v>
      </c>
      <c r="AD71" s="79">
        <v>0</v>
      </c>
      <c r="AE71" s="82" t="s">
        <v>1587</v>
      </c>
      <c r="AF71" s="79" t="b">
        <v>0</v>
      </c>
      <c r="AG71" s="79" t="s">
        <v>1621</v>
      </c>
      <c r="AH71" s="79"/>
      <c r="AI71" s="82" t="s">
        <v>1587</v>
      </c>
      <c r="AJ71" s="79" t="b">
        <v>0</v>
      </c>
      <c r="AK71" s="79">
        <v>0</v>
      </c>
      <c r="AL71" s="82" t="s">
        <v>1587</v>
      </c>
      <c r="AM71" s="79" t="s">
        <v>1649</v>
      </c>
      <c r="AN71" s="79" t="b">
        <v>1</v>
      </c>
      <c r="AO71" s="82" t="s">
        <v>1379</v>
      </c>
      <c r="AP71" s="79" t="s">
        <v>176</v>
      </c>
      <c r="AQ71" s="79">
        <v>0</v>
      </c>
      <c r="AR71" s="79">
        <v>0</v>
      </c>
      <c r="AS71" s="79"/>
      <c r="AT71" s="79"/>
      <c r="AU71" s="79"/>
      <c r="AV71" s="79"/>
      <c r="AW71" s="79"/>
      <c r="AX71" s="79"/>
      <c r="AY71" s="79"/>
      <c r="AZ71" s="79"/>
      <c r="BA71">
        <v>1</v>
      </c>
      <c r="BB71" s="78" t="str">
        <f>REPLACE(INDEX(GroupVertices[Group],MATCH(Edges25[[#This Row],[Vertex 1]],GroupVertices[Vertex],0)),1,1,"")</f>
        <v>27</v>
      </c>
      <c r="BC71" s="78" t="str">
        <f>REPLACE(INDEX(GroupVertices[Group],MATCH(Edges25[[#This Row],[Vertex 2]],GroupVertices[Vertex],0)),1,1,"")</f>
        <v>27</v>
      </c>
      <c r="BD71" s="48">
        <v>0</v>
      </c>
      <c r="BE71" s="49">
        <v>0</v>
      </c>
      <c r="BF71" s="48">
        <v>0</v>
      </c>
      <c r="BG71" s="49">
        <v>0</v>
      </c>
      <c r="BH71" s="48">
        <v>0</v>
      </c>
      <c r="BI71" s="49">
        <v>0</v>
      </c>
      <c r="BJ71" s="48">
        <v>7</v>
      </c>
      <c r="BK71" s="49">
        <v>100</v>
      </c>
      <c r="BL71" s="48">
        <v>7</v>
      </c>
    </row>
    <row r="72" spans="1:64" ht="15">
      <c r="A72" s="64" t="s">
        <v>280</v>
      </c>
      <c r="B72" s="64" t="s">
        <v>442</v>
      </c>
      <c r="C72" s="65"/>
      <c r="D72" s="66"/>
      <c r="E72" s="67"/>
      <c r="F72" s="68"/>
      <c r="G72" s="65"/>
      <c r="H72" s="69"/>
      <c r="I72" s="70"/>
      <c r="J72" s="70"/>
      <c r="K72" s="34" t="s">
        <v>65</v>
      </c>
      <c r="L72" s="77">
        <v>103</v>
      </c>
      <c r="M72" s="77"/>
      <c r="N72" s="72"/>
      <c r="O72" s="79" t="s">
        <v>526</v>
      </c>
      <c r="P72" s="81">
        <v>43690.90635416667</v>
      </c>
      <c r="Q72" s="79" t="s">
        <v>580</v>
      </c>
      <c r="R72" s="79" t="s">
        <v>710</v>
      </c>
      <c r="S72" s="79" t="s">
        <v>786</v>
      </c>
      <c r="T72" s="79" t="s">
        <v>826</v>
      </c>
      <c r="U72" s="79"/>
      <c r="V72" s="84" t="s">
        <v>942</v>
      </c>
      <c r="W72" s="81">
        <v>43690.90635416667</v>
      </c>
      <c r="X72" s="84" t="s">
        <v>1136</v>
      </c>
      <c r="Y72" s="79"/>
      <c r="Z72" s="79"/>
      <c r="AA72" s="82" t="s">
        <v>1380</v>
      </c>
      <c r="AB72" s="79"/>
      <c r="AC72" s="79" t="b">
        <v>0</v>
      </c>
      <c r="AD72" s="79">
        <v>0</v>
      </c>
      <c r="AE72" s="82" t="s">
        <v>1587</v>
      </c>
      <c r="AF72" s="79" t="b">
        <v>0</v>
      </c>
      <c r="AG72" s="79" t="s">
        <v>1621</v>
      </c>
      <c r="AH72" s="79"/>
      <c r="AI72" s="82" t="s">
        <v>1587</v>
      </c>
      <c r="AJ72" s="79" t="b">
        <v>0</v>
      </c>
      <c r="AK72" s="79">
        <v>0</v>
      </c>
      <c r="AL72" s="82" t="s">
        <v>1587</v>
      </c>
      <c r="AM72" s="79" t="s">
        <v>1649</v>
      </c>
      <c r="AN72" s="79" t="b">
        <v>1</v>
      </c>
      <c r="AO72" s="82" t="s">
        <v>1380</v>
      </c>
      <c r="AP72" s="79" t="s">
        <v>176</v>
      </c>
      <c r="AQ72" s="79">
        <v>0</v>
      </c>
      <c r="AR72" s="79">
        <v>0</v>
      </c>
      <c r="AS72" s="79"/>
      <c r="AT72" s="79"/>
      <c r="AU72" s="79"/>
      <c r="AV72" s="79"/>
      <c r="AW72" s="79"/>
      <c r="AX72" s="79"/>
      <c r="AY72" s="79"/>
      <c r="AZ72" s="79"/>
      <c r="BA72">
        <v>1</v>
      </c>
      <c r="BB72" s="78" t="str">
        <f>REPLACE(INDEX(GroupVertices[Group],MATCH(Edges25[[#This Row],[Vertex 1]],GroupVertices[Vertex],0)),1,1,"")</f>
        <v>27</v>
      </c>
      <c r="BC72" s="78" t="str">
        <f>REPLACE(INDEX(GroupVertices[Group],MATCH(Edges25[[#This Row],[Vertex 2]],GroupVertices[Vertex],0)),1,1,"")</f>
        <v>27</v>
      </c>
      <c r="BD72" s="48">
        <v>0</v>
      </c>
      <c r="BE72" s="49">
        <v>0</v>
      </c>
      <c r="BF72" s="48">
        <v>0</v>
      </c>
      <c r="BG72" s="49">
        <v>0</v>
      </c>
      <c r="BH72" s="48">
        <v>0</v>
      </c>
      <c r="BI72" s="49">
        <v>0</v>
      </c>
      <c r="BJ72" s="48">
        <v>7</v>
      </c>
      <c r="BK72" s="49">
        <v>100</v>
      </c>
      <c r="BL72" s="48">
        <v>7</v>
      </c>
    </row>
    <row r="73" spans="1:64" ht="15">
      <c r="A73" s="64" t="s">
        <v>281</v>
      </c>
      <c r="B73" s="64" t="s">
        <v>402</v>
      </c>
      <c r="C73" s="65"/>
      <c r="D73" s="66"/>
      <c r="E73" s="67"/>
      <c r="F73" s="68"/>
      <c r="G73" s="65"/>
      <c r="H73" s="69"/>
      <c r="I73" s="70"/>
      <c r="J73" s="70"/>
      <c r="K73" s="34" t="s">
        <v>65</v>
      </c>
      <c r="L73" s="77">
        <v>104</v>
      </c>
      <c r="M73" s="77"/>
      <c r="N73" s="72"/>
      <c r="O73" s="79" t="s">
        <v>526</v>
      </c>
      <c r="P73" s="81">
        <v>43690.959861111114</v>
      </c>
      <c r="Q73" s="79" t="s">
        <v>573</v>
      </c>
      <c r="R73" s="79"/>
      <c r="S73" s="79"/>
      <c r="T73" s="79" t="s">
        <v>800</v>
      </c>
      <c r="U73" s="79"/>
      <c r="V73" s="84" t="s">
        <v>943</v>
      </c>
      <c r="W73" s="81">
        <v>43690.959861111114</v>
      </c>
      <c r="X73" s="84" t="s">
        <v>1137</v>
      </c>
      <c r="Y73" s="79"/>
      <c r="Z73" s="79"/>
      <c r="AA73" s="82" t="s">
        <v>1381</v>
      </c>
      <c r="AB73" s="79"/>
      <c r="AC73" s="79" t="b">
        <v>0</v>
      </c>
      <c r="AD73" s="79">
        <v>0</v>
      </c>
      <c r="AE73" s="82" t="s">
        <v>1587</v>
      </c>
      <c r="AF73" s="79" t="b">
        <v>0</v>
      </c>
      <c r="AG73" s="79" t="s">
        <v>1621</v>
      </c>
      <c r="AH73" s="79"/>
      <c r="AI73" s="82" t="s">
        <v>1587</v>
      </c>
      <c r="AJ73" s="79" t="b">
        <v>0</v>
      </c>
      <c r="AK73" s="79">
        <v>0</v>
      </c>
      <c r="AL73" s="82" t="s">
        <v>1535</v>
      </c>
      <c r="AM73" s="79" t="s">
        <v>1648</v>
      </c>
      <c r="AN73" s="79" t="b">
        <v>0</v>
      </c>
      <c r="AO73" s="82" t="s">
        <v>1535</v>
      </c>
      <c r="AP73" s="79" t="s">
        <v>176</v>
      </c>
      <c r="AQ73" s="79">
        <v>0</v>
      </c>
      <c r="AR73" s="79">
        <v>0</v>
      </c>
      <c r="AS73" s="79"/>
      <c r="AT73" s="79"/>
      <c r="AU73" s="79"/>
      <c r="AV73" s="79"/>
      <c r="AW73" s="79"/>
      <c r="AX73" s="79"/>
      <c r="AY73" s="79"/>
      <c r="AZ73" s="79"/>
      <c r="BA73">
        <v>1</v>
      </c>
      <c r="BB73" s="78" t="str">
        <f>REPLACE(INDEX(GroupVertices[Group],MATCH(Edges25[[#This Row],[Vertex 1]],GroupVertices[Vertex],0)),1,1,"")</f>
        <v>11</v>
      </c>
      <c r="BC73" s="78" t="str">
        <f>REPLACE(INDEX(GroupVertices[Group],MATCH(Edges25[[#This Row],[Vertex 2]],GroupVertices[Vertex],0)),1,1,"")</f>
        <v>11</v>
      </c>
      <c r="BD73" s="48">
        <v>0</v>
      </c>
      <c r="BE73" s="49">
        <v>0</v>
      </c>
      <c r="BF73" s="48">
        <v>0</v>
      </c>
      <c r="BG73" s="49">
        <v>0</v>
      </c>
      <c r="BH73" s="48">
        <v>0</v>
      </c>
      <c r="BI73" s="49">
        <v>0</v>
      </c>
      <c r="BJ73" s="48">
        <v>25</v>
      </c>
      <c r="BK73" s="49">
        <v>100</v>
      </c>
      <c r="BL73" s="48">
        <v>25</v>
      </c>
    </row>
    <row r="74" spans="1:64" ht="15">
      <c r="A74" s="64" t="s">
        <v>282</v>
      </c>
      <c r="B74" s="64" t="s">
        <v>359</v>
      </c>
      <c r="C74" s="65"/>
      <c r="D74" s="66"/>
      <c r="E74" s="67"/>
      <c r="F74" s="68"/>
      <c r="G74" s="65"/>
      <c r="H74" s="69"/>
      <c r="I74" s="70"/>
      <c r="J74" s="70"/>
      <c r="K74" s="34" t="s">
        <v>65</v>
      </c>
      <c r="L74" s="77">
        <v>105</v>
      </c>
      <c r="M74" s="77"/>
      <c r="N74" s="72"/>
      <c r="O74" s="79" t="s">
        <v>526</v>
      </c>
      <c r="P74" s="81">
        <v>43691.06905092593</v>
      </c>
      <c r="Q74" s="79" t="s">
        <v>581</v>
      </c>
      <c r="R74" s="79"/>
      <c r="S74" s="79"/>
      <c r="T74" s="79"/>
      <c r="U74" s="79"/>
      <c r="V74" s="84" t="s">
        <v>944</v>
      </c>
      <c r="W74" s="81">
        <v>43691.06905092593</v>
      </c>
      <c r="X74" s="84" t="s">
        <v>1138</v>
      </c>
      <c r="Y74" s="79"/>
      <c r="Z74" s="79"/>
      <c r="AA74" s="82" t="s">
        <v>1382</v>
      </c>
      <c r="AB74" s="79"/>
      <c r="AC74" s="79" t="b">
        <v>0</v>
      </c>
      <c r="AD74" s="79">
        <v>0</v>
      </c>
      <c r="AE74" s="82" t="s">
        <v>1587</v>
      </c>
      <c r="AF74" s="79" t="b">
        <v>0</v>
      </c>
      <c r="AG74" s="79" t="s">
        <v>1621</v>
      </c>
      <c r="AH74" s="79"/>
      <c r="AI74" s="82" t="s">
        <v>1587</v>
      </c>
      <c r="AJ74" s="79" t="b">
        <v>0</v>
      </c>
      <c r="AK74" s="79">
        <v>36</v>
      </c>
      <c r="AL74" s="82" t="s">
        <v>1466</v>
      </c>
      <c r="AM74" s="79" t="s">
        <v>1648</v>
      </c>
      <c r="AN74" s="79" t="b">
        <v>0</v>
      </c>
      <c r="AO74" s="82" t="s">
        <v>1466</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v>0</v>
      </c>
      <c r="BE74" s="49">
        <v>0</v>
      </c>
      <c r="BF74" s="48">
        <v>2</v>
      </c>
      <c r="BG74" s="49">
        <v>9.090909090909092</v>
      </c>
      <c r="BH74" s="48">
        <v>0</v>
      </c>
      <c r="BI74" s="49">
        <v>0</v>
      </c>
      <c r="BJ74" s="48">
        <v>20</v>
      </c>
      <c r="BK74" s="49">
        <v>90.9090909090909</v>
      </c>
      <c r="BL74" s="48">
        <v>22</v>
      </c>
    </row>
    <row r="75" spans="1:64" ht="15">
      <c r="A75" s="64" t="s">
        <v>283</v>
      </c>
      <c r="B75" s="64" t="s">
        <v>359</v>
      </c>
      <c r="C75" s="65"/>
      <c r="D75" s="66"/>
      <c r="E75" s="67"/>
      <c r="F75" s="68"/>
      <c r="G75" s="65"/>
      <c r="H75" s="69"/>
      <c r="I75" s="70"/>
      <c r="J75" s="70"/>
      <c r="K75" s="34" t="s">
        <v>65</v>
      </c>
      <c r="L75" s="77">
        <v>106</v>
      </c>
      <c r="M75" s="77"/>
      <c r="N75" s="72"/>
      <c r="O75" s="79" t="s">
        <v>526</v>
      </c>
      <c r="P75" s="81">
        <v>43691.07252314815</v>
      </c>
      <c r="Q75" s="79" t="s">
        <v>581</v>
      </c>
      <c r="R75" s="79"/>
      <c r="S75" s="79"/>
      <c r="T75" s="79"/>
      <c r="U75" s="79"/>
      <c r="V75" s="84" t="s">
        <v>945</v>
      </c>
      <c r="W75" s="81">
        <v>43691.07252314815</v>
      </c>
      <c r="X75" s="84" t="s">
        <v>1139</v>
      </c>
      <c r="Y75" s="79"/>
      <c r="Z75" s="79"/>
      <c r="AA75" s="82" t="s">
        <v>1383</v>
      </c>
      <c r="AB75" s="79"/>
      <c r="AC75" s="79" t="b">
        <v>0</v>
      </c>
      <c r="AD75" s="79">
        <v>0</v>
      </c>
      <c r="AE75" s="82" t="s">
        <v>1587</v>
      </c>
      <c r="AF75" s="79" t="b">
        <v>0</v>
      </c>
      <c r="AG75" s="79" t="s">
        <v>1621</v>
      </c>
      <c r="AH75" s="79"/>
      <c r="AI75" s="82" t="s">
        <v>1587</v>
      </c>
      <c r="AJ75" s="79" t="b">
        <v>0</v>
      </c>
      <c r="AK75" s="79">
        <v>36</v>
      </c>
      <c r="AL75" s="82" t="s">
        <v>1466</v>
      </c>
      <c r="AM75" s="79" t="s">
        <v>1644</v>
      </c>
      <c r="AN75" s="79" t="b">
        <v>0</v>
      </c>
      <c r="AO75" s="82" t="s">
        <v>1466</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v>0</v>
      </c>
      <c r="BE75" s="49">
        <v>0</v>
      </c>
      <c r="BF75" s="48">
        <v>2</v>
      </c>
      <c r="BG75" s="49">
        <v>9.090909090909092</v>
      </c>
      <c r="BH75" s="48">
        <v>0</v>
      </c>
      <c r="BI75" s="49">
        <v>0</v>
      </c>
      <c r="BJ75" s="48">
        <v>20</v>
      </c>
      <c r="BK75" s="49">
        <v>90.9090909090909</v>
      </c>
      <c r="BL75" s="48">
        <v>22</v>
      </c>
    </row>
    <row r="76" spans="1:64" ht="15">
      <c r="A76" s="64" t="s">
        <v>284</v>
      </c>
      <c r="B76" s="64" t="s">
        <v>284</v>
      </c>
      <c r="C76" s="65"/>
      <c r="D76" s="66"/>
      <c r="E76" s="67"/>
      <c r="F76" s="68"/>
      <c r="G76" s="65"/>
      <c r="H76" s="69"/>
      <c r="I76" s="70"/>
      <c r="J76" s="70"/>
      <c r="K76" s="34" t="s">
        <v>65</v>
      </c>
      <c r="L76" s="77">
        <v>107</v>
      </c>
      <c r="M76" s="77"/>
      <c r="N76" s="72"/>
      <c r="O76" s="79" t="s">
        <v>176</v>
      </c>
      <c r="P76" s="81">
        <v>43691.08792824074</v>
      </c>
      <c r="Q76" s="79" t="s">
        <v>582</v>
      </c>
      <c r="R76" s="84" t="s">
        <v>711</v>
      </c>
      <c r="S76" s="79" t="s">
        <v>778</v>
      </c>
      <c r="T76" s="79" t="s">
        <v>827</v>
      </c>
      <c r="U76" s="79"/>
      <c r="V76" s="84" t="s">
        <v>946</v>
      </c>
      <c r="W76" s="81">
        <v>43691.08792824074</v>
      </c>
      <c r="X76" s="84" t="s">
        <v>1140</v>
      </c>
      <c r="Y76" s="79"/>
      <c r="Z76" s="79"/>
      <c r="AA76" s="82" t="s">
        <v>1384</v>
      </c>
      <c r="AB76" s="79"/>
      <c r="AC76" s="79" t="b">
        <v>0</v>
      </c>
      <c r="AD76" s="79">
        <v>0</v>
      </c>
      <c r="AE76" s="82" t="s">
        <v>1587</v>
      </c>
      <c r="AF76" s="79" t="b">
        <v>1</v>
      </c>
      <c r="AG76" s="79" t="s">
        <v>1621</v>
      </c>
      <c r="AH76" s="79"/>
      <c r="AI76" s="82" t="s">
        <v>1466</v>
      </c>
      <c r="AJ76" s="79" t="b">
        <v>0</v>
      </c>
      <c r="AK76" s="79">
        <v>0</v>
      </c>
      <c r="AL76" s="82" t="s">
        <v>1587</v>
      </c>
      <c r="AM76" s="79" t="s">
        <v>1643</v>
      </c>
      <c r="AN76" s="79" t="b">
        <v>1</v>
      </c>
      <c r="AO76" s="82" t="s">
        <v>1384</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1</v>
      </c>
      <c r="BE76" s="49">
        <v>4.545454545454546</v>
      </c>
      <c r="BF76" s="48">
        <v>0</v>
      </c>
      <c r="BG76" s="49">
        <v>0</v>
      </c>
      <c r="BH76" s="48">
        <v>0</v>
      </c>
      <c r="BI76" s="49">
        <v>0</v>
      </c>
      <c r="BJ76" s="48">
        <v>21</v>
      </c>
      <c r="BK76" s="49">
        <v>95.45454545454545</v>
      </c>
      <c r="BL76" s="48">
        <v>22</v>
      </c>
    </row>
    <row r="77" spans="1:64" ht="15">
      <c r="A77" s="64" t="s">
        <v>285</v>
      </c>
      <c r="B77" s="64" t="s">
        <v>359</v>
      </c>
      <c r="C77" s="65"/>
      <c r="D77" s="66"/>
      <c r="E77" s="67"/>
      <c r="F77" s="68"/>
      <c r="G77" s="65"/>
      <c r="H77" s="69"/>
      <c r="I77" s="70"/>
      <c r="J77" s="70"/>
      <c r="K77" s="34" t="s">
        <v>65</v>
      </c>
      <c r="L77" s="77">
        <v>108</v>
      </c>
      <c r="M77" s="77"/>
      <c r="N77" s="72"/>
      <c r="O77" s="79" t="s">
        <v>526</v>
      </c>
      <c r="P77" s="81">
        <v>43691.09962962963</v>
      </c>
      <c r="Q77" s="79" t="s">
        <v>581</v>
      </c>
      <c r="R77" s="79"/>
      <c r="S77" s="79"/>
      <c r="T77" s="79"/>
      <c r="U77" s="79"/>
      <c r="V77" s="84" t="s">
        <v>947</v>
      </c>
      <c r="W77" s="81">
        <v>43691.09962962963</v>
      </c>
      <c r="X77" s="84" t="s">
        <v>1141</v>
      </c>
      <c r="Y77" s="79"/>
      <c r="Z77" s="79"/>
      <c r="AA77" s="82" t="s">
        <v>1385</v>
      </c>
      <c r="AB77" s="79"/>
      <c r="AC77" s="79" t="b">
        <v>0</v>
      </c>
      <c r="AD77" s="79">
        <v>0</v>
      </c>
      <c r="AE77" s="82" t="s">
        <v>1587</v>
      </c>
      <c r="AF77" s="79" t="b">
        <v>0</v>
      </c>
      <c r="AG77" s="79" t="s">
        <v>1621</v>
      </c>
      <c r="AH77" s="79"/>
      <c r="AI77" s="82" t="s">
        <v>1587</v>
      </c>
      <c r="AJ77" s="79" t="b">
        <v>0</v>
      </c>
      <c r="AK77" s="79">
        <v>36</v>
      </c>
      <c r="AL77" s="82" t="s">
        <v>1466</v>
      </c>
      <c r="AM77" s="79" t="s">
        <v>1643</v>
      </c>
      <c r="AN77" s="79" t="b">
        <v>0</v>
      </c>
      <c r="AO77" s="82" t="s">
        <v>1466</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0</v>
      </c>
      <c r="BE77" s="49">
        <v>0</v>
      </c>
      <c r="BF77" s="48">
        <v>2</v>
      </c>
      <c r="BG77" s="49">
        <v>9.090909090909092</v>
      </c>
      <c r="BH77" s="48">
        <v>0</v>
      </c>
      <c r="BI77" s="49">
        <v>0</v>
      </c>
      <c r="BJ77" s="48">
        <v>20</v>
      </c>
      <c r="BK77" s="49">
        <v>90.9090909090909</v>
      </c>
      <c r="BL77" s="48">
        <v>22</v>
      </c>
    </row>
    <row r="78" spans="1:64" ht="15">
      <c r="A78" s="64" t="s">
        <v>286</v>
      </c>
      <c r="B78" s="64" t="s">
        <v>359</v>
      </c>
      <c r="C78" s="65"/>
      <c r="D78" s="66"/>
      <c r="E78" s="67"/>
      <c r="F78" s="68"/>
      <c r="G78" s="65"/>
      <c r="H78" s="69"/>
      <c r="I78" s="70"/>
      <c r="J78" s="70"/>
      <c r="K78" s="34" t="s">
        <v>65</v>
      </c>
      <c r="L78" s="77">
        <v>109</v>
      </c>
      <c r="M78" s="77"/>
      <c r="N78" s="72"/>
      <c r="O78" s="79" t="s">
        <v>526</v>
      </c>
      <c r="P78" s="81">
        <v>43691.10020833334</v>
      </c>
      <c r="Q78" s="79" t="s">
        <v>581</v>
      </c>
      <c r="R78" s="79"/>
      <c r="S78" s="79"/>
      <c r="T78" s="79"/>
      <c r="U78" s="79"/>
      <c r="V78" s="84" t="s">
        <v>948</v>
      </c>
      <c r="W78" s="81">
        <v>43691.10020833334</v>
      </c>
      <c r="X78" s="84" t="s">
        <v>1142</v>
      </c>
      <c r="Y78" s="79"/>
      <c r="Z78" s="79"/>
      <c r="AA78" s="82" t="s">
        <v>1386</v>
      </c>
      <c r="AB78" s="79"/>
      <c r="AC78" s="79" t="b">
        <v>0</v>
      </c>
      <c r="AD78" s="79">
        <v>0</v>
      </c>
      <c r="AE78" s="82" t="s">
        <v>1587</v>
      </c>
      <c r="AF78" s="79" t="b">
        <v>0</v>
      </c>
      <c r="AG78" s="79" t="s">
        <v>1621</v>
      </c>
      <c r="AH78" s="79"/>
      <c r="AI78" s="82" t="s">
        <v>1587</v>
      </c>
      <c r="AJ78" s="79" t="b">
        <v>0</v>
      </c>
      <c r="AK78" s="79">
        <v>36</v>
      </c>
      <c r="AL78" s="82" t="s">
        <v>1466</v>
      </c>
      <c r="AM78" s="79" t="s">
        <v>1643</v>
      </c>
      <c r="AN78" s="79" t="b">
        <v>0</v>
      </c>
      <c r="AO78" s="82" t="s">
        <v>1466</v>
      </c>
      <c r="AP78" s="79" t="s">
        <v>176</v>
      </c>
      <c r="AQ78" s="79">
        <v>0</v>
      </c>
      <c r="AR78" s="79">
        <v>0</v>
      </c>
      <c r="AS78" s="79"/>
      <c r="AT78" s="79"/>
      <c r="AU78" s="79"/>
      <c r="AV78" s="79"/>
      <c r="AW78" s="79"/>
      <c r="AX78" s="79"/>
      <c r="AY78" s="79"/>
      <c r="AZ78" s="79"/>
      <c r="BA78">
        <v>1</v>
      </c>
      <c r="BB78" s="78" t="str">
        <f>REPLACE(INDEX(GroupVertices[Group],MATCH(Edges25[[#This Row],[Vertex 1]],GroupVertices[Vertex],0)),1,1,"")</f>
        <v>3</v>
      </c>
      <c r="BC78" s="78" t="str">
        <f>REPLACE(INDEX(GroupVertices[Group],MATCH(Edges25[[#This Row],[Vertex 2]],GroupVertices[Vertex],0)),1,1,"")</f>
        <v>3</v>
      </c>
      <c r="BD78" s="48">
        <v>0</v>
      </c>
      <c r="BE78" s="49">
        <v>0</v>
      </c>
      <c r="BF78" s="48">
        <v>2</v>
      </c>
      <c r="BG78" s="49">
        <v>9.090909090909092</v>
      </c>
      <c r="BH78" s="48">
        <v>0</v>
      </c>
      <c r="BI78" s="49">
        <v>0</v>
      </c>
      <c r="BJ78" s="48">
        <v>20</v>
      </c>
      <c r="BK78" s="49">
        <v>90.9090909090909</v>
      </c>
      <c r="BL78" s="48">
        <v>22</v>
      </c>
    </row>
    <row r="79" spans="1:64" ht="15">
      <c r="A79" s="64" t="s">
        <v>287</v>
      </c>
      <c r="B79" s="64" t="s">
        <v>359</v>
      </c>
      <c r="C79" s="65"/>
      <c r="D79" s="66"/>
      <c r="E79" s="67"/>
      <c r="F79" s="68"/>
      <c r="G79" s="65"/>
      <c r="H79" s="69"/>
      <c r="I79" s="70"/>
      <c r="J79" s="70"/>
      <c r="K79" s="34" t="s">
        <v>65</v>
      </c>
      <c r="L79" s="77">
        <v>110</v>
      </c>
      <c r="M79" s="77"/>
      <c r="N79" s="72"/>
      <c r="O79" s="79" t="s">
        <v>526</v>
      </c>
      <c r="P79" s="81">
        <v>43691.10057870371</v>
      </c>
      <c r="Q79" s="79" t="s">
        <v>581</v>
      </c>
      <c r="R79" s="79"/>
      <c r="S79" s="79"/>
      <c r="T79" s="79"/>
      <c r="U79" s="79"/>
      <c r="V79" s="84" t="s">
        <v>949</v>
      </c>
      <c r="W79" s="81">
        <v>43691.10057870371</v>
      </c>
      <c r="X79" s="84" t="s">
        <v>1143</v>
      </c>
      <c r="Y79" s="79"/>
      <c r="Z79" s="79"/>
      <c r="AA79" s="82" t="s">
        <v>1387</v>
      </c>
      <c r="AB79" s="79"/>
      <c r="AC79" s="79" t="b">
        <v>0</v>
      </c>
      <c r="AD79" s="79">
        <v>0</v>
      </c>
      <c r="AE79" s="82" t="s">
        <v>1587</v>
      </c>
      <c r="AF79" s="79" t="b">
        <v>0</v>
      </c>
      <c r="AG79" s="79" t="s">
        <v>1621</v>
      </c>
      <c r="AH79" s="79"/>
      <c r="AI79" s="82" t="s">
        <v>1587</v>
      </c>
      <c r="AJ79" s="79" t="b">
        <v>0</v>
      </c>
      <c r="AK79" s="79">
        <v>36</v>
      </c>
      <c r="AL79" s="82" t="s">
        <v>1466</v>
      </c>
      <c r="AM79" s="79" t="s">
        <v>1644</v>
      </c>
      <c r="AN79" s="79" t="b">
        <v>0</v>
      </c>
      <c r="AO79" s="82" t="s">
        <v>1466</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v>0</v>
      </c>
      <c r="BE79" s="49">
        <v>0</v>
      </c>
      <c r="BF79" s="48">
        <v>2</v>
      </c>
      <c r="BG79" s="49">
        <v>9.090909090909092</v>
      </c>
      <c r="BH79" s="48">
        <v>0</v>
      </c>
      <c r="BI79" s="49">
        <v>0</v>
      </c>
      <c r="BJ79" s="48">
        <v>20</v>
      </c>
      <c r="BK79" s="49">
        <v>90.9090909090909</v>
      </c>
      <c r="BL79" s="48">
        <v>22</v>
      </c>
    </row>
    <row r="80" spans="1:64" ht="15">
      <c r="A80" s="64" t="s">
        <v>288</v>
      </c>
      <c r="B80" s="64" t="s">
        <v>359</v>
      </c>
      <c r="C80" s="65"/>
      <c r="D80" s="66"/>
      <c r="E80" s="67"/>
      <c r="F80" s="68"/>
      <c r="G80" s="65"/>
      <c r="H80" s="69"/>
      <c r="I80" s="70"/>
      <c r="J80" s="70"/>
      <c r="K80" s="34" t="s">
        <v>65</v>
      </c>
      <c r="L80" s="77">
        <v>111</v>
      </c>
      <c r="M80" s="77"/>
      <c r="N80" s="72"/>
      <c r="O80" s="79" t="s">
        <v>526</v>
      </c>
      <c r="P80" s="81">
        <v>43691.115208333336</v>
      </c>
      <c r="Q80" s="79" t="s">
        <v>581</v>
      </c>
      <c r="R80" s="79"/>
      <c r="S80" s="79"/>
      <c r="T80" s="79"/>
      <c r="U80" s="79"/>
      <c r="V80" s="84" t="s">
        <v>950</v>
      </c>
      <c r="W80" s="81">
        <v>43691.115208333336</v>
      </c>
      <c r="X80" s="84" t="s">
        <v>1144</v>
      </c>
      <c r="Y80" s="79"/>
      <c r="Z80" s="79"/>
      <c r="AA80" s="82" t="s">
        <v>1388</v>
      </c>
      <c r="AB80" s="79"/>
      <c r="AC80" s="79" t="b">
        <v>0</v>
      </c>
      <c r="AD80" s="79">
        <v>0</v>
      </c>
      <c r="AE80" s="82" t="s">
        <v>1587</v>
      </c>
      <c r="AF80" s="79" t="b">
        <v>0</v>
      </c>
      <c r="AG80" s="79" t="s">
        <v>1621</v>
      </c>
      <c r="AH80" s="79"/>
      <c r="AI80" s="82" t="s">
        <v>1587</v>
      </c>
      <c r="AJ80" s="79" t="b">
        <v>0</v>
      </c>
      <c r="AK80" s="79">
        <v>36</v>
      </c>
      <c r="AL80" s="82" t="s">
        <v>1466</v>
      </c>
      <c r="AM80" s="79" t="s">
        <v>1648</v>
      </c>
      <c r="AN80" s="79" t="b">
        <v>0</v>
      </c>
      <c r="AO80" s="82" t="s">
        <v>1466</v>
      </c>
      <c r="AP80" s="79" t="s">
        <v>176</v>
      </c>
      <c r="AQ80" s="79">
        <v>0</v>
      </c>
      <c r="AR80" s="79">
        <v>0</v>
      </c>
      <c r="AS80" s="79"/>
      <c r="AT80" s="79"/>
      <c r="AU80" s="79"/>
      <c r="AV80" s="79"/>
      <c r="AW80" s="79"/>
      <c r="AX80" s="79"/>
      <c r="AY80" s="79"/>
      <c r="AZ80" s="79"/>
      <c r="BA80">
        <v>1</v>
      </c>
      <c r="BB80" s="78" t="str">
        <f>REPLACE(INDEX(GroupVertices[Group],MATCH(Edges25[[#This Row],[Vertex 1]],GroupVertices[Vertex],0)),1,1,"")</f>
        <v>3</v>
      </c>
      <c r="BC80" s="78" t="str">
        <f>REPLACE(INDEX(GroupVertices[Group],MATCH(Edges25[[#This Row],[Vertex 2]],GroupVertices[Vertex],0)),1,1,"")</f>
        <v>3</v>
      </c>
      <c r="BD80" s="48">
        <v>0</v>
      </c>
      <c r="BE80" s="49">
        <v>0</v>
      </c>
      <c r="BF80" s="48">
        <v>2</v>
      </c>
      <c r="BG80" s="49">
        <v>9.090909090909092</v>
      </c>
      <c r="BH80" s="48">
        <v>0</v>
      </c>
      <c r="BI80" s="49">
        <v>0</v>
      </c>
      <c r="BJ80" s="48">
        <v>20</v>
      </c>
      <c r="BK80" s="49">
        <v>90.9090909090909</v>
      </c>
      <c r="BL80" s="48">
        <v>22</v>
      </c>
    </row>
    <row r="81" spans="1:64" ht="15">
      <c r="A81" s="64" t="s">
        <v>289</v>
      </c>
      <c r="B81" s="64" t="s">
        <v>359</v>
      </c>
      <c r="C81" s="65"/>
      <c r="D81" s="66"/>
      <c r="E81" s="67"/>
      <c r="F81" s="68"/>
      <c r="G81" s="65"/>
      <c r="H81" s="69"/>
      <c r="I81" s="70"/>
      <c r="J81" s="70"/>
      <c r="K81" s="34" t="s">
        <v>65</v>
      </c>
      <c r="L81" s="77">
        <v>112</v>
      </c>
      <c r="M81" s="77"/>
      <c r="N81" s="72"/>
      <c r="O81" s="79" t="s">
        <v>526</v>
      </c>
      <c r="P81" s="81">
        <v>43691.121157407404</v>
      </c>
      <c r="Q81" s="79" t="s">
        <v>581</v>
      </c>
      <c r="R81" s="79"/>
      <c r="S81" s="79"/>
      <c r="T81" s="79"/>
      <c r="U81" s="79"/>
      <c r="V81" s="84" t="s">
        <v>951</v>
      </c>
      <c r="W81" s="81">
        <v>43691.121157407404</v>
      </c>
      <c r="X81" s="84" t="s">
        <v>1145</v>
      </c>
      <c r="Y81" s="79"/>
      <c r="Z81" s="79"/>
      <c r="AA81" s="82" t="s">
        <v>1389</v>
      </c>
      <c r="AB81" s="79"/>
      <c r="AC81" s="79" t="b">
        <v>0</v>
      </c>
      <c r="AD81" s="79">
        <v>0</v>
      </c>
      <c r="AE81" s="82" t="s">
        <v>1587</v>
      </c>
      <c r="AF81" s="79" t="b">
        <v>0</v>
      </c>
      <c r="AG81" s="79" t="s">
        <v>1621</v>
      </c>
      <c r="AH81" s="79"/>
      <c r="AI81" s="82" t="s">
        <v>1587</v>
      </c>
      <c r="AJ81" s="79" t="b">
        <v>0</v>
      </c>
      <c r="AK81" s="79">
        <v>36</v>
      </c>
      <c r="AL81" s="82" t="s">
        <v>1466</v>
      </c>
      <c r="AM81" s="79" t="s">
        <v>1648</v>
      </c>
      <c r="AN81" s="79" t="b">
        <v>0</v>
      </c>
      <c r="AO81" s="82" t="s">
        <v>1466</v>
      </c>
      <c r="AP81" s="79" t="s">
        <v>176</v>
      </c>
      <c r="AQ81" s="79">
        <v>0</v>
      </c>
      <c r="AR81" s="79">
        <v>0</v>
      </c>
      <c r="AS81" s="79"/>
      <c r="AT81" s="79"/>
      <c r="AU81" s="79"/>
      <c r="AV81" s="79"/>
      <c r="AW81" s="79"/>
      <c r="AX81" s="79"/>
      <c r="AY81" s="79"/>
      <c r="AZ81" s="79"/>
      <c r="BA81">
        <v>1</v>
      </c>
      <c r="BB81" s="78" t="str">
        <f>REPLACE(INDEX(GroupVertices[Group],MATCH(Edges25[[#This Row],[Vertex 1]],GroupVertices[Vertex],0)),1,1,"")</f>
        <v>3</v>
      </c>
      <c r="BC81" s="78" t="str">
        <f>REPLACE(INDEX(GroupVertices[Group],MATCH(Edges25[[#This Row],[Vertex 2]],GroupVertices[Vertex],0)),1,1,"")</f>
        <v>3</v>
      </c>
      <c r="BD81" s="48">
        <v>0</v>
      </c>
      <c r="BE81" s="49">
        <v>0</v>
      </c>
      <c r="BF81" s="48">
        <v>2</v>
      </c>
      <c r="BG81" s="49">
        <v>9.090909090909092</v>
      </c>
      <c r="BH81" s="48">
        <v>0</v>
      </c>
      <c r="BI81" s="49">
        <v>0</v>
      </c>
      <c r="BJ81" s="48">
        <v>20</v>
      </c>
      <c r="BK81" s="49">
        <v>90.9090909090909</v>
      </c>
      <c r="BL81" s="48">
        <v>22</v>
      </c>
    </row>
    <row r="82" spans="1:64" ht="15">
      <c r="A82" s="64" t="s">
        <v>290</v>
      </c>
      <c r="B82" s="64" t="s">
        <v>359</v>
      </c>
      <c r="C82" s="65"/>
      <c r="D82" s="66"/>
      <c r="E82" s="67"/>
      <c r="F82" s="68"/>
      <c r="G82" s="65"/>
      <c r="H82" s="69"/>
      <c r="I82" s="70"/>
      <c r="J82" s="70"/>
      <c r="K82" s="34" t="s">
        <v>65</v>
      </c>
      <c r="L82" s="77">
        <v>113</v>
      </c>
      <c r="M82" s="77"/>
      <c r="N82" s="72"/>
      <c r="O82" s="79" t="s">
        <v>526</v>
      </c>
      <c r="P82" s="81">
        <v>43691.123761574076</v>
      </c>
      <c r="Q82" s="79" t="s">
        <v>581</v>
      </c>
      <c r="R82" s="79"/>
      <c r="S82" s="79"/>
      <c r="T82" s="79"/>
      <c r="U82" s="79"/>
      <c r="V82" s="84" t="s">
        <v>952</v>
      </c>
      <c r="W82" s="81">
        <v>43691.123761574076</v>
      </c>
      <c r="X82" s="84" t="s">
        <v>1146</v>
      </c>
      <c r="Y82" s="79"/>
      <c r="Z82" s="79"/>
      <c r="AA82" s="82" t="s">
        <v>1390</v>
      </c>
      <c r="AB82" s="79"/>
      <c r="AC82" s="79" t="b">
        <v>0</v>
      </c>
      <c r="AD82" s="79">
        <v>0</v>
      </c>
      <c r="AE82" s="82" t="s">
        <v>1587</v>
      </c>
      <c r="AF82" s="79" t="b">
        <v>0</v>
      </c>
      <c r="AG82" s="79" t="s">
        <v>1621</v>
      </c>
      <c r="AH82" s="79"/>
      <c r="AI82" s="82" t="s">
        <v>1587</v>
      </c>
      <c r="AJ82" s="79" t="b">
        <v>0</v>
      </c>
      <c r="AK82" s="79">
        <v>47</v>
      </c>
      <c r="AL82" s="82" t="s">
        <v>1466</v>
      </c>
      <c r="AM82" s="79" t="s">
        <v>1644</v>
      </c>
      <c r="AN82" s="79" t="b">
        <v>0</v>
      </c>
      <c r="AO82" s="82" t="s">
        <v>1466</v>
      </c>
      <c r="AP82" s="79" t="s">
        <v>176</v>
      </c>
      <c r="AQ82" s="79">
        <v>0</v>
      </c>
      <c r="AR82" s="79">
        <v>0</v>
      </c>
      <c r="AS82" s="79"/>
      <c r="AT82" s="79"/>
      <c r="AU82" s="79"/>
      <c r="AV82" s="79"/>
      <c r="AW82" s="79"/>
      <c r="AX82" s="79"/>
      <c r="AY82" s="79"/>
      <c r="AZ82" s="79"/>
      <c r="BA82">
        <v>1</v>
      </c>
      <c r="BB82" s="78" t="str">
        <f>REPLACE(INDEX(GroupVertices[Group],MATCH(Edges25[[#This Row],[Vertex 1]],GroupVertices[Vertex],0)),1,1,"")</f>
        <v>3</v>
      </c>
      <c r="BC82" s="78" t="str">
        <f>REPLACE(INDEX(GroupVertices[Group],MATCH(Edges25[[#This Row],[Vertex 2]],GroupVertices[Vertex],0)),1,1,"")</f>
        <v>3</v>
      </c>
      <c r="BD82" s="48">
        <v>0</v>
      </c>
      <c r="BE82" s="49">
        <v>0</v>
      </c>
      <c r="BF82" s="48">
        <v>2</v>
      </c>
      <c r="BG82" s="49">
        <v>9.090909090909092</v>
      </c>
      <c r="BH82" s="48">
        <v>0</v>
      </c>
      <c r="BI82" s="49">
        <v>0</v>
      </c>
      <c r="BJ82" s="48">
        <v>20</v>
      </c>
      <c r="BK82" s="49">
        <v>90.9090909090909</v>
      </c>
      <c r="BL82" s="48">
        <v>22</v>
      </c>
    </row>
    <row r="83" spans="1:64" ht="15">
      <c r="A83" s="64" t="s">
        <v>291</v>
      </c>
      <c r="B83" s="64" t="s">
        <v>359</v>
      </c>
      <c r="C83" s="65"/>
      <c r="D83" s="66"/>
      <c r="E83" s="67"/>
      <c r="F83" s="68"/>
      <c r="G83" s="65"/>
      <c r="H83" s="69"/>
      <c r="I83" s="70"/>
      <c r="J83" s="70"/>
      <c r="K83" s="34" t="s">
        <v>65</v>
      </c>
      <c r="L83" s="77">
        <v>114</v>
      </c>
      <c r="M83" s="77"/>
      <c r="N83" s="72"/>
      <c r="O83" s="79" t="s">
        <v>526</v>
      </c>
      <c r="P83" s="81">
        <v>43691.12892361111</v>
      </c>
      <c r="Q83" s="79" t="s">
        <v>581</v>
      </c>
      <c r="R83" s="79"/>
      <c r="S83" s="79"/>
      <c r="T83" s="79"/>
      <c r="U83" s="79"/>
      <c r="V83" s="84" t="s">
        <v>953</v>
      </c>
      <c r="W83" s="81">
        <v>43691.12892361111</v>
      </c>
      <c r="X83" s="84" t="s">
        <v>1147</v>
      </c>
      <c r="Y83" s="79"/>
      <c r="Z83" s="79"/>
      <c r="AA83" s="82" t="s">
        <v>1391</v>
      </c>
      <c r="AB83" s="79"/>
      <c r="AC83" s="79" t="b">
        <v>0</v>
      </c>
      <c r="AD83" s="79">
        <v>0</v>
      </c>
      <c r="AE83" s="82" t="s">
        <v>1587</v>
      </c>
      <c r="AF83" s="79" t="b">
        <v>0</v>
      </c>
      <c r="AG83" s="79" t="s">
        <v>1621</v>
      </c>
      <c r="AH83" s="79"/>
      <c r="AI83" s="82" t="s">
        <v>1587</v>
      </c>
      <c r="AJ83" s="79" t="b">
        <v>0</v>
      </c>
      <c r="AK83" s="79">
        <v>36</v>
      </c>
      <c r="AL83" s="82" t="s">
        <v>1466</v>
      </c>
      <c r="AM83" s="79" t="s">
        <v>1648</v>
      </c>
      <c r="AN83" s="79" t="b">
        <v>0</v>
      </c>
      <c r="AO83" s="82" t="s">
        <v>1466</v>
      </c>
      <c r="AP83" s="79" t="s">
        <v>176</v>
      </c>
      <c r="AQ83" s="79">
        <v>0</v>
      </c>
      <c r="AR83" s="79">
        <v>0</v>
      </c>
      <c r="AS83" s="79"/>
      <c r="AT83" s="79"/>
      <c r="AU83" s="79"/>
      <c r="AV83" s="79"/>
      <c r="AW83" s="79"/>
      <c r="AX83" s="79"/>
      <c r="AY83" s="79"/>
      <c r="AZ83" s="79"/>
      <c r="BA83">
        <v>1</v>
      </c>
      <c r="BB83" s="78" t="str">
        <f>REPLACE(INDEX(GroupVertices[Group],MATCH(Edges25[[#This Row],[Vertex 1]],GroupVertices[Vertex],0)),1,1,"")</f>
        <v>3</v>
      </c>
      <c r="BC83" s="78" t="str">
        <f>REPLACE(INDEX(GroupVertices[Group],MATCH(Edges25[[#This Row],[Vertex 2]],GroupVertices[Vertex],0)),1,1,"")</f>
        <v>3</v>
      </c>
      <c r="BD83" s="48">
        <v>0</v>
      </c>
      <c r="BE83" s="49">
        <v>0</v>
      </c>
      <c r="BF83" s="48">
        <v>2</v>
      </c>
      <c r="BG83" s="49">
        <v>9.090909090909092</v>
      </c>
      <c r="BH83" s="48">
        <v>0</v>
      </c>
      <c r="BI83" s="49">
        <v>0</v>
      </c>
      <c r="BJ83" s="48">
        <v>20</v>
      </c>
      <c r="BK83" s="49">
        <v>90.9090909090909</v>
      </c>
      <c r="BL83" s="48">
        <v>22</v>
      </c>
    </row>
    <row r="84" spans="1:64" ht="15">
      <c r="A84" s="64" t="s">
        <v>292</v>
      </c>
      <c r="B84" s="64" t="s">
        <v>359</v>
      </c>
      <c r="C84" s="65"/>
      <c r="D84" s="66"/>
      <c r="E84" s="67"/>
      <c r="F84" s="68"/>
      <c r="G84" s="65"/>
      <c r="H84" s="69"/>
      <c r="I84" s="70"/>
      <c r="J84" s="70"/>
      <c r="K84" s="34" t="s">
        <v>65</v>
      </c>
      <c r="L84" s="77">
        <v>115</v>
      </c>
      <c r="M84" s="77"/>
      <c r="N84" s="72"/>
      <c r="O84" s="79" t="s">
        <v>526</v>
      </c>
      <c r="P84" s="81">
        <v>43691.13476851852</v>
      </c>
      <c r="Q84" s="79" t="s">
        <v>581</v>
      </c>
      <c r="R84" s="79"/>
      <c r="S84" s="79"/>
      <c r="T84" s="79"/>
      <c r="U84" s="79"/>
      <c r="V84" s="84" t="s">
        <v>954</v>
      </c>
      <c r="W84" s="81">
        <v>43691.13476851852</v>
      </c>
      <c r="X84" s="84" t="s">
        <v>1148</v>
      </c>
      <c r="Y84" s="79"/>
      <c r="Z84" s="79"/>
      <c r="AA84" s="82" t="s">
        <v>1392</v>
      </c>
      <c r="AB84" s="79"/>
      <c r="AC84" s="79" t="b">
        <v>0</v>
      </c>
      <c r="AD84" s="79">
        <v>0</v>
      </c>
      <c r="AE84" s="82" t="s">
        <v>1587</v>
      </c>
      <c r="AF84" s="79" t="b">
        <v>0</v>
      </c>
      <c r="AG84" s="79" t="s">
        <v>1621</v>
      </c>
      <c r="AH84" s="79"/>
      <c r="AI84" s="82" t="s">
        <v>1587</v>
      </c>
      <c r="AJ84" s="79" t="b">
        <v>0</v>
      </c>
      <c r="AK84" s="79">
        <v>36</v>
      </c>
      <c r="AL84" s="82" t="s">
        <v>1466</v>
      </c>
      <c r="AM84" s="79" t="s">
        <v>1644</v>
      </c>
      <c r="AN84" s="79" t="b">
        <v>0</v>
      </c>
      <c r="AO84" s="82" t="s">
        <v>1466</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0</v>
      </c>
      <c r="BE84" s="49">
        <v>0</v>
      </c>
      <c r="BF84" s="48">
        <v>2</v>
      </c>
      <c r="BG84" s="49">
        <v>9.090909090909092</v>
      </c>
      <c r="BH84" s="48">
        <v>0</v>
      </c>
      <c r="BI84" s="49">
        <v>0</v>
      </c>
      <c r="BJ84" s="48">
        <v>20</v>
      </c>
      <c r="BK84" s="49">
        <v>90.9090909090909</v>
      </c>
      <c r="BL84" s="48">
        <v>22</v>
      </c>
    </row>
    <row r="85" spans="1:64" ht="15">
      <c r="A85" s="64" t="s">
        <v>293</v>
      </c>
      <c r="B85" s="64" t="s">
        <v>443</v>
      </c>
      <c r="C85" s="65"/>
      <c r="D85" s="66"/>
      <c r="E85" s="67"/>
      <c r="F85" s="68"/>
      <c r="G85" s="65"/>
      <c r="H85" s="69"/>
      <c r="I85" s="70"/>
      <c r="J85" s="70"/>
      <c r="K85" s="34" t="s">
        <v>65</v>
      </c>
      <c r="L85" s="77">
        <v>116</v>
      </c>
      <c r="M85" s="77"/>
      <c r="N85" s="72"/>
      <c r="O85" s="79" t="s">
        <v>527</v>
      </c>
      <c r="P85" s="81">
        <v>43690.499560185184</v>
      </c>
      <c r="Q85" s="79" t="s">
        <v>583</v>
      </c>
      <c r="R85" s="84" t="s">
        <v>712</v>
      </c>
      <c r="S85" s="79" t="s">
        <v>778</v>
      </c>
      <c r="T85" s="79" t="s">
        <v>800</v>
      </c>
      <c r="U85" s="79"/>
      <c r="V85" s="84" t="s">
        <v>955</v>
      </c>
      <c r="W85" s="81">
        <v>43690.499560185184</v>
      </c>
      <c r="X85" s="84" t="s">
        <v>1149</v>
      </c>
      <c r="Y85" s="79"/>
      <c r="Z85" s="79"/>
      <c r="AA85" s="82" t="s">
        <v>1393</v>
      </c>
      <c r="AB85" s="82" t="s">
        <v>1564</v>
      </c>
      <c r="AC85" s="79" t="b">
        <v>0</v>
      </c>
      <c r="AD85" s="79">
        <v>0</v>
      </c>
      <c r="AE85" s="82" t="s">
        <v>1597</v>
      </c>
      <c r="AF85" s="79" t="b">
        <v>1</v>
      </c>
      <c r="AG85" s="79" t="s">
        <v>1621</v>
      </c>
      <c r="AH85" s="79"/>
      <c r="AI85" s="82" t="s">
        <v>1632</v>
      </c>
      <c r="AJ85" s="79" t="b">
        <v>0</v>
      </c>
      <c r="AK85" s="79">
        <v>0</v>
      </c>
      <c r="AL85" s="82" t="s">
        <v>1587</v>
      </c>
      <c r="AM85" s="79" t="s">
        <v>1644</v>
      </c>
      <c r="AN85" s="79" t="b">
        <v>1</v>
      </c>
      <c r="AO85" s="82" t="s">
        <v>1564</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v>1</v>
      </c>
      <c r="BE85" s="49">
        <v>7.6923076923076925</v>
      </c>
      <c r="BF85" s="48">
        <v>0</v>
      </c>
      <c r="BG85" s="49">
        <v>0</v>
      </c>
      <c r="BH85" s="48">
        <v>0</v>
      </c>
      <c r="BI85" s="49">
        <v>0</v>
      </c>
      <c r="BJ85" s="48">
        <v>12</v>
      </c>
      <c r="BK85" s="49">
        <v>92.3076923076923</v>
      </c>
      <c r="BL85" s="48">
        <v>13</v>
      </c>
    </row>
    <row r="86" spans="1:64" ht="15">
      <c r="A86" s="64" t="s">
        <v>293</v>
      </c>
      <c r="B86" s="64" t="s">
        <v>359</v>
      </c>
      <c r="C86" s="65"/>
      <c r="D86" s="66"/>
      <c r="E86" s="67"/>
      <c r="F86" s="68"/>
      <c r="G86" s="65"/>
      <c r="H86" s="69"/>
      <c r="I86" s="70"/>
      <c r="J86" s="70"/>
      <c r="K86" s="34" t="s">
        <v>65</v>
      </c>
      <c r="L86" s="77">
        <v>117</v>
      </c>
      <c r="M86" s="77"/>
      <c r="N86" s="72"/>
      <c r="O86" s="79" t="s">
        <v>526</v>
      </c>
      <c r="P86" s="81">
        <v>43691.13699074074</v>
      </c>
      <c r="Q86" s="79" t="s">
        <v>581</v>
      </c>
      <c r="R86" s="79"/>
      <c r="S86" s="79"/>
      <c r="T86" s="79"/>
      <c r="U86" s="79"/>
      <c r="V86" s="84" t="s">
        <v>955</v>
      </c>
      <c r="W86" s="81">
        <v>43691.13699074074</v>
      </c>
      <c r="X86" s="84" t="s">
        <v>1150</v>
      </c>
      <c r="Y86" s="79"/>
      <c r="Z86" s="79"/>
      <c r="AA86" s="82" t="s">
        <v>1394</v>
      </c>
      <c r="AB86" s="79"/>
      <c r="AC86" s="79" t="b">
        <v>0</v>
      </c>
      <c r="AD86" s="79">
        <v>0</v>
      </c>
      <c r="AE86" s="82" t="s">
        <v>1587</v>
      </c>
      <c r="AF86" s="79" t="b">
        <v>0</v>
      </c>
      <c r="AG86" s="79" t="s">
        <v>1621</v>
      </c>
      <c r="AH86" s="79"/>
      <c r="AI86" s="82" t="s">
        <v>1587</v>
      </c>
      <c r="AJ86" s="79" t="b">
        <v>0</v>
      </c>
      <c r="AK86" s="79">
        <v>36</v>
      </c>
      <c r="AL86" s="82" t="s">
        <v>1466</v>
      </c>
      <c r="AM86" s="79" t="s">
        <v>1644</v>
      </c>
      <c r="AN86" s="79" t="b">
        <v>0</v>
      </c>
      <c r="AO86" s="82" t="s">
        <v>1466</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3</v>
      </c>
      <c r="BD86" s="48">
        <v>0</v>
      </c>
      <c r="BE86" s="49">
        <v>0</v>
      </c>
      <c r="BF86" s="48">
        <v>2</v>
      </c>
      <c r="BG86" s="49">
        <v>9.090909090909092</v>
      </c>
      <c r="BH86" s="48">
        <v>0</v>
      </c>
      <c r="BI86" s="49">
        <v>0</v>
      </c>
      <c r="BJ86" s="48">
        <v>20</v>
      </c>
      <c r="BK86" s="49">
        <v>90.9090909090909</v>
      </c>
      <c r="BL86" s="48">
        <v>22</v>
      </c>
    </row>
    <row r="87" spans="1:64" ht="15">
      <c r="A87" s="64" t="s">
        <v>294</v>
      </c>
      <c r="B87" s="64" t="s">
        <v>359</v>
      </c>
      <c r="C87" s="65"/>
      <c r="D87" s="66"/>
      <c r="E87" s="67"/>
      <c r="F87" s="68"/>
      <c r="G87" s="65"/>
      <c r="H87" s="69"/>
      <c r="I87" s="70"/>
      <c r="J87" s="70"/>
      <c r="K87" s="34" t="s">
        <v>65</v>
      </c>
      <c r="L87" s="77">
        <v>118</v>
      </c>
      <c r="M87" s="77"/>
      <c r="N87" s="72"/>
      <c r="O87" s="79" t="s">
        <v>526</v>
      </c>
      <c r="P87" s="81">
        <v>43691.139710648145</v>
      </c>
      <c r="Q87" s="79" t="s">
        <v>581</v>
      </c>
      <c r="R87" s="79"/>
      <c r="S87" s="79"/>
      <c r="T87" s="79"/>
      <c r="U87" s="79"/>
      <c r="V87" s="84" t="s">
        <v>956</v>
      </c>
      <c r="W87" s="81">
        <v>43691.139710648145</v>
      </c>
      <c r="X87" s="84" t="s">
        <v>1151</v>
      </c>
      <c r="Y87" s="79"/>
      <c r="Z87" s="79"/>
      <c r="AA87" s="82" t="s">
        <v>1395</v>
      </c>
      <c r="AB87" s="79"/>
      <c r="AC87" s="79" t="b">
        <v>0</v>
      </c>
      <c r="AD87" s="79">
        <v>0</v>
      </c>
      <c r="AE87" s="82" t="s">
        <v>1587</v>
      </c>
      <c r="AF87" s="79" t="b">
        <v>0</v>
      </c>
      <c r="AG87" s="79" t="s">
        <v>1621</v>
      </c>
      <c r="AH87" s="79"/>
      <c r="AI87" s="82" t="s">
        <v>1587</v>
      </c>
      <c r="AJ87" s="79" t="b">
        <v>0</v>
      </c>
      <c r="AK87" s="79">
        <v>36</v>
      </c>
      <c r="AL87" s="82" t="s">
        <v>1466</v>
      </c>
      <c r="AM87" s="79" t="s">
        <v>1644</v>
      </c>
      <c r="AN87" s="79" t="b">
        <v>0</v>
      </c>
      <c r="AO87" s="82" t="s">
        <v>1466</v>
      </c>
      <c r="AP87" s="79" t="s">
        <v>176</v>
      </c>
      <c r="AQ87" s="79">
        <v>0</v>
      </c>
      <c r="AR87" s="79">
        <v>0</v>
      </c>
      <c r="AS87" s="79"/>
      <c r="AT87" s="79"/>
      <c r="AU87" s="79"/>
      <c r="AV87" s="79"/>
      <c r="AW87" s="79"/>
      <c r="AX87" s="79"/>
      <c r="AY87" s="79"/>
      <c r="AZ87" s="79"/>
      <c r="BA87">
        <v>1</v>
      </c>
      <c r="BB87" s="78" t="str">
        <f>REPLACE(INDEX(GroupVertices[Group],MATCH(Edges25[[#This Row],[Vertex 1]],GroupVertices[Vertex],0)),1,1,"")</f>
        <v>3</v>
      </c>
      <c r="BC87" s="78" t="str">
        <f>REPLACE(INDEX(GroupVertices[Group],MATCH(Edges25[[#This Row],[Vertex 2]],GroupVertices[Vertex],0)),1,1,"")</f>
        <v>3</v>
      </c>
      <c r="BD87" s="48">
        <v>0</v>
      </c>
      <c r="BE87" s="49">
        <v>0</v>
      </c>
      <c r="BF87" s="48">
        <v>2</v>
      </c>
      <c r="BG87" s="49">
        <v>9.090909090909092</v>
      </c>
      <c r="BH87" s="48">
        <v>0</v>
      </c>
      <c r="BI87" s="49">
        <v>0</v>
      </c>
      <c r="BJ87" s="48">
        <v>20</v>
      </c>
      <c r="BK87" s="49">
        <v>90.9090909090909</v>
      </c>
      <c r="BL87" s="48">
        <v>22</v>
      </c>
    </row>
    <row r="88" spans="1:64" ht="15">
      <c r="A88" s="64" t="s">
        <v>295</v>
      </c>
      <c r="B88" s="64" t="s">
        <v>303</v>
      </c>
      <c r="C88" s="65"/>
      <c r="D88" s="66"/>
      <c r="E88" s="67"/>
      <c r="F88" s="68"/>
      <c r="G88" s="65"/>
      <c r="H88" s="69"/>
      <c r="I88" s="70"/>
      <c r="J88" s="70"/>
      <c r="K88" s="34" t="s">
        <v>65</v>
      </c>
      <c r="L88" s="77">
        <v>119</v>
      </c>
      <c r="M88" s="77"/>
      <c r="N88" s="72"/>
      <c r="O88" s="79" t="s">
        <v>526</v>
      </c>
      <c r="P88" s="81">
        <v>43691.14579861111</v>
      </c>
      <c r="Q88" s="79" t="s">
        <v>584</v>
      </c>
      <c r="R88" s="79"/>
      <c r="S88" s="79"/>
      <c r="T88" s="79"/>
      <c r="U88" s="79"/>
      <c r="V88" s="84" t="s">
        <v>957</v>
      </c>
      <c r="W88" s="81">
        <v>43691.14579861111</v>
      </c>
      <c r="X88" s="84" t="s">
        <v>1152</v>
      </c>
      <c r="Y88" s="79"/>
      <c r="Z88" s="79"/>
      <c r="AA88" s="82" t="s">
        <v>1396</v>
      </c>
      <c r="AB88" s="79"/>
      <c r="AC88" s="79" t="b">
        <v>0</v>
      </c>
      <c r="AD88" s="79">
        <v>0</v>
      </c>
      <c r="AE88" s="82" t="s">
        <v>1587</v>
      </c>
      <c r="AF88" s="79" t="b">
        <v>0</v>
      </c>
      <c r="AG88" s="79" t="s">
        <v>1621</v>
      </c>
      <c r="AH88" s="79"/>
      <c r="AI88" s="82" t="s">
        <v>1587</v>
      </c>
      <c r="AJ88" s="79" t="b">
        <v>0</v>
      </c>
      <c r="AK88" s="79">
        <v>2</v>
      </c>
      <c r="AL88" s="82" t="s">
        <v>1404</v>
      </c>
      <c r="AM88" s="79" t="s">
        <v>1650</v>
      </c>
      <c r="AN88" s="79" t="b">
        <v>0</v>
      </c>
      <c r="AO88" s="82" t="s">
        <v>1404</v>
      </c>
      <c r="AP88" s="79" t="s">
        <v>176</v>
      </c>
      <c r="AQ88" s="79">
        <v>0</v>
      </c>
      <c r="AR88" s="79">
        <v>0</v>
      </c>
      <c r="AS88" s="79"/>
      <c r="AT88" s="79"/>
      <c r="AU88" s="79"/>
      <c r="AV88" s="79"/>
      <c r="AW88" s="79"/>
      <c r="AX88" s="79"/>
      <c r="AY88" s="79"/>
      <c r="AZ88" s="79"/>
      <c r="BA88">
        <v>1</v>
      </c>
      <c r="BB88" s="78" t="str">
        <f>REPLACE(INDEX(GroupVertices[Group],MATCH(Edges25[[#This Row],[Vertex 1]],GroupVertices[Vertex],0)),1,1,"")</f>
        <v>26</v>
      </c>
      <c r="BC88" s="78" t="str">
        <f>REPLACE(INDEX(GroupVertices[Group],MATCH(Edges25[[#This Row],[Vertex 2]],GroupVertices[Vertex],0)),1,1,"")</f>
        <v>26</v>
      </c>
      <c r="BD88" s="48">
        <v>1</v>
      </c>
      <c r="BE88" s="49">
        <v>4.166666666666667</v>
      </c>
      <c r="BF88" s="48">
        <v>0</v>
      </c>
      <c r="BG88" s="49">
        <v>0</v>
      </c>
      <c r="BH88" s="48">
        <v>0</v>
      </c>
      <c r="BI88" s="49">
        <v>0</v>
      </c>
      <c r="BJ88" s="48">
        <v>23</v>
      </c>
      <c r="BK88" s="49">
        <v>95.83333333333333</v>
      </c>
      <c r="BL88" s="48">
        <v>24</v>
      </c>
    </row>
    <row r="89" spans="1:64" ht="15">
      <c r="A89" s="64" t="s">
        <v>296</v>
      </c>
      <c r="B89" s="64" t="s">
        <v>359</v>
      </c>
      <c r="C89" s="65"/>
      <c r="D89" s="66"/>
      <c r="E89" s="67"/>
      <c r="F89" s="68"/>
      <c r="G89" s="65"/>
      <c r="H89" s="69"/>
      <c r="I89" s="70"/>
      <c r="J89" s="70"/>
      <c r="K89" s="34" t="s">
        <v>65</v>
      </c>
      <c r="L89" s="77">
        <v>120</v>
      </c>
      <c r="M89" s="77"/>
      <c r="N89" s="72"/>
      <c r="O89" s="79" t="s">
        <v>526</v>
      </c>
      <c r="P89" s="81">
        <v>43691.149143518516</v>
      </c>
      <c r="Q89" s="79" t="s">
        <v>581</v>
      </c>
      <c r="R89" s="79"/>
      <c r="S89" s="79"/>
      <c r="T89" s="79"/>
      <c r="U89" s="79"/>
      <c r="V89" s="84" t="s">
        <v>958</v>
      </c>
      <c r="W89" s="81">
        <v>43691.149143518516</v>
      </c>
      <c r="X89" s="84" t="s">
        <v>1153</v>
      </c>
      <c r="Y89" s="79"/>
      <c r="Z89" s="79"/>
      <c r="AA89" s="82" t="s">
        <v>1397</v>
      </c>
      <c r="AB89" s="79"/>
      <c r="AC89" s="79" t="b">
        <v>0</v>
      </c>
      <c r="AD89" s="79">
        <v>0</v>
      </c>
      <c r="AE89" s="82" t="s">
        <v>1587</v>
      </c>
      <c r="AF89" s="79" t="b">
        <v>0</v>
      </c>
      <c r="AG89" s="79" t="s">
        <v>1621</v>
      </c>
      <c r="AH89" s="79"/>
      <c r="AI89" s="82" t="s">
        <v>1587</v>
      </c>
      <c r="AJ89" s="79" t="b">
        <v>0</v>
      </c>
      <c r="AK89" s="79">
        <v>36</v>
      </c>
      <c r="AL89" s="82" t="s">
        <v>1466</v>
      </c>
      <c r="AM89" s="79" t="s">
        <v>1644</v>
      </c>
      <c r="AN89" s="79" t="b">
        <v>0</v>
      </c>
      <c r="AO89" s="82" t="s">
        <v>1466</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v>0</v>
      </c>
      <c r="BE89" s="49">
        <v>0</v>
      </c>
      <c r="BF89" s="48">
        <v>2</v>
      </c>
      <c r="BG89" s="49">
        <v>9.090909090909092</v>
      </c>
      <c r="BH89" s="48">
        <v>0</v>
      </c>
      <c r="BI89" s="49">
        <v>0</v>
      </c>
      <c r="BJ89" s="48">
        <v>20</v>
      </c>
      <c r="BK89" s="49">
        <v>90.9090909090909</v>
      </c>
      <c r="BL89" s="48">
        <v>22</v>
      </c>
    </row>
    <row r="90" spans="1:64" ht="15">
      <c r="A90" s="64" t="s">
        <v>297</v>
      </c>
      <c r="B90" s="64" t="s">
        <v>359</v>
      </c>
      <c r="C90" s="65"/>
      <c r="D90" s="66"/>
      <c r="E90" s="67"/>
      <c r="F90" s="68"/>
      <c r="G90" s="65"/>
      <c r="H90" s="69"/>
      <c r="I90" s="70"/>
      <c r="J90" s="70"/>
      <c r="K90" s="34" t="s">
        <v>65</v>
      </c>
      <c r="L90" s="77">
        <v>121</v>
      </c>
      <c r="M90" s="77"/>
      <c r="N90" s="72"/>
      <c r="O90" s="79" t="s">
        <v>526</v>
      </c>
      <c r="P90" s="81">
        <v>43691.16914351852</v>
      </c>
      <c r="Q90" s="79" t="s">
        <v>581</v>
      </c>
      <c r="R90" s="79"/>
      <c r="S90" s="79"/>
      <c r="T90" s="79"/>
      <c r="U90" s="79"/>
      <c r="V90" s="84" t="s">
        <v>959</v>
      </c>
      <c r="W90" s="81">
        <v>43691.16914351852</v>
      </c>
      <c r="X90" s="84" t="s">
        <v>1154</v>
      </c>
      <c r="Y90" s="79"/>
      <c r="Z90" s="79"/>
      <c r="AA90" s="82" t="s">
        <v>1398</v>
      </c>
      <c r="AB90" s="79"/>
      <c r="AC90" s="79" t="b">
        <v>0</v>
      </c>
      <c r="AD90" s="79">
        <v>0</v>
      </c>
      <c r="AE90" s="82" t="s">
        <v>1587</v>
      </c>
      <c r="AF90" s="79" t="b">
        <v>0</v>
      </c>
      <c r="AG90" s="79" t="s">
        <v>1621</v>
      </c>
      <c r="AH90" s="79"/>
      <c r="AI90" s="82" t="s">
        <v>1587</v>
      </c>
      <c r="AJ90" s="79" t="b">
        <v>0</v>
      </c>
      <c r="AK90" s="79">
        <v>36</v>
      </c>
      <c r="AL90" s="82" t="s">
        <v>1466</v>
      </c>
      <c r="AM90" s="79" t="s">
        <v>1644</v>
      </c>
      <c r="AN90" s="79" t="b">
        <v>0</v>
      </c>
      <c r="AO90" s="82" t="s">
        <v>1466</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0</v>
      </c>
      <c r="BE90" s="49">
        <v>0</v>
      </c>
      <c r="BF90" s="48">
        <v>2</v>
      </c>
      <c r="BG90" s="49">
        <v>9.090909090909092</v>
      </c>
      <c r="BH90" s="48">
        <v>0</v>
      </c>
      <c r="BI90" s="49">
        <v>0</v>
      </c>
      <c r="BJ90" s="48">
        <v>20</v>
      </c>
      <c r="BK90" s="49">
        <v>90.9090909090909</v>
      </c>
      <c r="BL90" s="48">
        <v>22</v>
      </c>
    </row>
    <row r="91" spans="1:64" ht="15">
      <c r="A91" s="64" t="s">
        <v>298</v>
      </c>
      <c r="B91" s="64" t="s">
        <v>359</v>
      </c>
      <c r="C91" s="65"/>
      <c r="D91" s="66"/>
      <c r="E91" s="67"/>
      <c r="F91" s="68"/>
      <c r="G91" s="65"/>
      <c r="H91" s="69"/>
      <c r="I91" s="70"/>
      <c r="J91" s="70"/>
      <c r="K91" s="34" t="s">
        <v>65</v>
      </c>
      <c r="L91" s="77">
        <v>122</v>
      </c>
      <c r="M91" s="77"/>
      <c r="N91" s="72"/>
      <c r="O91" s="79" t="s">
        <v>526</v>
      </c>
      <c r="P91" s="81">
        <v>43691.17285879629</v>
      </c>
      <c r="Q91" s="79" t="s">
        <v>581</v>
      </c>
      <c r="R91" s="79"/>
      <c r="S91" s="79"/>
      <c r="T91" s="79"/>
      <c r="U91" s="79"/>
      <c r="V91" s="84" t="s">
        <v>960</v>
      </c>
      <c r="W91" s="81">
        <v>43691.17285879629</v>
      </c>
      <c r="X91" s="84" t="s">
        <v>1155</v>
      </c>
      <c r="Y91" s="79"/>
      <c r="Z91" s="79"/>
      <c r="AA91" s="82" t="s">
        <v>1399</v>
      </c>
      <c r="AB91" s="79"/>
      <c r="AC91" s="79" t="b">
        <v>0</v>
      </c>
      <c r="AD91" s="79">
        <v>0</v>
      </c>
      <c r="AE91" s="82" t="s">
        <v>1587</v>
      </c>
      <c r="AF91" s="79" t="b">
        <v>0</v>
      </c>
      <c r="AG91" s="79" t="s">
        <v>1621</v>
      </c>
      <c r="AH91" s="79"/>
      <c r="AI91" s="82" t="s">
        <v>1587</v>
      </c>
      <c r="AJ91" s="79" t="b">
        <v>0</v>
      </c>
      <c r="AK91" s="79">
        <v>36</v>
      </c>
      <c r="AL91" s="82" t="s">
        <v>1466</v>
      </c>
      <c r="AM91" s="79" t="s">
        <v>1644</v>
      </c>
      <c r="AN91" s="79" t="b">
        <v>0</v>
      </c>
      <c r="AO91" s="82" t="s">
        <v>1466</v>
      </c>
      <c r="AP91" s="79" t="s">
        <v>176</v>
      </c>
      <c r="AQ91" s="79">
        <v>0</v>
      </c>
      <c r="AR91" s="79">
        <v>0</v>
      </c>
      <c r="AS91" s="79"/>
      <c r="AT91" s="79"/>
      <c r="AU91" s="79"/>
      <c r="AV91" s="79"/>
      <c r="AW91" s="79"/>
      <c r="AX91" s="79"/>
      <c r="AY91" s="79"/>
      <c r="AZ91" s="79"/>
      <c r="BA91">
        <v>1</v>
      </c>
      <c r="BB91" s="78" t="str">
        <f>REPLACE(INDEX(GroupVertices[Group],MATCH(Edges25[[#This Row],[Vertex 1]],GroupVertices[Vertex],0)),1,1,"")</f>
        <v>3</v>
      </c>
      <c r="BC91" s="78" t="str">
        <f>REPLACE(INDEX(GroupVertices[Group],MATCH(Edges25[[#This Row],[Vertex 2]],GroupVertices[Vertex],0)),1,1,"")</f>
        <v>3</v>
      </c>
      <c r="BD91" s="48">
        <v>0</v>
      </c>
      <c r="BE91" s="49">
        <v>0</v>
      </c>
      <c r="BF91" s="48">
        <v>2</v>
      </c>
      <c r="BG91" s="49">
        <v>9.090909090909092</v>
      </c>
      <c r="BH91" s="48">
        <v>0</v>
      </c>
      <c r="BI91" s="49">
        <v>0</v>
      </c>
      <c r="BJ91" s="48">
        <v>20</v>
      </c>
      <c r="BK91" s="49">
        <v>90.9090909090909</v>
      </c>
      <c r="BL91" s="48">
        <v>22</v>
      </c>
    </row>
    <row r="92" spans="1:64" ht="15">
      <c r="A92" s="64" t="s">
        <v>299</v>
      </c>
      <c r="B92" s="64" t="s">
        <v>359</v>
      </c>
      <c r="C92" s="65"/>
      <c r="D92" s="66"/>
      <c r="E92" s="67"/>
      <c r="F92" s="68"/>
      <c r="G92" s="65"/>
      <c r="H92" s="69"/>
      <c r="I92" s="70"/>
      <c r="J92" s="70"/>
      <c r="K92" s="34" t="s">
        <v>65</v>
      </c>
      <c r="L92" s="77">
        <v>123</v>
      </c>
      <c r="M92" s="77"/>
      <c r="N92" s="72"/>
      <c r="O92" s="79" t="s">
        <v>526</v>
      </c>
      <c r="P92" s="81">
        <v>43691.18792824074</v>
      </c>
      <c r="Q92" s="79" t="s">
        <v>581</v>
      </c>
      <c r="R92" s="79"/>
      <c r="S92" s="79"/>
      <c r="T92" s="79"/>
      <c r="U92" s="79"/>
      <c r="V92" s="84" t="s">
        <v>961</v>
      </c>
      <c r="W92" s="81">
        <v>43691.18792824074</v>
      </c>
      <c r="X92" s="84" t="s">
        <v>1156</v>
      </c>
      <c r="Y92" s="79"/>
      <c r="Z92" s="79"/>
      <c r="AA92" s="82" t="s">
        <v>1400</v>
      </c>
      <c r="AB92" s="79"/>
      <c r="AC92" s="79" t="b">
        <v>0</v>
      </c>
      <c r="AD92" s="79">
        <v>0</v>
      </c>
      <c r="AE92" s="82" t="s">
        <v>1587</v>
      </c>
      <c r="AF92" s="79" t="b">
        <v>0</v>
      </c>
      <c r="AG92" s="79" t="s">
        <v>1621</v>
      </c>
      <c r="AH92" s="79"/>
      <c r="AI92" s="82" t="s">
        <v>1587</v>
      </c>
      <c r="AJ92" s="79" t="b">
        <v>0</v>
      </c>
      <c r="AK92" s="79">
        <v>36</v>
      </c>
      <c r="AL92" s="82" t="s">
        <v>1466</v>
      </c>
      <c r="AM92" s="79" t="s">
        <v>1643</v>
      </c>
      <c r="AN92" s="79" t="b">
        <v>0</v>
      </c>
      <c r="AO92" s="82" t="s">
        <v>1466</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v>0</v>
      </c>
      <c r="BE92" s="49">
        <v>0</v>
      </c>
      <c r="BF92" s="48">
        <v>2</v>
      </c>
      <c r="BG92" s="49">
        <v>9.090909090909092</v>
      </c>
      <c r="BH92" s="48">
        <v>0</v>
      </c>
      <c r="BI92" s="49">
        <v>0</v>
      </c>
      <c r="BJ92" s="48">
        <v>20</v>
      </c>
      <c r="BK92" s="49">
        <v>90.9090909090909</v>
      </c>
      <c r="BL92" s="48">
        <v>22</v>
      </c>
    </row>
    <row r="93" spans="1:64" ht="15">
      <c r="A93" s="64" t="s">
        <v>300</v>
      </c>
      <c r="B93" s="64" t="s">
        <v>359</v>
      </c>
      <c r="C93" s="65"/>
      <c r="D93" s="66"/>
      <c r="E93" s="67"/>
      <c r="F93" s="68"/>
      <c r="G93" s="65"/>
      <c r="H93" s="69"/>
      <c r="I93" s="70"/>
      <c r="J93" s="70"/>
      <c r="K93" s="34" t="s">
        <v>65</v>
      </c>
      <c r="L93" s="77">
        <v>124</v>
      </c>
      <c r="M93" s="77"/>
      <c r="N93" s="72"/>
      <c r="O93" s="79" t="s">
        <v>526</v>
      </c>
      <c r="P93" s="81">
        <v>43691.19368055555</v>
      </c>
      <c r="Q93" s="79" t="s">
        <v>581</v>
      </c>
      <c r="R93" s="79"/>
      <c r="S93" s="79"/>
      <c r="T93" s="79"/>
      <c r="U93" s="79"/>
      <c r="V93" s="84" t="s">
        <v>962</v>
      </c>
      <c r="W93" s="81">
        <v>43691.19368055555</v>
      </c>
      <c r="X93" s="84" t="s">
        <v>1157</v>
      </c>
      <c r="Y93" s="79"/>
      <c r="Z93" s="79"/>
      <c r="AA93" s="82" t="s">
        <v>1401</v>
      </c>
      <c r="AB93" s="79"/>
      <c r="AC93" s="79" t="b">
        <v>0</v>
      </c>
      <c r="AD93" s="79">
        <v>0</v>
      </c>
      <c r="AE93" s="82" t="s">
        <v>1587</v>
      </c>
      <c r="AF93" s="79" t="b">
        <v>0</v>
      </c>
      <c r="AG93" s="79" t="s">
        <v>1621</v>
      </c>
      <c r="AH93" s="79"/>
      <c r="AI93" s="82" t="s">
        <v>1587</v>
      </c>
      <c r="AJ93" s="79" t="b">
        <v>0</v>
      </c>
      <c r="AK93" s="79">
        <v>36</v>
      </c>
      <c r="AL93" s="82" t="s">
        <v>1466</v>
      </c>
      <c r="AM93" s="79" t="s">
        <v>1644</v>
      </c>
      <c r="AN93" s="79" t="b">
        <v>0</v>
      </c>
      <c r="AO93" s="82" t="s">
        <v>1466</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v>0</v>
      </c>
      <c r="BE93" s="49">
        <v>0</v>
      </c>
      <c r="BF93" s="48">
        <v>2</v>
      </c>
      <c r="BG93" s="49">
        <v>9.090909090909092</v>
      </c>
      <c r="BH93" s="48">
        <v>0</v>
      </c>
      <c r="BI93" s="49">
        <v>0</v>
      </c>
      <c r="BJ93" s="48">
        <v>20</v>
      </c>
      <c r="BK93" s="49">
        <v>90.9090909090909</v>
      </c>
      <c r="BL93" s="48">
        <v>22</v>
      </c>
    </row>
    <row r="94" spans="1:64" ht="15">
      <c r="A94" s="64" t="s">
        <v>301</v>
      </c>
      <c r="B94" s="64" t="s">
        <v>359</v>
      </c>
      <c r="C94" s="65"/>
      <c r="D94" s="66"/>
      <c r="E94" s="67"/>
      <c r="F94" s="68"/>
      <c r="G94" s="65"/>
      <c r="H94" s="69"/>
      <c r="I94" s="70"/>
      <c r="J94" s="70"/>
      <c r="K94" s="34" t="s">
        <v>65</v>
      </c>
      <c r="L94" s="77">
        <v>125</v>
      </c>
      <c r="M94" s="77"/>
      <c r="N94" s="72"/>
      <c r="O94" s="79" t="s">
        <v>526</v>
      </c>
      <c r="P94" s="81">
        <v>43691.198333333334</v>
      </c>
      <c r="Q94" s="79" t="s">
        <v>581</v>
      </c>
      <c r="R94" s="79"/>
      <c r="S94" s="79"/>
      <c r="T94" s="79"/>
      <c r="U94" s="79"/>
      <c r="V94" s="84" t="s">
        <v>963</v>
      </c>
      <c r="W94" s="81">
        <v>43691.198333333334</v>
      </c>
      <c r="X94" s="84" t="s">
        <v>1158</v>
      </c>
      <c r="Y94" s="79"/>
      <c r="Z94" s="79"/>
      <c r="AA94" s="82" t="s">
        <v>1402</v>
      </c>
      <c r="AB94" s="79"/>
      <c r="AC94" s="79" t="b">
        <v>0</v>
      </c>
      <c r="AD94" s="79">
        <v>0</v>
      </c>
      <c r="AE94" s="82" t="s">
        <v>1587</v>
      </c>
      <c r="AF94" s="79" t="b">
        <v>0</v>
      </c>
      <c r="AG94" s="79" t="s">
        <v>1621</v>
      </c>
      <c r="AH94" s="79"/>
      <c r="AI94" s="82" t="s">
        <v>1587</v>
      </c>
      <c r="AJ94" s="79" t="b">
        <v>0</v>
      </c>
      <c r="AK94" s="79">
        <v>36</v>
      </c>
      <c r="AL94" s="82" t="s">
        <v>1466</v>
      </c>
      <c r="AM94" s="79" t="s">
        <v>1644</v>
      </c>
      <c r="AN94" s="79" t="b">
        <v>0</v>
      </c>
      <c r="AO94" s="82" t="s">
        <v>1466</v>
      </c>
      <c r="AP94" s="79" t="s">
        <v>176</v>
      </c>
      <c r="AQ94" s="79">
        <v>0</v>
      </c>
      <c r="AR94" s="79">
        <v>0</v>
      </c>
      <c r="AS94" s="79"/>
      <c r="AT94" s="79"/>
      <c r="AU94" s="79"/>
      <c r="AV94" s="79"/>
      <c r="AW94" s="79"/>
      <c r="AX94" s="79"/>
      <c r="AY94" s="79"/>
      <c r="AZ94" s="79"/>
      <c r="BA94">
        <v>1</v>
      </c>
      <c r="BB94" s="78" t="str">
        <f>REPLACE(INDEX(GroupVertices[Group],MATCH(Edges25[[#This Row],[Vertex 1]],GroupVertices[Vertex],0)),1,1,"")</f>
        <v>3</v>
      </c>
      <c r="BC94" s="78" t="str">
        <f>REPLACE(INDEX(GroupVertices[Group],MATCH(Edges25[[#This Row],[Vertex 2]],GroupVertices[Vertex],0)),1,1,"")</f>
        <v>3</v>
      </c>
      <c r="BD94" s="48">
        <v>0</v>
      </c>
      <c r="BE94" s="49">
        <v>0</v>
      </c>
      <c r="BF94" s="48">
        <v>2</v>
      </c>
      <c r="BG94" s="49">
        <v>9.090909090909092</v>
      </c>
      <c r="BH94" s="48">
        <v>0</v>
      </c>
      <c r="BI94" s="49">
        <v>0</v>
      </c>
      <c r="BJ94" s="48">
        <v>20</v>
      </c>
      <c r="BK94" s="49">
        <v>90.9090909090909</v>
      </c>
      <c r="BL94" s="48">
        <v>22</v>
      </c>
    </row>
    <row r="95" spans="1:64" ht="15">
      <c r="A95" s="64" t="s">
        <v>302</v>
      </c>
      <c r="B95" s="64" t="s">
        <v>359</v>
      </c>
      <c r="C95" s="65"/>
      <c r="D95" s="66"/>
      <c r="E95" s="67"/>
      <c r="F95" s="68"/>
      <c r="G95" s="65"/>
      <c r="H95" s="69"/>
      <c r="I95" s="70"/>
      <c r="J95" s="70"/>
      <c r="K95" s="34" t="s">
        <v>65</v>
      </c>
      <c r="L95" s="77">
        <v>126</v>
      </c>
      <c r="M95" s="77"/>
      <c r="N95" s="72"/>
      <c r="O95" s="79" t="s">
        <v>526</v>
      </c>
      <c r="P95" s="81">
        <v>43691.22857638889</v>
      </c>
      <c r="Q95" s="79" t="s">
        <v>581</v>
      </c>
      <c r="R95" s="79"/>
      <c r="S95" s="79"/>
      <c r="T95" s="79"/>
      <c r="U95" s="79"/>
      <c r="V95" s="84" t="s">
        <v>964</v>
      </c>
      <c r="W95" s="81">
        <v>43691.22857638889</v>
      </c>
      <c r="X95" s="84" t="s">
        <v>1159</v>
      </c>
      <c r="Y95" s="79"/>
      <c r="Z95" s="79"/>
      <c r="AA95" s="82" t="s">
        <v>1403</v>
      </c>
      <c r="AB95" s="79"/>
      <c r="AC95" s="79" t="b">
        <v>0</v>
      </c>
      <c r="AD95" s="79">
        <v>0</v>
      </c>
      <c r="AE95" s="82" t="s">
        <v>1587</v>
      </c>
      <c r="AF95" s="79" t="b">
        <v>0</v>
      </c>
      <c r="AG95" s="79" t="s">
        <v>1621</v>
      </c>
      <c r="AH95" s="79"/>
      <c r="AI95" s="82" t="s">
        <v>1587</v>
      </c>
      <c r="AJ95" s="79" t="b">
        <v>0</v>
      </c>
      <c r="AK95" s="79">
        <v>36</v>
      </c>
      <c r="AL95" s="82" t="s">
        <v>1466</v>
      </c>
      <c r="AM95" s="79" t="s">
        <v>1644</v>
      </c>
      <c r="AN95" s="79" t="b">
        <v>0</v>
      </c>
      <c r="AO95" s="82" t="s">
        <v>1466</v>
      </c>
      <c r="AP95" s="79" t="s">
        <v>176</v>
      </c>
      <c r="AQ95" s="79">
        <v>0</v>
      </c>
      <c r="AR95" s="79">
        <v>0</v>
      </c>
      <c r="AS95" s="79"/>
      <c r="AT95" s="79"/>
      <c r="AU95" s="79"/>
      <c r="AV95" s="79"/>
      <c r="AW95" s="79"/>
      <c r="AX95" s="79"/>
      <c r="AY95" s="79"/>
      <c r="AZ95" s="79"/>
      <c r="BA95">
        <v>1</v>
      </c>
      <c r="BB95" s="78" t="str">
        <f>REPLACE(INDEX(GroupVertices[Group],MATCH(Edges25[[#This Row],[Vertex 1]],GroupVertices[Vertex],0)),1,1,"")</f>
        <v>3</v>
      </c>
      <c r="BC95" s="78" t="str">
        <f>REPLACE(INDEX(GroupVertices[Group],MATCH(Edges25[[#This Row],[Vertex 2]],GroupVertices[Vertex],0)),1,1,"")</f>
        <v>3</v>
      </c>
      <c r="BD95" s="48">
        <v>0</v>
      </c>
      <c r="BE95" s="49">
        <v>0</v>
      </c>
      <c r="BF95" s="48">
        <v>2</v>
      </c>
      <c r="BG95" s="49">
        <v>9.090909090909092</v>
      </c>
      <c r="BH95" s="48">
        <v>0</v>
      </c>
      <c r="BI95" s="49">
        <v>0</v>
      </c>
      <c r="BJ95" s="48">
        <v>20</v>
      </c>
      <c r="BK95" s="49">
        <v>90.9090909090909</v>
      </c>
      <c r="BL95" s="48">
        <v>22</v>
      </c>
    </row>
    <row r="96" spans="1:64" ht="15">
      <c r="A96" s="64" t="s">
        <v>303</v>
      </c>
      <c r="B96" s="64" t="s">
        <v>303</v>
      </c>
      <c r="C96" s="65"/>
      <c r="D96" s="66"/>
      <c r="E96" s="67"/>
      <c r="F96" s="68"/>
      <c r="G96" s="65"/>
      <c r="H96" s="69"/>
      <c r="I96" s="70"/>
      <c r="J96" s="70"/>
      <c r="K96" s="34" t="s">
        <v>65</v>
      </c>
      <c r="L96" s="77">
        <v>127</v>
      </c>
      <c r="M96" s="77"/>
      <c r="N96" s="72"/>
      <c r="O96" s="79" t="s">
        <v>176</v>
      </c>
      <c r="P96" s="81">
        <v>43690.761516203704</v>
      </c>
      <c r="Q96" s="79" t="s">
        <v>585</v>
      </c>
      <c r="R96" s="84" t="s">
        <v>713</v>
      </c>
      <c r="S96" s="79" t="s">
        <v>778</v>
      </c>
      <c r="T96" s="79"/>
      <c r="U96" s="79"/>
      <c r="V96" s="84" t="s">
        <v>965</v>
      </c>
      <c r="W96" s="81">
        <v>43690.761516203704</v>
      </c>
      <c r="X96" s="84" t="s">
        <v>1160</v>
      </c>
      <c r="Y96" s="79"/>
      <c r="Z96" s="79"/>
      <c r="AA96" s="82" t="s">
        <v>1404</v>
      </c>
      <c r="AB96" s="79"/>
      <c r="AC96" s="79" t="b">
        <v>0</v>
      </c>
      <c r="AD96" s="79">
        <v>0</v>
      </c>
      <c r="AE96" s="82" t="s">
        <v>1587</v>
      </c>
      <c r="AF96" s="79" t="b">
        <v>0</v>
      </c>
      <c r="AG96" s="79" t="s">
        <v>1621</v>
      </c>
      <c r="AH96" s="79"/>
      <c r="AI96" s="82" t="s">
        <v>1587</v>
      </c>
      <c r="AJ96" s="79" t="b">
        <v>0</v>
      </c>
      <c r="AK96" s="79">
        <v>0</v>
      </c>
      <c r="AL96" s="82" t="s">
        <v>1587</v>
      </c>
      <c r="AM96" s="79" t="s">
        <v>1643</v>
      </c>
      <c r="AN96" s="79" t="b">
        <v>1</v>
      </c>
      <c r="AO96" s="82" t="s">
        <v>1404</v>
      </c>
      <c r="AP96" s="79" t="s">
        <v>176</v>
      </c>
      <c r="AQ96" s="79">
        <v>0</v>
      </c>
      <c r="AR96" s="79">
        <v>0</v>
      </c>
      <c r="AS96" s="79"/>
      <c r="AT96" s="79"/>
      <c r="AU96" s="79"/>
      <c r="AV96" s="79"/>
      <c r="AW96" s="79"/>
      <c r="AX96" s="79"/>
      <c r="AY96" s="79"/>
      <c r="AZ96" s="79"/>
      <c r="BA96">
        <v>1</v>
      </c>
      <c r="BB96" s="78" t="str">
        <f>REPLACE(INDEX(GroupVertices[Group],MATCH(Edges25[[#This Row],[Vertex 1]],GroupVertices[Vertex],0)),1,1,"")</f>
        <v>26</v>
      </c>
      <c r="BC96" s="78" t="str">
        <f>REPLACE(INDEX(GroupVertices[Group],MATCH(Edges25[[#This Row],[Vertex 2]],GroupVertices[Vertex],0)),1,1,"")</f>
        <v>26</v>
      </c>
      <c r="BD96" s="48">
        <v>1</v>
      </c>
      <c r="BE96" s="49">
        <v>4.761904761904762</v>
      </c>
      <c r="BF96" s="48">
        <v>0</v>
      </c>
      <c r="BG96" s="49">
        <v>0</v>
      </c>
      <c r="BH96" s="48">
        <v>0</v>
      </c>
      <c r="BI96" s="49">
        <v>0</v>
      </c>
      <c r="BJ96" s="48">
        <v>20</v>
      </c>
      <c r="BK96" s="49">
        <v>95.23809523809524</v>
      </c>
      <c r="BL96" s="48">
        <v>21</v>
      </c>
    </row>
    <row r="97" spans="1:64" ht="15">
      <c r="A97" s="64" t="s">
        <v>304</v>
      </c>
      <c r="B97" s="64" t="s">
        <v>303</v>
      </c>
      <c r="C97" s="65"/>
      <c r="D97" s="66"/>
      <c r="E97" s="67"/>
      <c r="F97" s="68"/>
      <c r="G97" s="65"/>
      <c r="H97" s="69"/>
      <c r="I97" s="70"/>
      <c r="J97" s="70"/>
      <c r="K97" s="34" t="s">
        <v>65</v>
      </c>
      <c r="L97" s="77">
        <v>128</v>
      </c>
      <c r="M97" s="77"/>
      <c r="N97" s="72"/>
      <c r="O97" s="79" t="s">
        <v>526</v>
      </c>
      <c r="P97" s="81">
        <v>43691.237905092596</v>
      </c>
      <c r="Q97" s="79" t="s">
        <v>584</v>
      </c>
      <c r="R97" s="79"/>
      <c r="S97" s="79"/>
      <c r="T97" s="79"/>
      <c r="U97" s="79"/>
      <c r="V97" s="84" t="s">
        <v>966</v>
      </c>
      <c r="W97" s="81">
        <v>43691.237905092596</v>
      </c>
      <c r="X97" s="84" t="s">
        <v>1161</v>
      </c>
      <c r="Y97" s="79"/>
      <c r="Z97" s="79"/>
      <c r="AA97" s="82" t="s">
        <v>1405</v>
      </c>
      <c r="AB97" s="79"/>
      <c r="AC97" s="79" t="b">
        <v>0</v>
      </c>
      <c r="AD97" s="79">
        <v>0</v>
      </c>
      <c r="AE97" s="82" t="s">
        <v>1587</v>
      </c>
      <c r="AF97" s="79" t="b">
        <v>0</v>
      </c>
      <c r="AG97" s="79" t="s">
        <v>1621</v>
      </c>
      <c r="AH97" s="79"/>
      <c r="AI97" s="82" t="s">
        <v>1587</v>
      </c>
      <c r="AJ97" s="79" t="b">
        <v>0</v>
      </c>
      <c r="AK97" s="79">
        <v>2</v>
      </c>
      <c r="AL97" s="82" t="s">
        <v>1404</v>
      </c>
      <c r="AM97" s="79" t="s">
        <v>1648</v>
      </c>
      <c r="AN97" s="79" t="b">
        <v>0</v>
      </c>
      <c r="AO97" s="82" t="s">
        <v>1404</v>
      </c>
      <c r="AP97" s="79" t="s">
        <v>176</v>
      </c>
      <c r="AQ97" s="79">
        <v>0</v>
      </c>
      <c r="AR97" s="79">
        <v>0</v>
      </c>
      <c r="AS97" s="79"/>
      <c r="AT97" s="79"/>
      <c r="AU97" s="79"/>
      <c r="AV97" s="79"/>
      <c r="AW97" s="79"/>
      <c r="AX97" s="79"/>
      <c r="AY97" s="79"/>
      <c r="AZ97" s="79"/>
      <c r="BA97">
        <v>1</v>
      </c>
      <c r="BB97" s="78" t="str">
        <f>REPLACE(INDEX(GroupVertices[Group],MATCH(Edges25[[#This Row],[Vertex 1]],GroupVertices[Vertex],0)),1,1,"")</f>
        <v>26</v>
      </c>
      <c r="BC97" s="78" t="str">
        <f>REPLACE(INDEX(GroupVertices[Group],MATCH(Edges25[[#This Row],[Vertex 2]],GroupVertices[Vertex],0)),1,1,"")</f>
        <v>26</v>
      </c>
      <c r="BD97" s="48">
        <v>1</v>
      </c>
      <c r="BE97" s="49">
        <v>4.166666666666667</v>
      </c>
      <c r="BF97" s="48">
        <v>0</v>
      </c>
      <c r="BG97" s="49">
        <v>0</v>
      </c>
      <c r="BH97" s="48">
        <v>0</v>
      </c>
      <c r="BI97" s="49">
        <v>0</v>
      </c>
      <c r="BJ97" s="48">
        <v>23</v>
      </c>
      <c r="BK97" s="49">
        <v>95.83333333333333</v>
      </c>
      <c r="BL97" s="48">
        <v>24</v>
      </c>
    </row>
    <row r="98" spans="1:64" ht="15">
      <c r="A98" s="64" t="s">
        <v>305</v>
      </c>
      <c r="B98" s="64" t="s">
        <v>359</v>
      </c>
      <c r="C98" s="65"/>
      <c r="D98" s="66"/>
      <c r="E98" s="67"/>
      <c r="F98" s="68"/>
      <c r="G98" s="65"/>
      <c r="H98" s="69"/>
      <c r="I98" s="70"/>
      <c r="J98" s="70"/>
      <c r="K98" s="34" t="s">
        <v>65</v>
      </c>
      <c r="L98" s="77">
        <v>129</v>
      </c>
      <c r="M98" s="77"/>
      <c r="N98" s="72"/>
      <c r="O98" s="79" t="s">
        <v>526</v>
      </c>
      <c r="P98" s="81">
        <v>43691.24204861111</v>
      </c>
      <c r="Q98" s="79" t="s">
        <v>581</v>
      </c>
      <c r="R98" s="79"/>
      <c r="S98" s="79"/>
      <c r="T98" s="79"/>
      <c r="U98" s="79"/>
      <c r="V98" s="84" t="s">
        <v>967</v>
      </c>
      <c r="W98" s="81">
        <v>43691.24204861111</v>
      </c>
      <c r="X98" s="84" t="s">
        <v>1162</v>
      </c>
      <c r="Y98" s="79"/>
      <c r="Z98" s="79"/>
      <c r="AA98" s="82" t="s">
        <v>1406</v>
      </c>
      <c r="AB98" s="79"/>
      <c r="AC98" s="79" t="b">
        <v>0</v>
      </c>
      <c r="AD98" s="79">
        <v>0</v>
      </c>
      <c r="AE98" s="82" t="s">
        <v>1587</v>
      </c>
      <c r="AF98" s="79" t="b">
        <v>0</v>
      </c>
      <c r="AG98" s="79" t="s">
        <v>1621</v>
      </c>
      <c r="AH98" s="79"/>
      <c r="AI98" s="82" t="s">
        <v>1587</v>
      </c>
      <c r="AJ98" s="79" t="b">
        <v>0</v>
      </c>
      <c r="AK98" s="79">
        <v>36</v>
      </c>
      <c r="AL98" s="82" t="s">
        <v>1466</v>
      </c>
      <c r="AM98" s="79" t="s">
        <v>1643</v>
      </c>
      <c r="AN98" s="79" t="b">
        <v>0</v>
      </c>
      <c r="AO98" s="82" t="s">
        <v>1466</v>
      </c>
      <c r="AP98" s="79" t="s">
        <v>176</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v>0</v>
      </c>
      <c r="BE98" s="49">
        <v>0</v>
      </c>
      <c r="BF98" s="48">
        <v>2</v>
      </c>
      <c r="BG98" s="49">
        <v>9.090909090909092</v>
      </c>
      <c r="BH98" s="48">
        <v>0</v>
      </c>
      <c r="BI98" s="49">
        <v>0</v>
      </c>
      <c r="BJ98" s="48">
        <v>20</v>
      </c>
      <c r="BK98" s="49">
        <v>90.9090909090909</v>
      </c>
      <c r="BL98" s="48">
        <v>22</v>
      </c>
    </row>
    <row r="99" spans="1:64" ht="15">
      <c r="A99" s="64" t="s">
        <v>306</v>
      </c>
      <c r="B99" s="64" t="s">
        <v>359</v>
      </c>
      <c r="C99" s="65"/>
      <c r="D99" s="66"/>
      <c r="E99" s="67"/>
      <c r="F99" s="68"/>
      <c r="G99" s="65"/>
      <c r="H99" s="69"/>
      <c r="I99" s="70"/>
      <c r="J99" s="70"/>
      <c r="K99" s="34" t="s">
        <v>65</v>
      </c>
      <c r="L99" s="77">
        <v>130</v>
      </c>
      <c r="M99" s="77"/>
      <c r="N99" s="72"/>
      <c r="O99" s="79" t="s">
        <v>526</v>
      </c>
      <c r="P99" s="81">
        <v>43691.242627314816</v>
      </c>
      <c r="Q99" s="79" t="s">
        <v>581</v>
      </c>
      <c r="R99" s="79"/>
      <c r="S99" s="79"/>
      <c r="T99" s="79"/>
      <c r="U99" s="79"/>
      <c r="V99" s="84" t="s">
        <v>968</v>
      </c>
      <c r="W99" s="81">
        <v>43691.242627314816</v>
      </c>
      <c r="X99" s="84" t="s">
        <v>1163</v>
      </c>
      <c r="Y99" s="79"/>
      <c r="Z99" s="79"/>
      <c r="AA99" s="82" t="s">
        <v>1407</v>
      </c>
      <c r="AB99" s="79"/>
      <c r="AC99" s="79" t="b">
        <v>0</v>
      </c>
      <c r="AD99" s="79">
        <v>0</v>
      </c>
      <c r="AE99" s="82" t="s">
        <v>1587</v>
      </c>
      <c r="AF99" s="79" t="b">
        <v>0</v>
      </c>
      <c r="AG99" s="79" t="s">
        <v>1621</v>
      </c>
      <c r="AH99" s="79"/>
      <c r="AI99" s="82" t="s">
        <v>1587</v>
      </c>
      <c r="AJ99" s="79" t="b">
        <v>0</v>
      </c>
      <c r="AK99" s="79">
        <v>36</v>
      </c>
      <c r="AL99" s="82" t="s">
        <v>1466</v>
      </c>
      <c r="AM99" s="79" t="s">
        <v>1648</v>
      </c>
      <c r="AN99" s="79" t="b">
        <v>0</v>
      </c>
      <c r="AO99" s="82" t="s">
        <v>1466</v>
      </c>
      <c r="AP99" s="79" t="s">
        <v>176</v>
      </c>
      <c r="AQ99" s="79">
        <v>0</v>
      </c>
      <c r="AR99" s="79">
        <v>0</v>
      </c>
      <c r="AS99" s="79"/>
      <c r="AT99" s="79"/>
      <c r="AU99" s="79"/>
      <c r="AV99" s="79"/>
      <c r="AW99" s="79"/>
      <c r="AX99" s="79"/>
      <c r="AY99" s="79"/>
      <c r="AZ99" s="79"/>
      <c r="BA99">
        <v>1</v>
      </c>
      <c r="BB99" s="78" t="str">
        <f>REPLACE(INDEX(GroupVertices[Group],MATCH(Edges25[[#This Row],[Vertex 1]],GroupVertices[Vertex],0)),1,1,"")</f>
        <v>3</v>
      </c>
      <c r="BC99" s="78" t="str">
        <f>REPLACE(INDEX(GroupVertices[Group],MATCH(Edges25[[#This Row],[Vertex 2]],GroupVertices[Vertex],0)),1,1,"")</f>
        <v>3</v>
      </c>
      <c r="BD99" s="48">
        <v>0</v>
      </c>
      <c r="BE99" s="49">
        <v>0</v>
      </c>
      <c r="BF99" s="48">
        <v>2</v>
      </c>
      <c r="BG99" s="49">
        <v>9.090909090909092</v>
      </c>
      <c r="BH99" s="48">
        <v>0</v>
      </c>
      <c r="BI99" s="49">
        <v>0</v>
      </c>
      <c r="BJ99" s="48">
        <v>20</v>
      </c>
      <c r="BK99" s="49">
        <v>90.9090909090909</v>
      </c>
      <c r="BL99" s="48">
        <v>22</v>
      </c>
    </row>
    <row r="100" spans="1:64" ht="15">
      <c r="A100" s="64" t="s">
        <v>307</v>
      </c>
      <c r="B100" s="64" t="s">
        <v>444</v>
      </c>
      <c r="C100" s="65"/>
      <c r="D100" s="66"/>
      <c r="E100" s="67"/>
      <c r="F100" s="68"/>
      <c r="G100" s="65"/>
      <c r="H100" s="69"/>
      <c r="I100" s="70"/>
      <c r="J100" s="70"/>
      <c r="K100" s="34" t="s">
        <v>65</v>
      </c>
      <c r="L100" s="77">
        <v>131</v>
      </c>
      <c r="M100" s="77"/>
      <c r="N100" s="72"/>
      <c r="O100" s="79" t="s">
        <v>526</v>
      </c>
      <c r="P100" s="81">
        <v>43691.26719907407</v>
      </c>
      <c r="Q100" s="79" t="s">
        <v>586</v>
      </c>
      <c r="R100" s="84" t="s">
        <v>714</v>
      </c>
      <c r="S100" s="79" t="s">
        <v>778</v>
      </c>
      <c r="T100" s="79" t="s">
        <v>828</v>
      </c>
      <c r="U100" s="79"/>
      <c r="V100" s="84" t="s">
        <v>969</v>
      </c>
      <c r="W100" s="81">
        <v>43691.26719907407</v>
      </c>
      <c r="X100" s="84" t="s">
        <v>1164</v>
      </c>
      <c r="Y100" s="79"/>
      <c r="Z100" s="79"/>
      <c r="AA100" s="82" t="s">
        <v>1408</v>
      </c>
      <c r="AB100" s="82" t="s">
        <v>1565</v>
      </c>
      <c r="AC100" s="79" t="b">
        <v>0</v>
      </c>
      <c r="AD100" s="79">
        <v>0</v>
      </c>
      <c r="AE100" s="82" t="s">
        <v>1598</v>
      </c>
      <c r="AF100" s="79" t="b">
        <v>0</v>
      </c>
      <c r="AG100" s="79" t="s">
        <v>1621</v>
      </c>
      <c r="AH100" s="79"/>
      <c r="AI100" s="82" t="s">
        <v>1587</v>
      </c>
      <c r="AJ100" s="79" t="b">
        <v>0</v>
      </c>
      <c r="AK100" s="79">
        <v>0</v>
      </c>
      <c r="AL100" s="82" t="s">
        <v>1587</v>
      </c>
      <c r="AM100" s="79" t="s">
        <v>1650</v>
      </c>
      <c r="AN100" s="79" t="b">
        <v>1</v>
      </c>
      <c r="AO100" s="82" t="s">
        <v>1565</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25</v>
      </c>
      <c r="BC100" s="78" t="str">
        <f>REPLACE(INDEX(GroupVertices[Group],MATCH(Edges25[[#This Row],[Vertex 2]],GroupVertices[Vertex],0)),1,1,"")</f>
        <v>25</v>
      </c>
      <c r="BD100" s="48"/>
      <c r="BE100" s="49"/>
      <c r="BF100" s="48"/>
      <c r="BG100" s="49"/>
      <c r="BH100" s="48"/>
      <c r="BI100" s="49"/>
      <c r="BJ100" s="48"/>
      <c r="BK100" s="49"/>
      <c r="BL100" s="48"/>
    </row>
    <row r="101" spans="1:64" ht="15">
      <c r="A101" s="64" t="s">
        <v>308</v>
      </c>
      <c r="B101" s="64" t="s">
        <v>359</v>
      </c>
      <c r="C101" s="65"/>
      <c r="D101" s="66"/>
      <c r="E101" s="67"/>
      <c r="F101" s="68"/>
      <c r="G101" s="65"/>
      <c r="H101" s="69"/>
      <c r="I101" s="70"/>
      <c r="J101" s="70"/>
      <c r="K101" s="34" t="s">
        <v>65</v>
      </c>
      <c r="L101" s="77">
        <v>133</v>
      </c>
      <c r="M101" s="77"/>
      <c r="N101" s="72"/>
      <c r="O101" s="79" t="s">
        <v>526</v>
      </c>
      <c r="P101" s="81">
        <v>43691.26877314815</v>
      </c>
      <c r="Q101" s="79" t="s">
        <v>581</v>
      </c>
      <c r="R101" s="79"/>
      <c r="S101" s="79"/>
      <c r="T101" s="79"/>
      <c r="U101" s="79"/>
      <c r="V101" s="84" t="s">
        <v>970</v>
      </c>
      <c r="W101" s="81">
        <v>43691.26877314815</v>
      </c>
      <c r="X101" s="84" t="s">
        <v>1165</v>
      </c>
      <c r="Y101" s="79"/>
      <c r="Z101" s="79"/>
      <c r="AA101" s="82" t="s">
        <v>1409</v>
      </c>
      <c r="AB101" s="79"/>
      <c r="AC101" s="79" t="b">
        <v>0</v>
      </c>
      <c r="AD101" s="79">
        <v>0</v>
      </c>
      <c r="AE101" s="82" t="s">
        <v>1587</v>
      </c>
      <c r="AF101" s="79" t="b">
        <v>0</v>
      </c>
      <c r="AG101" s="79" t="s">
        <v>1621</v>
      </c>
      <c r="AH101" s="79"/>
      <c r="AI101" s="82" t="s">
        <v>1587</v>
      </c>
      <c r="AJ101" s="79" t="b">
        <v>0</v>
      </c>
      <c r="AK101" s="79">
        <v>36</v>
      </c>
      <c r="AL101" s="82" t="s">
        <v>1466</v>
      </c>
      <c r="AM101" s="79" t="s">
        <v>1644</v>
      </c>
      <c r="AN101" s="79" t="b">
        <v>0</v>
      </c>
      <c r="AO101" s="82" t="s">
        <v>1466</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0</v>
      </c>
      <c r="BE101" s="49">
        <v>0</v>
      </c>
      <c r="BF101" s="48">
        <v>2</v>
      </c>
      <c r="BG101" s="49">
        <v>9.090909090909092</v>
      </c>
      <c r="BH101" s="48">
        <v>0</v>
      </c>
      <c r="BI101" s="49">
        <v>0</v>
      </c>
      <c r="BJ101" s="48">
        <v>20</v>
      </c>
      <c r="BK101" s="49">
        <v>90.9090909090909</v>
      </c>
      <c r="BL101" s="48">
        <v>22</v>
      </c>
    </row>
    <row r="102" spans="1:64" ht="15">
      <c r="A102" s="64" t="s">
        <v>309</v>
      </c>
      <c r="B102" s="64" t="s">
        <v>359</v>
      </c>
      <c r="C102" s="65"/>
      <c r="D102" s="66"/>
      <c r="E102" s="67"/>
      <c r="F102" s="68"/>
      <c r="G102" s="65"/>
      <c r="H102" s="69"/>
      <c r="I102" s="70"/>
      <c r="J102" s="70"/>
      <c r="K102" s="34" t="s">
        <v>65</v>
      </c>
      <c r="L102" s="77">
        <v>134</v>
      </c>
      <c r="M102" s="77"/>
      <c r="N102" s="72"/>
      <c r="O102" s="79" t="s">
        <v>526</v>
      </c>
      <c r="P102" s="81">
        <v>43691.29222222222</v>
      </c>
      <c r="Q102" s="79" t="s">
        <v>581</v>
      </c>
      <c r="R102" s="79"/>
      <c r="S102" s="79"/>
      <c r="T102" s="79"/>
      <c r="U102" s="79"/>
      <c r="V102" s="84" t="s">
        <v>971</v>
      </c>
      <c r="W102" s="81">
        <v>43691.29222222222</v>
      </c>
      <c r="X102" s="84" t="s">
        <v>1166</v>
      </c>
      <c r="Y102" s="79"/>
      <c r="Z102" s="79"/>
      <c r="AA102" s="82" t="s">
        <v>1410</v>
      </c>
      <c r="AB102" s="79"/>
      <c r="AC102" s="79" t="b">
        <v>0</v>
      </c>
      <c r="AD102" s="79">
        <v>0</v>
      </c>
      <c r="AE102" s="82" t="s">
        <v>1587</v>
      </c>
      <c r="AF102" s="79" t="b">
        <v>0</v>
      </c>
      <c r="AG102" s="79" t="s">
        <v>1621</v>
      </c>
      <c r="AH102" s="79"/>
      <c r="AI102" s="82" t="s">
        <v>1587</v>
      </c>
      <c r="AJ102" s="79" t="b">
        <v>0</v>
      </c>
      <c r="AK102" s="79">
        <v>36</v>
      </c>
      <c r="AL102" s="82" t="s">
        <v>1466</v>
      </c>
      <c r="AM102" s="79" t="s">
        <v>1644</v>
      </c>
      <c r="AN102" s="79" t="b">
        <v>0</v>
      </c>
      <c r="AO102" s="82" t="s">
        <v>1466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v>0</v>
      </c>
      <c r="BE102" s="49">
        <v>0</v>
      </c>
      <c r="BF102" s="48">
        <v>2</v>
      </c>
      <c r="BG102" s="49">
        <v>9.090909090909092</v>
      </c>
      <c r="BH102" s="48">
        <v>0</v>
      </c>
      <c r="BI102" s="49">
        <v>0</v>
      </c>
      <c r="BJ102" s="48">
        <v>20</v>
      </c>
      <c r="BK102" s="49">
        <v>90.9090909090909</v>
      </c>
      <c r="BL102" s="48">
        <v>22</v>
      </c>
    </row>
    <row r="103" spans="1:64" ht="15">
      <c r="A103" s="64" t="s">
        <v>310</v>
      </c>
      <c r="B103" s="64" t="s">
        <v>410</v>
      </c>
      <c r="C103" s="65"/>
      <c r="D103" s="66"/>
      <c r="E103" s="67"/>
      <c r="F103" s="68"/>
      <c r="G103" s="65"/>
      <c r="H103" s="69"/>
      <c r="I103" s="70"/>
      <c r="J103" s="70"/>
      <c r="K103" s="34" t="s">
        <v>65</v>
      </c>
      <c r="L103" s="77">
        <v>135</v>
      </c>
      <c r="M103" s="77"/>
      <c r="N103" s="72"/>
      <c r="O103" s="79" t="s">
        <v>526</v>
      </c>
      <c r="P103" s="81">
        <v>43691.3828587963</v>
      </c>
      <c r="Q103" s="79" t="s">
        <v>587</v>
      </c>
      <c r="R103" s="84" t="s">
        <v>715</v>
      </c>
      <c r="S103" s="79" t="s">
        <v>787</v>
      </c>
      <c r="T103" s="79" t="s">
        <v>800</v>
      </c>
      <c r="U103" s="84" t="s">
        <v>873</v>
      </c>
      <c r="V103" s="84" t="s">
        <v>873</v>
      </c>
      <c r="W103" s="81">
        <v>43691.3828587963</v>
      </c>
      <c r="X103" s="84" t="s">
        <v>1167</v>
      </c>
      <c r="Y103" s="79"/>
      <c r="Z103" s="79"/>
      <c r="AA103" s="82" t="s">
        <v>1411</v>
      </c>
      <c r="AB103" s="79"/>
      <c r="AC103" s="79" t="b">
        <v>0</v>
      </c>
      <c r="AD103" s="79">
        <v>0</v>
      </c>
      <c r="AE103" s="82" t="s">
        <v>1587</v>
      </c>
      <c r="AF103" s="79" t="b">
        <v>0</v>
      </c>
      <c r="AG103" s="79" t="s">
        <v>1621</v>
      </c>
      <c r="AH103" s="79"/>
      <c r="AI103" s="82" t="s">
        <v>1587</v>
      </c>
      <c r="AJ103" s="79" t="b">
        <v>0</v>
      </c>
      <c r="AK103" s="79">
        <v>0</v>
      </c>
      <c r="AL103" s="82" t="s">
        <v>1545</v>
      </c>
      <c r="AM103" s="79" t="s">
        <v>1643</v>
      </c>
      <c r="AN103" s="79" t="b">
        <v>0</v>
      </c>
      <c r="AO103" s="82" t="s">
        <v>1545</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9</v>
      </c>
      <c r="BC103" s="78" t="str">
        <f>REPLACE(INDEX(GroupVertices[Group],MATCH(Edges25[[#This Row],[Vertex 2]],GroupVertices[Vertex],0)),1,1,"")</f>
        <v>9</v>
      </c>
      <c r="BD103" s="48">
        <v>0</v>
      </c>
      <c r="BE103" s="49">
        <v>0</v>
      </c>
      <c r="BF103" s="48">
        <v>0</v>
      </c>
      <c r="BG103" s="49">
        <v>0</v>
      </c>
      <c r="BH103" s="48">
        <v>0</v>
      </c>
      <c r="BI103" s="49">
        <v>0</v>
      </c>
      <c r="BJ103" s="48">
        <v>8</v>
      </c>
      <c r="BK103" s="49">
        <v>100</v>
      </c>
      <c r="BL103" s="48">
        <v>8</v>
      </c>
    </row>
    <row r="104" spans="1:64" ht="15">
      <c r="A104" s="64" t="s">
        <v>311</v>
      </c>
      <c r="B104" s="64" t="s">
        <v>410</v>
      </c>
      <c r="C104" s="65"/>
      <c r="D104" s="66"/>
      <c r="E104" s="67"/>
      <c r="F104" s="68"/>
      <c r="G104" s="65"/>
      <c r="H104" s="69"/>
      <c r="I104" s="70"/>
      <c r="J104" s="70"/>
      <c r="K104" s="34" t="s">
        <v>65</v>
      </c>
      <c r="L104" s="77">
        <v>136</v>
      </c>
      <c r="M104" s="77"/>
      <c r="N104" s="72"/>
      <c r="O104" s="79" t="s">
        <v>526</v>
      </c>
      <c r="P104" s="81">
        <v>43691.40289351852</v>
      </c>
      <c r="Q104" s="79" t="s">
        <v>587</v>
      </c>
      <c r="R104" s="84" t="s">
        <v>715</v>
      </c>
      <c r="S104" s="79" t="s">
        <v>787</v>
      </c>
      <c r="T104" s="79" t="s">
        <v>800</v>
      </c>
      <c r="U104" s="84" t="s">
        <v>873</v>
      </c>
      <c r="V104" s="84" t="s">
        <v>873</v>
      </c>
      <c r="W104" s="81">
        <v>43691.40289351852</v>
      </c>
      <c r="X104" s="84" t="s">
        <v>1168</v>
      </c>
      <c r="Y104" s="79"/>
      <c r="Z104" s="79"/>
      <c r="AA104" s="82" t="s">
        <v>1412</v>
      </c>
      <c r="AB104" s="79"/>
      <c r="AC104" s="79" t="b">
        <v>0</v>
      </c>
      <c r="AD104" s="79">
        <v>0</v>
      </c>
      <c r="AE104" s="82" t="s">
        <v>1587</v>
      </c>
      <c r="AF104" s="79" t="b">
        <v>0</v>
      </c>
      <c r="AG104" s="79" t="s">
        <v>1621</v>
      </c>
      <c r="AH104" s="79"/>
      <c r="AI104" s="82" t="s">
        <v>1587</v>
      </c>
      <c r="AJ104" s="79" t="b">
        <v>0</v>
      </c>
      <c r="AK104" s="79">
        <v>0</v>
      </c>
      <c r="AL104" s="82" t="s">
        <v>1545</v>
      </c>
      <c r="AM104" s="79" t="s">
        <v>1650</v>
      </c>
      <c r="AN104" s="79" t="b">
        <v>0</v>
      </c>
      <c r="AO104" s="82" t="s">
        <v>1545</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9</v>
      </c>
      <c r="BC104" s="78" t="str">
        <f>REPLACE(INDEX(GroupVertices[Group],MATCH(Edges25[[#This Row],[Vertex 2]],GroupVertices[Vertex],0)),1,1,"")</f>
        <v>9</v>
      </c>
      <c r="BD104" s="48">
        <v>0</v>
      </c>
      <c r="BE104" s="49">
        <v>0</v>
      </c>
      <c r="BF104" s="48">
        <v>0</v>
      </c>
      <c r="BG104" s="49">
        <v>0</v>
      </c>
      <c r="BH104" s="48">
        <v>0</v>
      </c>
      <c r="BI104" s="49">
        <v>0</v>
      </c>
      <c r="BJ104" s="48">
        <v>8</v>
      </c>
      <c r="BK104" s="49">
        <v>100</v>
      </c>
      <c r="BL104" s="48">
        <v>8</v>
      </c>
    </row>
    <row r="105" spans="1:64" ht="15">
      <c r="A105" s="64" t="s">
        <v>312</v>
      </c>
      <c r="B105" s="64" t="s">
        <v>410</v>
      </c>
      <c r="C105" s="65"/>
      <c r="D105" s="66"/>
      <c r="E105" s="67"/>
      <c r="F105" s="68"/>
      <c r="G105" s="65"/>
      <c r="H105" s="69"/>
      <c r="I105" s="70"/>
      <c r="J105" s="70"/>
      <c r="K105" s="34" t="s">
        <v>65</v>
      </c>
      <c r="L105" s="77">
        <v>137</v>
      </c>
      <c r="M105" s="77"/>
      <c r="N105" s="72"/>
      <c r="O105" s="79" t="s">
        <v>526</v>
      </c>
      <c r="P105" s="81">
        <v>43691.4340625</v>
      </c>
      <c r="Q105" s="79" t="s">
        <v>587</v>
      </c>
      <c r="R105" s="84" t="s">
        <v>715</v>
      </c>
      <c r="S105" s="79" t="s">
        <v>787</v>
      </c>
      <c r="T105" s="79" t="s">
        <v>800</v>
      </c>
      <c r="U105" s="84" t="s">
        <v>873</v>
      </c>
      <c r="V105" s="84" t="s">
        <v>873</v>
      </c>
      <c r="W105" s="81">
        <v>43691.4340625</v>
      </c>
      <c r="X105" s="84" t="s">
        <v>1169</v>
      </c>
      <c r="Y105" s="79"/>
      <c r="Z105" s="79"/>
      <c r="AA105" s="82" t="s">
        <v>1413</v>
      </c>
      <c r="AB105" s="79"/>
      <c r="AC105" s="79" t="b">
        <v>0</v>
      </c>
      <c r="AD105" s="79">
        <v>0</v>
      </c>
      <c r="AE105" s="82" t="s">
        <v>1587</v>
      </c>
      <c r="AF105" s="79" t="b">
        <v>0</v>
      </c>
      <c r="AG105" s="79" t="s">
        <v>1621</v>
      </c>
      <c r="AH105" s="79"/>
      <c r="AI105" s="82" t="s">
        <v>1587</v>
      </c>
      <c r="AJ105" s="79" t="b">
        <v>0</v>
      </c>
      <c r="AK105" s="79">
        <v>0</v>
      </c>
      <c r="AL105" s="82" t="s">
        <v>1545</v>
      </c>
      <c r="AM105" s="79" t="s">
        <v>1648</v>
      </c>
      <c r="AN105" s="79" t="b">
        <v>0</v>
      </c>
      <c r="AO105" s="82" t="s">
        <v>1545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9</v>
      </c>
      <c r="BC105" s="78" t="str">
        <f>REPLACE(INDEX(GroupVertices[Group],MATCH(Edges25[[#This Row],[Vertex 2]],GroupVertices[Vertex],0)),1,1,"")</f>
        <v>9</v>
      </c>
      <c r="BD105" s="48">
        <v>0</v>
      </c>
      <c r="BE105" s="49">
        <v>0</v>
      </c>
      <c r="BF105" s="48">
        <v>0</v>
      </c>
      <c r="BG105" s="49">
        <v>0</v>
      </c>
      <c r="BH105" s="48">
        <v>0</v>
      </c>
      <c r="BI105" s="49">
        <v>0</v>
      </c>
      <c r="BJ105" s="48">
        <v>8</v>
      </c>
      <c r="BK105" s="49">
        <v>100</v>
      </c>
      <c r="BL105" s="48">
        <v>8</v>
      </c>
    </row>
    <row r="106" spans="1:64" ht="15">
      <c r="A106" s="64" t="s">
        <v>313</v>
      </c>
      <c r="B106" s="64" t="s">
        <v>446</v>
      </c>
      <c r="C106" s="65"/>
      <c r="D106" s="66"/>
      <c r="E106" s="67"/>
      <c r="F106" s="68"/>
      <c r="G106" s="65"/>
      <c r="H106" s="69"/>
      <c r="I106" s="70"/>
      <c r="J106" s="70"/>
      <c r="K106" s="34" t="s">
        <v>65</v>
      </c>
      <c r="L106" s="77">
        <v>138</v>
      </c>
      <c r="M106" s="77"/>
      <c r="N106" s="72"/>
      <c r="O106" s="79" t="s">
        <v>526</v>
      </c>
      <c r="P106" s="81">
        <v>43691.55247685185</v>
      </c>
      <c r="Q106" s="79" t="s">
        <v>588</v>
      </c>
      <c r="R106" s="84" t="s">
        <v>716</v>
      </c>
      <c r="S106" s="79" t="s">
        <v>778</v>
      </c>
      <c r="T106" s="79"/>
      <c r="U106" s="79"/>
      <c r="V106" s="84" t="s">
        <v>972</v>
      </c>
      <c r="W106" s="81">
        <v>43691.55247685185</v>
      </c>
      <c r="X106" s="84" t="s">
        <v>1170</v>
      </c>
      <c r="Y106" s="79"/>
      <c r="Z106" s="79"/>
      <c r="AA106" s="82" t="s">
        <v>1414</v>
      </c>
      <c r="AB106" s="79"/>
      <c r="AC106" s="79" t="b">
        <v>0</v>
      </c>
      <c r="AD106" s="79">
        <v>0</v>
      </c>
      <c r="AE106" s="82" t="s">
        <v>1587</v>
      </c>
      <c r="AF106" s="79" t="b">
        <v>0</v>
      </c>
      <c r="AG106" s="79" t="s">
        <v>1621</v>
      </c>
      <c r="AH106" s="79"/>
      <c r="AI106" s="82" t="s">
        <v>1587</v>
      </c>
      <c r="AJ106" s="79" t="b">
        <v>0</v>
      </c>
      <c r="AK106" s="79">
        <v>0</v>
      </c>
      <c r="AL106" s="82" t="s">
        <v>1587</v>
      </c>
      <c r="AM106" s="79" t="s">
        <v>1648</v>
      </c>
      <c r="AN106" s="79" t="b">
        <v>1</v>
      </c>
      <c r="AO106" s="82" t="s">
        <v>1414</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24</v>
      </c>
      <c r="BC106" s="78" t="str">
        <f>REPLACE(INDEX(GroupVertices[Group],MATCH(Edges25[[#This Row],[Vertex 2]],GroupVertices[Vertex],0)),1,1,"")</f>
        <v>24</v>
      </c>
      <c r="BD106" s="48"/>
      <c r="BE106" s="49"/>
      <c r="BF106" s="48"/>
      <c r="BG106" s="49"/>
      <c r="BH106" s="48"/>
      <c r="BI106" s="49"/>
      <c r="BJ106" s="48"/>
      <c r="BK106" s="49"/>
      <c r="BL106" s="48"/>
    </row>
    <row r="107" spans="1:64" ht="15">
      <c r="A107" s="64" t="s">
        <v>314</v>
      </c>
      <c r="B107" s="64" t="s">
        <v>314</v>
      </c>
      <c r="C107" s="65"/>
      <c r="D107" s="66"/>
      <c r="E107" s="67"/>
      <c r="F107" s="68"/>
      <c r="G107" s="65"/>
      <c r="H107" s="69"/>
      <c r="I107" s="70"/>
      <c r="J107" s="70"/>
      <c r="K107" s="34" t="s">
        <v>65</v>
      </c>
      <c r="L107" s="77">
        <v>140</v>
      </c>
      <c r="M107" s="77"/>
      <c r="N107" s="72"/>
      <c r="O107" s="79" t="s">
        <v>176</v>
      </c>
      <c r="P107" s="81">
        <v>43691.58391203704</v>
      </c>
      <c r="Q107" s="79" t="s">
        <v>589</v>
      </c>
      <c r="R107" s="79"/>
      <c r="S107" s="79"/>
      <c r="T107" s="79" t="s">
        <v>829</v>
      </c>
      <c r="U107" s="84" t="s">
        <v>874</v>
      </c>
      <c r="V107" s="84" t="s">
        <v>874</v>
      </c>
      <c r="W107" s="81">
        <v>43691.58391203704</v>
      </c>
      <c r="X107" s="84" t="s">
        <v>1171</v>
      </c>
      <c r="Y107" s="79"/>
      <c r="Z107" s="79"/>
      <c r="AA107" s="82" t="s">
        <v>1415</v>
      </c>
      <c r="AB107" s="79"/>
      <c r="AC107" s="79" t="b">
        <v>0</v>
      </c>
      <c r="AD107" s="79">
        <v>1</v>
      </c>
      <c r="AE107" s="82" t="s">
        <v>1587</v>
      </c>
      <c r="AF107" s="79" t="b">
        <v>0</v>
      </c>
      <c r="AG107" s="79" t="s">
        <v>1621</v>
      </c>
      <c r="AH107" s="79"/>
      <c r="AI107" s="82" t="s">
        <v>1587</v>
      </c>
      <c r="AJ107" s="79" t="b">
        <v>0</v>
      </c>
      <c r="AK107" s="79">
        <v>0</v>
      </c>
      <c r="AL107" s="82" t="s">
        <v>1587</v>
      </c>
      <c r="AM107" s="79" t="s">
        <v>1643</v>
      </c>
      <c r="AN107" s="79" t="b">
        <v>0</v>
      </c>
      <c r="AO107" s="82" t="s">
        <v>1415</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2</v>
      </c>
      <c r="BD107" s="48">
        <v>0</v>
      </c>
      <c r="BE107" s="49">
        <v>0</v>
      </c>
      <c r="BF107" s="48">
        <v>2</v>
      </c>
      <c r="BG107" s="49">
        <v>5</v>
      </c>
      <c r="BH107" s="48">
        <v>0</v>
      </c>
      <c r="BI107" s="49">
        <v>0</v>
      </c>
      <c r="BJ107" s="48">
        <v>38</v>
      </c>
      <c r="BK107" s="49">
        <v>95</v>
      </c>
      <c r="BL107" s="48">
        <v>40</v>
      </c>
    </row>
    <row r="108" spans="1:64" ht="15">
      <c r="A108" s="64" t="s">
        <v>315</v>
      </c>
      <c r="B108" s="64" t="s">
        <v>359</v>
      </c>
      <c r="C108" s="65"/>
      <c r="D108" s="66"/>
      <c r="E108" s="67"/>
      <c r="F108" s="68"/>
      <c r="G108" s="65"/>
      <c r="H108" s="69"/>
      <c r="I108" s="70"/>
      <c r="J108" s="70"/>
      <c r="K108" s="34" t="s">
        <v>65</v>
      </c>
      <c r="L108" s="77">
        <v>141</v>
      </c>
      <c r="M108" s="77"/>
      <c r="N108" s="72"/>
      <c r="O108" s="79" t="s">
        <v>526</v>
      </c>
      <c r="P108" s="81">
        <v>43691.59792824074</v>
      </c>
      <c r="Q108" s="79" t="s">
        <v>581</v>
      </c>
      <c r="R108" s="79"/>
      <c r="S108" s="79"/>
      <c r="T108" s="79"/>
      <c r="U108" s="79"/>
      <c r="V108" s="84" t="s">
        <v>973</v>
      </c>
      <c r="W108" s="81">
        <v>43691.59792824074</v>
      </c>
      <c r="X108" s="84" t="s">
        <v>1172</v>
      </c>
      <c r="Y108" s="79"/>
      <c r="Z108" s="79"/>
      <c r="AA108" s="82" t="s">
        <v>1416</v>
      </c>
      <c r="AB108" s="79"/>
      <c r="AC108" s="79" t="b">
        <v>0</v>
      </c>
      <c r="AD108" s="79">
        <v>0</v>
      </c>
      <c r="AE108" s="82" t="s">
        <v>1587</v>
      </c>
      <c r="AF108" s="79" t="b">
        <v>0</v>
      </c>
      <c r="AG108" s="79" t="s">
        <v>1621</v>
      </c>
      <c r="AH108" s="79"/>
      <c r="AI108" s="82" t="s">
        <v>1587</v>
      </c>
      <c r="AJ108" s="79" t="b">
        <v>0</v>
      </c>
      <c r="AK108" s="79">
        <v>42</v>
      </c>
      <c r="AL108" s="82" t="s">
        <v>1466</v>
      </c>
      <c r="AM108" s="79" t="s">
        <v>1648</v>
      </c>
      <c r="AN108" s="79" t="b">
        <v>0</v>
      </c>
      <c r="AO108" s="82" t="s">
        <v>1466</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v>
      </c>
      <c r="BC108" s="78" t="str">
        <f>REPLACE(INDEX(GroupVertices[Group],MATCH(Edges25[[#This Row],[Vertex 2]],GroupVertices[Vertex],0)),1,1,"")</f>
        <v>3</v>
      </c>
      <c r="BD108" s="48">
        <v>0</v>
      </c>
      <c r="BE108" s="49">
        <v>0</v>
      </c>
      <c r="BF108" s="48">
        <v>2</v>
      </c>
      <c r="BG108" s="49">
        <v>9.090909090909092</v>
      </c>
      <c r="BH108" s="48">
        <v>0</v>
      </c>
      <c r="BI108" s="49">
        <v>0</v>
      </c>
      <c r="BJ108" s="48">
        <v>20</v>
      </c>
      <c r="BK108" s="49">
        <v>90.9090909090909</v>
      </c>
      <c r="BL108" s="48">
        <v>22</v>
      </c>
    </row>
    <row r="109" spans="1:64" ht="15">
      <c r="A109" s="64" t="s">
        <v>316</v>
      </c>
      <c r="B109" s="64" t="s">
        <v>316</v>
      </c>
      <c r="C109" s="65"/>
      <c r="D109" s="66"/>
      <c r="E109" s="67"/>
      <c r="F109" s="68"/>
      <c r="G109" s="65"/>
      <c r="H109" s="69"/>
      <c r="I109" s="70"/>
      <c r="J109" s="70"/>
      <c r="K109" s="34" t="s">
        <v>65</v>
      </c>
      <c r="L109" s="77">
        <v>142</v>
      </c>
      <c r="M109" s="77"/>
      <c r="N109" s="72"/>
      <c r="O109" s="79" t="s">
        <v>176</v>
      </c>
      <c r="P109" s="81">
        <v>43691.600856481484</v>
      </c>
      <c r="Q109" s="79" t="s">
        <v>590</v>
      </c>
      <c r="R109" s="84" t="s">
        <v>717</v>
      </c>
      <c r="S109" s="79" t="s">
        <v>778</v>
      </c>
      <c r="T109" s="79"/>
      <c r="U109" s="79"/>
      <c r="V109" s="84" t="s">
        <v>974</v>
      </c>
      <c r="W109" s="81">
        <v>43691.600856481484</v>
      </c>
      <c r="X109" s="84" t="s">
        <v>1173</v>
      </c>
      <c r="Y109" s="79"/>
      <c r="Z109" s="79"/>
      <c r="AA109" s="82" t="s">
        <v>1417</v>
      </c>
      <c r="AB109" s="79"/>
      <c r="AC109" s="79" t="b">
        <v>0</v>
      </c>
      <c r="AD109" s="79">
        <v>0</v>
      </c>
      <c r="AE109" s="82" t="s">
        <v>1587</v>
      </c>
      <c r="AF109" s="79" t="b">
        <v>0</v>
      </c>
      <c r="AG109" s="79" t="s">
        <v>1621</v>
      </c>
      <c r="AH109" s="79"/>
      <c r="AI109" s="82" t="s">
        <v>1587</v>
      </c>
      <c r="AJ109" s="79" t="b">
        <v>0</v>
      </c>
      <c r="AK109" s="79">
        <v>0</v>
      </c>
      <c r="AL109" s="82" t="s">
        <v>1587</v>
      </c>
      <c r="AM109" s="79" t="s">
        <v>1644</v>
      </c>
      <c r="AN109" s="79" t="b">
        <v>1</v>
      </c>
      <c r="AO109" s="82" t="s">
        <v>1417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0</v>
      </c>
      <c r="BE109" s="49">
        <v>0</v>
      </c>
      <c r="BF109" s="48">
        <v>2</v>
      </c>
      <c r="BG109" s="49">
        <v>8</v>
      </c>
      <c r="BH109" s="48">
        <v>0</v>
      </c>
      <c r="BI109" s="49">
        <v>0</v>
      </c>
      <c r="BJ109" s="48">
        <v>23</v>
      </c>
      <c r="BK109" s="49">
        <v>92</v>
      </c>
      <c r="BL109" s="48">
        <v>25</v>
      </c>
    </row>
    <row r="110" spans="1:64" ht="15">
      <c r="A110" s="64" t="s">
        <v>317</v>
      </c>
      <c r="B110" s="64" t="s">
        <v>359</v>
      </c>
      <c r="C110" s="65"/>
      <c r="D110" s="66"/>
      <c r="E110" s="67"/>
      <c r="F110" s="68"/>
      <c r="G110" s="65"/>
      <c r="H110" s="69"/>
      <c r="I110" s="70"/>
      <c r="J110" s="70"/>
      <c r="K110" s="34" t="s">
        <v>65</v>
      </c>
      <c r="L110" s="77">
        <v>143</v>
      </c>
      <c r="M110" s="77"/>
      <c r="N110" s="72"/>
      <c r="O110" s="79" t="s">
        <v>526</v>
      </c>
      <c r="P110" s="81">
        <v>43691.620092592595</v>
      </c>
      <c r="Q110" s="79" t="s">
        <v>581</v>
      </c>
      <c r="R110" s="79"/>
      <c r="S110" s="79"/>
      <c r="T110" s="79"/>
      <c r="U110" s="79"/>
      <c r="V110" s="84" t="s">
        <v>975</v>
      </c>
      <c r="W110" s="81">
        <v>43691.620092592595</v>
      </c>
      <c r="X110" s="84" t="s">
        <v>1174</v>
      </c>
      <c r="Y110" s="79"/>
      <c r="Z110" s="79"/>
      <c r="AA110" s="82" t="s">
        <v>1418</v>
      </c>
      <c r="AB110" s="79"/>
      <c r="AC110" s="79" t="b">
        <v>0</v>
      </c>
      <c r="AD110" s="79">
        <v>0</v>
      </c>
      <c r="AE110" s="82" t="s">
        <v>1587</v>
      </c>
      <c r="AF110" s="79" t="b">
        <v>0</v>
      </c>
      <c r="AG110" s="79" t="s">
        <v>1621</v>
      </c>
      <c r="AH110" s="79"/>
      <c r="AI110" s="82" t="s">
        <v>1587</v>
      </c>
      <c r="AJ110" s="79" t="b">
        <v>0</v>
      </c>
      <c r="AK110" s="79">
        <v>42</v>
      </c>
      <c r="AL110" s="82" t="s">
        <v>1466</v>
      </c>
      <c r="AM110" s="79" t="s">
        <v>1644</v>
      </c>
      <c r="AN110" s="79" t="b">
        <v>0</v>
      </c>
      <c r="AO110" s="82" t="s">
        <v>1466</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3</v>
      </c>
      <c r="BC110" s="78" t="str">
        <f>REPLACE(INDEX(GroupVertices[Group],MATCH(Edges25[[#This Row],[Vertex 2]],GroupVertices[Vertex],0)),1,1,"")</f>
        <v>3</v>
      </c>
      <c r="BD110" s="48">
        <v>0</v>
      </c>
      <c r="BE110" s="49">
        <v>0</v>
      </c>
      <c r="BF110" s="48">
        <v>2</v>
      </c>
      <c r="BG110" s="49">
        <v>9.090909090909092</v>
      </c>
      <c r="BH110" s="48">
        <v>0</v>
      </c>
      <c r="BI110" s="49">
        <v>0</v>
      </c>
      <c r="BJ110" s="48">
        <v>20</v>
      </c>
      <c r="BK110" s="49">
        <v>90.9090909090909</v>
      </c>
      <c r="BL110" s="48">
        <v>22</v>
      </c>
    </row>
    <row r="111" spans="1:64" ht="15">
      <c r="A111" s="64" t="s">
        <v>318</v>
      </c>
      <c r="B111" s="64" t="s">
        <v>448</v>
      </c>
      <c r="C111" s="65"/>
      <c r="D111" s="66"/>
      <c r="E111" s="67"/>
      <c r="F111" s="68"/>
      <c r="G111" s="65"/>
      <c r="H111" s="69"/>
      <c r="I111" s="70"/>
      <c r="J111" s="70"/>
      <c r="K111" s="34" t="s">
        <v>65</v>
      </c>
      <c r="L111" s="77">
        <v>144</v>
      </c>
      <c r="M111" s="77"/>
      <c r="N111" s="72"/>
      <c r="O111" s="79" t="s">
        <v>526</v>
      </c>
      <c r="P111" s="81">
        <v>43691.732627314814</v>
      </c>
      <c r="Q111" s="79" t="s">
        <v>591</v>
      </c>
      <c r="R111" s="79"/>
      <c r="S111" s="79"/>
      <c r="T111" s="79"/>
      <c r="U111" s="79"/>
      <c r="V111" s="84" t="s">
        <v>976</v>
      </c>
      <c r="W111" s="81">
        <v>43691.732627314814</v>
      </c>
      <c r="X111" s="84" t="s">
        <v>1175</v>
      </c>
      <c r="Y111" s="79"/>
      <c r="Z111" s="79"/>
      <c r="AA111" s="82" t="s">
        <v>1419</v>
      </c>
      <c r="AB111" s="79"/>
      <c r="AC111" s="79" t="b">
        <v>0</v>
      </c>
      <c r="AD111" s="79">
        <v>0</v>
      </c>
      <c r="AE111" s="82" t="s">
        <v>1587</v>
      </c>
      <c r="AF111" s="79" t="b">
        <v>0</v>
      </c>
      <c r="AG111" s="79" t="s">
        <v>1621</v>
      </c>
      <c r="AH111" s="79"/>
      <c r="AI111" s="82" t="s">
        <v>1587</v>
      </c>
      <c r="AJ111" s="79" t="b">
        <v>0</v>
      </c>
      <c r="AK111" s="79">
        <v>4</v>
      </c>
      <c r="AL111" s="82" t="s">
        <v>1498</v>
      </c>
      <c r="AM111" s="79" t="s">
        <v>1644</v>
      </c>
      <c r="AN111" s="79" t="b">
        <v>0</v>
      </c>
      <c r="AO111" s="82" t="s">
        <v>1498</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c r="BE111" s="49"/>
      <c r="BF111" s="48"/>
      <c r="BG111" s="49"/>
      <c r="BH111" s="48"/>
      <c r="BI111" s="49"/>
      <c r="BJ111" s="48"/>
      <c r="BK111" s="49"/>
      <c r="BL111" s="48"/>
    </row>
    <row r="112" spans="1:64" ht="15">
      <c r="A112" s="64" t="s">
        <v>319</v>
      </c>
      <c r="B112" s="64" t="s">
        <v>448</v>
      </c>
      <c r="C112" s="65"/>
      <c r="D112" s="66"/>
      <c r="E112" s="67"/>
      <c r="F112" s="68"/>
      <c r="G112" s="65"/>
      <c r="H112" s="69"/>
      <c r="I112" s="70"/>
      <c r="J112" s="70"/>
      <c r="K112" s="34" t="s">
        <v>65</v>
      </c>
      <c r="L112" s="77">
        <v>147</v>
      </c>
      <c r="M112" s="77"/>
      <c r="N112" s="72"/>
      <c r="O112" s="79" t="s">
        <v>526</v>
      </c>
      <c r="P112" s="81">
        <v>43691.74002314815</v>
      </c>
      <c r="Q112" s="79" t="s">
        <v>591</v>
      </c>
      <c r="R112" s="79"/>
      <c r="S112" s="79"/>
      <c r="T112" s="79"/>
      <c r="U112" s="79"/>
      <c r="V112" s="84" t="s">
        <v>977</v>
      </c>
      <c r="W112" s="81">
        <v>43691.74002314815</v>
      </c>
      <c r="X112" s="84" t="s">
        <v>1176</v>
      </c>
      <c r="Y112" s="79"/>
      <c r="Z112" s="79"/>
      <c r="AA112" s="82" t="s">
        <v>1420</v>
      </c>
      <c r="AB112" s="79"/>
      <c r="AC112" s="79" t="b">
        <v>0</v>
      </c>
      <c r="AD112" s="79">
        <v>0</v>
      </c>
      <c r="AE112" s="82" t="s">
        <v>1587</v>
      </c>
      <c r="AF112" s="79" t="b">
        <v>0</v>
      </c>
      <c r="AG112" s="79" t="s">
        <v>1621</v>
      </c>
      <c r="AH112" s="79"/>
      <c r="AI112" s="82" t="s">
        <v>1587</v>
      </c>
      <c r="AJ112" s="79" t="b">
        <v>0</v>
      </c>
      <c r="AK112" s="79">
        <v>4</v>
      </c>
      <c r="AL112" s="82" t="s">
        <v>1498</v>
      </c>
      <c r="AM112" s="79" t="s">
        <v>1643</v>
      </c>
      <c r="AN112" s="79" t="b">
        <v>0</v>
      </c>
      <c r="AO112" s="82" t="s">
        <v>1498</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c r="BE112" s="49"/>
      <c r="BF112" s="48"/>
      <c r="BG112" s="49"/>
      <c r="BH112" s="48"/>
      <c r="BI112" s="49"/>
      <c r="BJ112" s="48"/>
      <c r="BK112" s="49"/>
      <c r="BL112" s="48"/>
    </row>
    <row r="113" spans="1:64" ht="15">
      <c r="A113" s="64" t="s">
        <v>320</v>
      </c>
      <c r="B113" s="64" t="s">
        <v>448</v>
      </c>
      <c r="C113" s="65"/>
      <c r="D113" s="66"/>
      <c r="E113" s="67"/>
      <c r="F113" s="68"/>
      <c r="G113" s="65"/>
      <c r="H113" s="69"/>
      <c r="I113" s="70"/>
      <c r="J113" s="70"/>
      <c r="K113" s="34" t="s">
        <v>65</v>
      </c>
      <c r="L113" s="77">
        <v>150</v>
      </c>
      <c r="M113" s="77"/>
      <c r="N113" s="72"/>
      <c r="O113" s="79" t="s">
        <v>526</v>
      </c>
      <c r="P113" s="81">
        <v>43691.74474537037</v>
      </c>
      <c r="Q113" s="79" t="s">
        <v>591</v>
      </c>
      <c r="R113" s="79"/>
      <c r="S113" s="79"/>
      <c r="T113" s="79"/>
      <c r="U113" s="79"/>
      <c r="V113" s="84" t="s">
        <v>978</v>
      </c>
      <c r="W113" s="81">
        <v>43691.74474537037</v>
      </c>
      <c r="X113" s="84" t="s">
        <v>1177</v>
      </c>
      <c r="Y113" s="79"/>
      <c r="Z113" s="79"/>
      <c r="AA113" s="82" t="s">
        <v>1421</v>
      </c>
      <c r="AB113" s="79"/>
      <c r="AC113" s="79" t="b">
        <v>0</v>
      </c>
      <c r="AD113" s="79">
        <v>0</v>
      </c>
      <c r="AE113" s="82" t="s">
        <v>1587</v>
      </c>
      <c r="AF113" s="79" t="b">
        <v>0</v>
      </c>
      <c r="AG113" s="79" t="s">
        <v>1621</v>
      </c>
      <c r="AH113" s="79"/>
      <c r="AI113" s="82" t="s">
        <v>1587</v>
      </c>
      <c r="AJ113" s="79" t="b">
        <v>0</v>
      </c>
      <c r="AK113" s="79">
        <v>4</v>
      </c>
      <c r="AL113" s="82" t="s">
        <v>1498</v>
      </c>
      <c r="AM113" s="79" t="s">
        <v>1643</v>
      </c>
      <c r="AN113" s="79" t="b">
        <v>0</v>
      </c>
      <c r="AO113" s="82" t="s">
        <v>1498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c r="BE113" s="49"/>
      <c r="BF113" s="48"/>
      <c r="BG113" s="49"/>
      <c r="BH113" s="48"/>
      <c r="BI113" s="49"/>
      <c r="BJ113" s="48"/>
      <c r="BK113" s="49"/>
      <c r="BL113" s="48"/>
    </row>
    <row r="114" spans="1:64" ht="15">
      <c r="A114" s="64" t="s">
        <v>321</v>
      </c>
      <c r="B114" s="64" t="s">
        <v>449</v>
      </c>
      <c r="C114" s="65"/>
      <c r="D114" s="66"/>
      <c r="E114" s="67"/>
      <c r="F114" s="68"/>
      <c r="G114" s="65"/>
      <c r="H114" s="69"/>
      <c r="I114" s="70"/>
      <c r="J114" s="70"/>
      <c r="K114" s="34" t="s">
        <v>65</v>
      </c>
      <c r="L114" s="77">
        <v>153</v>
      </c>
      <c r="M114" s="77"/>
      <c r="N114" s="72"/>
      <c r="O114" s="79" t="s">
        <v>526</v>
      </c>
      <c r="P114" s="81">
        <v>43691.83155092593</v>
      </c>
      <c r="Q114" s="79" t="s">
        <v>592</v>
      </c>
      <c r="R114" s="79"/>
      <c r="S114" s="79"/>
      <c r="T114" s="79"/>
      <c r="U114" s="79"/>
      <c r="V114" s="84" t="s">
        <v>979</v>
      </c>
      <c r="W114" s="81">
        <v>43691.83155092593</v>
      </c>
      <c r="X114" s="84" t="s">
        <v>1178</v>
      </c>
      <c r="Y114" s="79"/>
      <c r="Z114" s="79"/>
      <c r="AA114" s="82" t="s">
        <v>1422</v>
      </c>
      <c r="AB114" s="79"/>
      <c r="AC114" s="79" t="b">
        <v>0</v>
      </c>
      <c r="AD114" s="79">
        <v>0</v>
      </c>
      <c r="AE114" s="82" t="s">
        <v>1587</v>
      </c>
      <c r="AF114" s="79" t="b">
        <v>0</v>
      </c>
      <c r="AG114" s="79" t="s">
        <v>1621</v>
      </c>
      <c r="AH114" s="79"/>
      <c r="AI114" s="82" t="s">
        <v>1587</v>
      </c>
      <c r="AJ114" s="79" t="b">
        <v>0</v>
      </c>
      <c r="AK114" s="79">
        <v>1</v>
      </c>
      <c r="AL114" s="82" t="s">
        <v>1499</v>
      </c>
      <c r="AM114" s="79" t="s">
        <v>1643</v>
      </c>
      <c r="AN114" s="79" t="b">
        <v>0</v>
      </c>
      <c r="AO114" s="82" t="s">
        <v>1499</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c r="BE114" s="49"/>
      <c r="BF114" s="48"/>
      <c r="BG114" s="49"/>
      <c r="BH114" s="48"/>
      <c r="BI114" s="49"/>
      <c r="BJ114" s="48"/>
      <c r="BK114" s="49"/>
      <c r="BL114" s="48"/>
    </row>
    <row r="115" spans="1:64" ht="15">
      <c r="A115" s="64" t="s">
        <v>322</v>
      </c>
      <c r="B115" s="64" t="s">
        <v>359</v>
      </c>
      <c r="C115" s="65"/>
      <c r="D115" s="66"/>
      <c r="E115" s="67"/>
      <c r="F115" s="68"/>
      <c r="G115" s="65"/>
      <c r="H115" s="69"/>
      <c r="I115" s="70"/>
      <c r="J115" s="70"/>
      <c r="K115" s="34" t="s">
        <v>65</v>
      </c>
      <c r="L115" s="77">
        <v>161</v>
      </c>
      <c r="M115" s="77"/>
      <c r="N115" s="72"/>
      <c r="O115" s="79" t="s">
        <v>526</v>
      </c>
      <c r="P115" s="81">
        <v>43691.88643518519</v>
      </c>
      <c r="Q115" s="79" t="s">
        <v>581</v>
      </c>
      <c r="R115" s="79"/>
      <c r="S115" s="79"/>
      <c r="T115" s="79"/>
      <c r="U115" s="79"/>
      <c r="V115" s="84" t="s">
        <v>980</v>
      </c>
      <c r="W115" s="81">
        <v>43691.88643518519</v>
      </c>
      <c r="X115" s="84" t="s">
        <v>1179</v>
      </c>
      <c r="Y115" s="79"/>
      <c r="Z115" s="79"/>
      <c r="AA115" s="82" t="s">
        <v>1423</v>
      </c>
      <c r="AB115" s="79"/>
      <c r="AC115" s="79" t="b">
        <v>0</v>
      </c>
      <c r="AD115" s="79">
        <v>0</v>
      </c>
      <c r="AE115" s="82" t="s">
        <v>1587</v>
      </c>
      <c r="AF115" s="79" t="b">
        <v>0</v>
      </c>
      <c r="AG115" s="79" t="s">
        <v>1621</v>
      </c>
      <c r="AH115" s="79"/>
      <c r="AI115" s="82" t="s">
        <v>1587</v>
      </c>
      <c r="AJ115" s="79" t="b">
        <v>0</v>
      </c>
      <c r="AK115" s="79">
        <v>42</v>
      </c>
      <c r="AL115" s="82" t="s">
        <v>1466</v>
      </c>
      <c r="AM115" s="79" t="s">
        <v>1644</v>
      </c>
      <c r="AN115" s="79" t="b">
        <v>0</v>
      </c>
      <c r="AO115" s="82" t="s">
        <v>1466</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3</v>
      </c>
      <c r="BD115" s="48">
        <v>0</v>
      </c>
      <c r="BE115" s="49">
        <v>0</v>
      </c>
      <c r="BF115" s="48">
        <v>2</v>
      </c>
      <c r="BG115" s="49">
        <v>9.090909090909092</v>
      </c>
      <c r="BH115" s="48">
        <v>0</v>
      </c>
      <c r="BI115" s="49">
        <v>0</v>
      </c>
      <c r="BJ115" s="48">
        <v>20</v>
      </c>
      <c r="BK115" s="49">
        <v>90.9090909090909</v>
      </c>
      <c r="BL115" s="48">
        <v>22</v>
      </c>
    </row>
    <row r="116" spans="1:64" ht="15">
      <c r="A116" s="64" t="s">
        <v>323</v>
      </c>
      <c r="B116" s="64" t="s">
        <v>379</v>
      </c>
      <c r="C116" s="65"/>
      <c r="D116" s="66"/>
      <c r="E116" s="67"/>
      <c r="F116" s="68"/>
      <c r="G116" s="65"/>
      <c r="H116" s="69"/>
      <c r="I116" s="70"/>
      <c r="J116" s="70"/>
      <c r="K116" s="34" t="s">
        <v>65</v>
      </c>
      <c r="L116" s="77">
        <v>162</v>
      </c>
      <c r="M116" s="77"/>
      <c r="N116" s="72"/>
      <c r="O116" s="79" t="s">
        <v>526</v>
      </c>
      <c r="P116" s="81">
        <v>43691.904490740744</v>
      </c>
      <c r="Q116" s="79" t="s">
        <v>593</v>
      </c>
      <c r="R116" s="79"/>
      <c r="S116" s="79"/>
      <c r="T116" s="79" t="s">
        <v>830</v>
      </c>
      <c r="U116" s="79"/>
      <c r="V116" s="84" t="s">
        <v>981</v>
      </c>
      <c r="W116" s="81">
        <v>43691.904490740744</v>
      </c>
      <c r="X116" s="84" t="s">
        <v>1180</v>
      </c>
      <c r="Y116" s="79"/>
      <c r="Z116" s="79"/>
      <c r="AA116" s="82" t="s">
        <v>1424</v>
      </c>
      <c r="AB116" s="79"/>
      <c r="AC116" s="79" t="b">
        <v>0</v>
      </c>
      <c r="AD116" s="79">
        <v>0</v>
      </c>
      <c r="AE116" s="82" t="s">
        <v>1587</v>
      </c>
      <c r="AF116" s="79" t="b">
        <v>1</v>
      </c>
      <c r="AG116" s="79" t="s">
        <v>1626</v>
      </c>
      <c r="AH116" s="79"/>
      <c r="AI116" s="82" t="s">
        <v>1633</v>
      </c>
      <c r="AJ116" s="79" t="b">
        <v>0</v>
      </c>
      <c r="AK116" s="79">
        <v>1</v>
      </c>
      <c r="AL116" s="82" t="s">
        <v>1509</v>
      </c>
      <c r="AM116" s="79" t="s">
        <v>1643</v>
      </c>
      <c r="AN116" s="79" t="b">
        <v>0</v>
      </c>
      <c r="AO116" s="82" t="s">
        <v>1509</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17</v>
      </c>
      <c r="BK116" s="49">
        <v>100</v>
      </c>
      <c r="BL116" s="48">
        <v>17</v>
      </c>
    </row>
    <row r="117" spans="1:64" ht="15">
      <c r="A117" s="64" t="s">
        <v>324</v>
      </c>
      <c r="B117" s="64" t="s">
        <v>456</v>
      </c>
      <c r="C117" s="65"/>
      <c r="D117" s="66"/>
      <c r="E117" s="67"/>
      <c r="F117" s="68"/>
      <c r="G117" s="65"/>
      <c r="H117" s="69"/>
      <c r="I117" s="70"/>
      <c r="J117" s="70"/>
      <c r="K117" s="34" t="s">
        <v>65</v>
      </c>
      <c r="L117" s="77">
        <v>163</v>
      </c>
      <c r="M117" s="77"/>
      <c r="N117" s="72"/>
      <c r="O117" s="79" t="s">
        <v>526</v>
      </c>
      <c r="P117" s="81">
        <v>43691.90524305555</v>
      </c>
      <c r="Q117" s="79" t="s">
        <v>594</v>
      </c>
      <c r="R117" s="84" t="s">
        <v>718</v>
      </c>
      <c r="S117" s="79" t="s">
        <v>788</v>
      </c>
      <c r="T117" s="79" t="s">
        <v>800</v>
      </c>
      <c r="U117" s="79"/>
      <c r="V117" s="84" t="s">
        <v>982</v>
      </c>
      <c r="W117" s="81">
        <v>43691.90524305555</v>
      </c>
      <c r="X117" s="84" t="s">
        <v>1181</v>
      </c>
      <c r="Y117" s="79"/>
      <c r="Z117" s="79"/>
      <c r="AA117" s="82" t="s">
        <v>1425</v>
      </c>
      <c r="AB117" s="79"/>
      <c r="AC117" s="79" t="b">
        <v>0</v>
      </c>
      <c r="AD117" s="79">
        <v>0</v>
      </c>
      <c r="AE117" s="82" t="s">
        <v>1587</v>
      </c>
      <c r="AF117" s="79" t="b">
        <v>0</v>
      </c>
      <c r="AG117" s="79" t="s">
        <v>1621</v>
      </c>
      <c r="AH117" s="79"/>
      <c r="AI117" s="82" t="s">
        <v>1587</v>
      </c>
      <c r="AJ117" s="79" t="b">
        <v>0</v>
      </c>
      <c r="AK117" s="79">
        <v>0</v>
      </c>
      <c r="AL117" s="82" t="s">
        <v>1587</v>
      </c>
      <c r="AM117" s="79" t="s">
        <v>1652</v>
      </c>
      <c r="AN117" s="79" t="b">
        <v>0</v>
      </c>
      <c r="AO117" s="82" t="s">
        <v>1425</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23</v>
      </c>
      <c r="BC117" s="78" t="str">
        <f>REPLACE(INDEX(GroupVertices[Group],MATCH(Edges25[[#This Row],[Vertex 2]],GroupVertices[Vertex],0)),1,1,"")</f>
        <v>23</v>
      </c>
      <c r="BD117" s="48"/>
      <c r="BE117" s="49"/>
      <c r="BF117" s="48"/>
      <c r="BG117" s="49"/>
      <c r="BH117" s="48"/>
      <c r="BI117" s="49"/>
      <c r="BJ117" s="48"/>
      <c r="BK117" s="49"/>
      <c r="BL117" s="48"/>
    </row>
    <row r="118" spans="1:64" ht="15">
      <c r="A118" s="64" t="s">
        <v>325</v>
      </c>
      <c r="B118" s="64" t="s">
        <v>325</v>
      </c>
      <c r="C118" s="65"/>
      <c r="D118" s="66"/>
      <c r="E118" s="67"/>
      <c r="F118" s="68"/>
      <c r="G118" s="65"/>
      <c r="H118" s="69"/>
      <c r="I118" s="70"/>
      <c r="J118" s="70"/>
      <c r="K118" s="34" t="s">
        <v>65</v>
      </c>
      <c r="L118" s="77">
        <v>165</v>
      </c>
      <c r="M118" s="77"/>
      <c r="N118" s="72"/>
      <c r="O118" s="79" t="s">
        <v>176</v>
      </c>
      <c r="P118" s="81">
        <v>43692.02701388889</v>
      </c>
      <c r="Q118" s="79" t="s">
        <v>595</v>
      </c>
      <c r="R118" s="84" t="s">
        <v>719</v>
      </c>
      <c r="S118" s="79" t="s">
        <v>778</v>
      </c>
      <c r="T118" s="79" t="s">
        <v>800</v>
      </c>
      <c r="U118" s="79"/>
      <c r="V118" s="84" t="s">
        <v>983</v>
      </c>
      <c r="W118" s="81">
        <v>43692.02701388889</v>
      </c>
      <c r="X118" s="84" t="s">
        <v>1182</v>
      </c>
      <c r="Y118" s="79"/>
      <c r="Z118" s="79"/>
      <c r="AA118" s="82" t="s">
        <v>1426</v>
      </c>
      <c r="AB118" s="82" t="s">
        <v>1566</v>
      </c>
      <c r="AC118" s="79" t="b">
        <v>0</v>
      </c>
      <c r="AD118" s="79">
        <v>0</v>
      </c>
      <c r="AE118" s="82" t="s">
        <v>1599</v>
      </c>
      <c r="AF118" s="79" t="b">
        <v>0</v>
      </c>
      <c r="AG118" s="79" t="s">
        <v>1621</v>
      </c>
      <c r="AH118" s="79"/>
      <c r="AI118" s="82" t="s">
        <v>1587</v>
      </c>
      <c r="AJ118" s="79" t="b">
        <v>0</v>
      </c>
      <c r="AK118" s="79">
        <v>0</v>
      </c>
      <c r="AL118" s="82" t="s">
        <v>1587</v>
      </c>
      <c r="AM118" s="79" t="s">
        <v>1643</v>
      </c>
      <c r="AN118" s="79" t="b">
        <v>1</v>
      </c>
      <c r="AO118" s="82" t="s">
        <v>1566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2</v>
      </c>
      <c r="BD118" s="48">
        <v>0</v>
      </c>
      <c r="BE118" s="49">
        <v>0</v>
      </c>
      <c r="BF118" s="48">
        <v>2</v>
      </c>
      <c r="BG118" s="49">
        <v>9.090909090909092</v>
      </c>
      <c r="BH118" s="48">
        <v>0</v>
      </c>
      <c r="BI118" s="49">
        <v>0</v>
      </c>
      <c r="BJ118" s="48">
        <v>20</v>
      </c>
      <c r="BK118" s="49">
        <v>90.9090909090909</v>
      </c>
      <c r="BL118" s="48">
        <v>22</v>
      </c>
    </row>
    <row r="119" spans="1:64" ht="15">
      <c r="A119" s="64" t="s">
        <v>326</v>
      </c>
      <c r="B119" s="64" t="s">
        <v>458</v>
      </c>
      <c r="C119" s="65"/>
      <c r="D119" s="66"/>
      <c r="E119" s="67"/>
      <c r="F119" s="68"/>
      <c r="G119" s="65"/>
      <c r="H119" s="69"/>
      <c r="I119" s="70"/>
      <c r="J119" s="70"/>
      <c r="K119" s="34" t="s">
        <v>65</v>
      </c>
      <c r="L119" s="77">
        <v>166</v>
      </c>
      <c r="M119" s="77"/>
      <c r="N119" s="72"/>
      <c r="O119" s="79" t="s">
        <v>527</v>
      </c>
      <c r="P119" s="81">
        <v>43692.05054398148</v>
      </c>
      <c r="Q119" s="79" t="s">
        <v>596</v>
      </c>
      <c r="R119" s="84" t="s">
        <v>720</v>
      </c>
      <c r="S119" s="79" t="s">
        <v>778</v>
      </c>
      <c r="T119" s="79" t="s">
        <v>831</v>
      </c>
      <c r="U119" s="79"/>
      <c r="V119" s="84" t="s">
        <v>984</v>
      </c>
      <c r="W119" s="81">
        <v>43692.05054398148</v>
      </c>
      <c r="X119" s="84" t="s">
        <v>1183</v>
      </c>
      <c r="Y119" s="79"/>
      <c r="Z119" s="79"/>
      <c r="AA119" s="82" t="s">
        <v>1427</v>
      </c>
      <c r="AB119" s="82" t="s">
        <v>1567</v>
      </c>
      <c r="AC119" s="79" t="b">
        <v>0</v>
      </c>
      <c r="AD119" s="79">
        <v>0</v>
      </c>
      <c r="AE119" s="82" t="s">
        <v>1600</v>
      </c>
      <c r="AF119" s="79" t="b">
        <v>0</v>
      </c>
      <c r="AG119" s="79" t="s">
        <v>1621</v>
      </c>
      <c r="AH119" s="79"/>
      <c r="AI119" s="82" t="s">
        <v>1587</v>
      </c>
      <c r="AJ119" s="79" t="b">
        <v>0</v>
      </c>
      <c r="AK119" s="79">
        <v>0</v>
      </c>
      <c r="AL119" s="82" t="s">
        <v>1587</v>
      </c>
      <c r="AM119" s="79" t="s">
        <v>1643</v>
      </c>
      <c r="AN119" s="79" t="b">
        <v>1</v>
      </c>
      <c r="AO119" s="82" t="s">
        <v>1567</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15</v>
      </c>
      <c r="BC119" s="78" t="str">
        <f>REPLACE(INDEX(GroupVertices[Group],MATCH(Edges25[[#This Row],[Vertex 2]],GroupVertices[Vertex],0)),1,1,"")</f>
        <v>15</v>
      </c>
      <c r="BD119" s="48">
        <v>1</v>
      </c>
      <c r="BE119" s="49">
        <v>5.2631578947368425</v>
      </c>
      <c r="BF119" s="48">
        <v>1</v>
      </c>
      <c r="BG119" s="49">
        <v>5.2631578947368425</v>
      </c>
      <c r="BH119" s="48">
        <v>0</v>
      </c>
      <c r="BI119" s="49">
        <v>0</v>
      </c>
      <c r="BJ119" s="48">
        <v>17</v>
      </c>
      <c r="BK119" s="49">
        <v>89.47368421052632</v>
      </c>
      <c r="BL119" s="48">
        <v>19</v>
      </c>
    </row>
    <row r="120" spans="1:64" ht="15">
      <c r="A120" s="64" t="s">
        <v>326</v>
      </c>
      <c r="B120" s="64" t="s">
        <v>458</v>
      </c>
      <c r="C120" s="65"/>
      <c r="D120" s="66"/>
      <c r="E120" s="67"/>
      <c r="F120" s="68"/>
      <c r="G120" s="65"/>
      <c r="H120" s="69"/>
      <c r="I120" s="70"/>
      <c r="J120" s="70"/>
      <c r="K120" s="34" t="s">
        <v>65</v>
      </c>
      <c r="L120" s="77">
        <v>167</v>
      </c>
      <c r="M120" s="77"/>
      <c r="N120" s="72"/>
      <c r="O120" s="79" t="s">
        <v>527</v>
      </c>
      <c r="P120" s="81">
        <v>43692.05175925926</v>
      </c>
      <c r="Q120" s="79" t="s">
        <v>597</v>
      </c>
      <c r="R120" s="84" t="s">
        <v>721</v>
      </c>
      <c r="S120" s="79" t="s">
        <v>778</v>
      </c>
      <c r="T120" s="79" t="s">
        <v>800</v>
      </c>
      <c r="U120" s="79"/>
      <c r="V120" s="84" t="s">
        <v>984</v>
      </c>
      <c r="W120" s="81">
        <v>43692.05175925926</v>
      </c>
      <c r="X120" s="84" t="s">
        <v>1184</v>
      </c>
      <c r="Y120" s="79"/>
      <c r="Z120" s="79"/>
      <c r="AA120" s="82" t="s">
        <v>1428</v>
      </c>
      <c r="AB120" s="82" t="s">
        <v>1427</v>
      </c>
      <c r="AC120" s="79" t="b">
        <v>0</v>
      </c>
      <c r="AD120" s="79">
        <v>0</v>
      </c>
      <c r="AE120" s="82" t="s">
        <v>1601</v>
      </c>
      <c r="AF120" s="79" t="b">
        <v>0</v>
      </c>
      <c r="AG120" s="79" t="s">
        <v>1621</v>
      </c>
      <c r="AH120" s="79"/>
      <c r="AI120" s="82" t="s">
        <v>1587</v>
      </c>
      <c r="AJ120" s="79" t="b">
        <v>0</v>
      </c>
      <c r="AK120" s="79">
        <v>0</v>
      </c>
      <c r="AL120" s="82" t="s">
        <v>1587</v>
      </c>
      <c r="AM120" s="79" t="s">
        <v>1643</v>
      </c>
      <c r="AN120" s="79" t="b">
        <v>1</v>
      </c>
      <c r="AO120" s="82" t="s">
        <v>1427</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15</v>
      </c>
      <c r="BC120" s="78" t="str">
        <f>REPLACE(INDEX(GroupVertices[Group],MATCH(Edges25[[#This Row],[Vertex 2]],GroupVertices[Vertex],0)),1,1,"")</f>
        <v>15</v>
      </c>
      <c r="BD120" s="48">
        <v>1</v>
      </c>
      <c r="BE120" s="49">
        <v>5.2631578947368425</v>
      </c>
      <c r="BF120" s="48">
        <v>0</v>
      </c>
      <c r="BG120" s="49">
        <v>0</v>
      </c>
      <c r="BH120" s="48">
        <v>0</v>
      </c>
      <c r="BI120" s="49">
        <v>0</v>
      </c>
      <c r="BJ120" s="48">
        <v>18</v>
      </c>
      <c r="BK120" s="49">
        <v>94.73684210526316</v>
      </c>
      <c r="BL120" s="48">
        <v>19</v>
      </c>
    </row>
    <row r="121" spans="1:64" ht="15">
      <c r="A121" s="64" t="s">
        <v>327</v>
      </c>
      <c r="B121" s="64" t="s">
        <v>410</v>
      </c>
      <c r="C121" s="65"/>
      <c r="D121" s="66"/>
      <c r="E121" s="67"/>
      <c r="F121" s="68"/>
      <c r="G121" s="65"/>
      <c r="H121" s="69"/>
      <c r="I121" s="70"/>
      <c r="J121" s="70"/>
      <c r="K121" s="34" t="s">
        <v>65</v>
      </c>
      <c r="L121" s="77">
        <v>168</v>
      </c>
      <c r="M121" s="77"/>
      <c r="N121" s="72"/>
      <c r="O121" s="79" t="s">
        <v>526</v>
      </c>
      <c r="P121" s="81">
        <v>43692.333969907406</v>
      </c>
      <c r="Q121" s="79" t="s">
        <v>587</v>
      </c>
      <c r="R121" s="84" t="s">
        <v>715</v>
      </c>
      <c r="S121" s="79" t="s">
        <v>787</v>
      </c>
      <c r="T121" s="79" t="s">
        <v>800</v>
      </c>
      <c r="U121" s="84" t="s">
        <v>873</v>
      </c>
      <c r="V121" s="84" t="s">
        <v>873</v>
      </c>
      <c r="W121" s="81">
        <v>43692.333969907406</v>
      </c>
      <c r="X121" s="84" t="s">
        <v>1185</v>
      </c>
      <c r="Y121" s="79"/>
      <c r="Z121" s="79"/>
      <c r="AA121" s="82" t="s">
        <v>1429</v>
      </c>
      <c r="AB121" s="79"/>
      <c r="AC121" s="79" t="b">
        <v>0</v>
      </c>
      <c r="AD121" s="79">
        <v>0</v>
      </c>
      <c r="AE121" s="82" t="s">
        <v>1587</v>
      </c>
      <c r="AF121" s="79" t="b">
        <v>0</v>
      </c>
      <c r="AG121" s="79" t="s">
        <v>1621</v>
      </c>
      <c r="AH121" s="79"/>
      <c r="AI121" s="82" t="s">
        <v>1587</v>
      </c>
      <c r="AJ121" s="79" t="b">
        <v>0</v>
      </c>
      <c r="AK121" s="79">
        <v>0</v>
      </c>
      <c r="AL121" s="82" t="s">
        <v>1545</v>
      </c>
      <c r="AM121" s="79" t="s">
        <v>1643</v>
      </c>
      <c r="AN121" s="79" t="b">
        <v>0</v>
      </c>
      <c r="AO121" s="82" t="s">
        <v>1545</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9</v>
      </c>
      <c r="BC121" s="78" t="str">
        <f>REPLACE(INDEX(GroupVertices[Group],MATCH(Edges25[[#This Row],[Vertex 2]],GroupVertices[Vertex],0)),1,1,"")</f>
        <v>9</v>
      </c>
      <c r="BD121" s="48">
        <v>0</v>
      </c>
      <c r="BE121" s="49">
        <v>0</v>
      </c>
      <c r="BF121" s="48">
        <v>0</v>
      </c>
      <c r="BG121" s="49">
        <v>0</v>
      </c>
      <c r="BH121" s="48">
        <v>0</v>
      </c>
      <c r="BI121" s="49">
        <v>0</v>
      </c>
      <c r="BJ121" s="48">
        <v>8</v>
      </c>
      <c r="BK121" s="49">
        <v>100</v>
      </c>
      <c r="BL121" s="48">
        <v>8</v>
      </c>
    </row>
    <row r="122" spans="1:64" ht="15">
      <c r="A122" s="64" t="s">
        <v>328</v>
      </c>
      <c r="B122" s="64" t="s">
        <v>459</v>
      </c>
      <c r="C122" s="65"/>
      <c r="D122" s="66"/>
      <c r="E122" s="67"/>
      <c r="F122" s="68"/>
      <c r="G122" s="65"/>
      <c r="H122" s="69"/>
      <c r="I122" s="70"/>
      <c r="J122" s="70"/>
      <c r="K122" s="34" t="s">
        <v>65</v>
      </c>
      <c r="L122" s="77">
        <v>169</v>
      </c>
      <c r="M122" s="77"/>
      <c r="N122" s="72"/>
      <c r="O122" s="79" t="s">
        <v>526</v>
      </c>
      <c r="P122" s="81">
        <v>43692.343043981484</v>
      </c>
      <c r="Q122" s="79" t="s">
        <v>598</v>
      </c>
      <c r="R122" s="84" t="s">
        <v>715</v>
      </c>
      <c r="S122" s="79" t="s">
        <v>787</v>
      </c>
      <c r="T122" s="79" t="s">
        <v>800</v>
      </c>
      <c r="U122" s="79"/>
      <c r="V122" s="84" t="s">
        <v>985</v>
      </c>
      <c r="W122" s="81">
        <v>43692.343043981484</v>
      </c>
      <c r="X122" s="84" t="s">
        <v>1186</v>
      </c>
      <c r="Y122" s="79"/>
      <c r="Z122" s="79"/>
      <c r="AA122" s="82" t="s">
        <v>1430</v>
      </c>
      <c r="AB122" s="79"/>
      <c r="AC122" s="79" t="b">
        <v>0</v>
      </c>
      <c r="AD122" s="79">
        <v>0</v>
      </c>
      <c r="AE122" s="82" t="s">
        <v>1587</v>
      </c>
      <c r="AF122" s="79" t="b">
        <v>0</v>
      </c>
      <c r="AG122" s="79" t="s">
        <v>1621</v>
      </c>
      <c r="AH122" s="79"/>
      <c r="AI122" s="82" t="s">
        <v>1587</v>
      </c>
      <c r="AJ122" s="79" t="b">
        <v>0</v>
      </c>
      <c r="AK122" s="79">
        <v>0</v>
      </c>
      <c r="AL122" s="82" t="s">
        <v>1587</v>
      </c>
      <c r="AM122" s="79" t="s">
        <v>1643</v>
      </c>
      <c r="AN122" s="79" t="b">
        <v>0</v>
      </c>
      <c r="AO122" s="82" t="s">
        <v>1430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22</v>
      </c>
      <c r="BC122" s="78" t="str">
        <f>REPLACE(INDEX(GroupVertices[Group],MATCH(Edges25[[#This Row],[Vertex 2]],GroupVertices[Vertex],0)),1,1,"")</f>
        <v>22</v>
      </c>
      <c r="BD122" s="48">
        <v>0</v>
      </c>
      <c r="BE122" s="49">
        <v>0</v>
      </c>
      <c r="BF122" s="48">
        <v>0</v>
      </c>
      <c r="BG122" s="49">
        <v>0</v>
      </c>
      <c r="BH122" s="48">
        <v>0</v>
      </c>
      <c r="BI122" s="49">
        <v>0</v>
      </c>
      <c r="BJ122" s="48">
        <v>12</v>
      </c>
      <c r="BK122" s="49">
        <v>100</v>
      </c>
      <c r="BL122" s="48">
        <v>12</v>
      </c>
    </row>
    <row r="123" spans="1:64" ht="15">
      <c r="A123" s="64" t="s">
        <v>328</v>
      </c>
      <c r="B123" s="64" t="s">
        <v>460</v>
      </c>
      <c r="C123" s="65"/>
      <c r="D123" s="66"/>
      <c r="E123" s="67"/>
      <c r="F123" s="68"/>
      <c r="G123" s="65"/>
      <c r="H123" s="69"/>
      <c r="I123" s="70"/>
      <c r="J123" s="70"/>
      <c r="K123" s="34" t="s">
        <v>65</v>
      </c>
      <c r="L123" s="77">
        <v>170</v>
      </c>
      <c r="M123" s="77"/>
      <c r="N123" s="72"/>
      <c r="O123" s="79" t="s">
        <v>526</v>
      </c>
      <c r="P123" s="81">
        <v>43692.34662037037</v>
      </c>
      <c r="Q123" s="79" t="s">
        <v>599</v>
      </c>
      <c r="R123" s="84" t="s">
        <v>722</v>
      </c>
      <c r="S123" s="79" t="s">
        <v>778</v>
      </c>
      <c r="T123" s="79" t="s">
        <v>800</v>
      </c>
      <c r="U123" s="79"/>
      <c r="V123" s="84" t="s">
        <v>985</v>
      </c>
      <c r="W123" s="81">
        <v>43692.34662037037</v>
      </c>
      <c r="X123" s="84" t="s">
        <v>1187</v>
      </c>
      <c r="Y123" s="79"/>
      <c r="Z123" s="79"/>
      <c r="AA123" s="82" t="s">
        <v>1431</v>
      </c>
      <c r="AB123" s="79"/>
      <c r="AC123" s="79" t="b">
        <v>0</v>
      </c>
      <c r="AD123" s="79">
        <v>0</v>
      </c>
      <c r="AE123" s="82" t="s">
        <v>1587</v>
      </c>
      <c r="AF123" s="79" t="b">
        <v>0</v>
      </c>
      <c r="AG123" s="79" t="s">
        <v>1621</v>
      </c>
      <c r="AH123" s="79"/>
      <c r="AI123" s="82" t="s">
        <v>1587</v>
      </c>
      <c r="AJ123" s="79" t="b">
        <v>0</v>
      </c>
      <c r="AK123" s="79">
        <v>0</v>
      </c>
      <c r="AL123" s="82" t="s">
        <v>1587</v>
      </c>
      <c r="AM123" s="79" t="s">
        <v>1643</v>
      </c>
      <c r="AN123" s="79" t="b">
        <v>1</v>
      </c>
      <c r="AO123" s="82" t="s">
        <v>1431</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22</v>
      </c>
      <c r="BC123" s="78" t="str">
        <f>REPLACE(INDEX(GroupVertices[Group],MATCH(Edges25[[#This Row],[Vertex 2]],GroupVertices[Vertex],0)),1,1,"")</f>
        <v>22</v>
      </c>
      <c r="BD123" s="48">
        <v>0</v>
      </c>
      <c r="BE123" s="49">
        <v>0</v>
      </c>
      <c r="BF123" s="48">
        <v>0</v>
      </c>
      <c r="BG123" s="49">
        <v>0</v>
      </c>
      <c r="BH123" s="48">
        <v>0</v>
      </c>
      <c r="BI123" s="49">
        <v>0</v>
      </c>
      <c r="BJ123" s="48">
        <v>15</v>
      </c>
      <c r="BK123" s="49">
        <v>100</v>
      </c>
      <c r="BL123" s="48">
        <v>15</v>
      </c>
    </row>
    <row r="124" spans="1:64" ht="15">
      <c r="A124" s="64" t="s">
        <v>329</v>
      </c>
      <c r="B124" s="64" t="s">
        <v>461</v>
      </c>
      <c r="C124" s="65"/>
      <c r="D124" s="66"/>
      <c r="E124" s="67"/>
      <c r="F124" s="68"/>
      <c r="G124" s="65"/>
      <c r="H124" s="69"/>
      <c r="I124" s="70"/>
      <c r="J124" s="70"/>
      <c r="K124" s="34" t="s">
        <v>65</v>
      </c>
      <c r="L124" s="77">
        <v>171</v>
      </c>
      <c r="M124" s="77"/>
      <c r="N124" s="72"/>
      <c r="O124" s="79" t="s">
        <v>526</v>
      </c>
      <c r="P124" s="81">
        <v>43692.35221064815</v>
      </c>
      <c r="Q124" s="79" t="s">
        <v>600</v>
      </c>
      <c r="R124" s="79"/>
      <c r="S124" s="79"/>
      <c r="T124" s="79" t="s">
        <v>832</v>
      </c>
      <c r="U124" s="79"/>
      <c r="V124" s="84" t="s">
        <v>986</v>
      </c>
      <c r="W124" s="81">
        <v>43692.35221064815</v>
      </c>
      <c r="X124" s="84" t="s">
        <v>1188</v>
      </c>
      <c r="Y124" s="79"/>
      <c r="Z124" s="79"/>
      <c r="AA124" s="82" t="s">
        <v>1432</v>
      </c>
      <c r="AB124" s="79"/>
      <c r="AC124" s="79" t="b">
        <v>0</v>
      </c>
      <c r="AD124" s="79">
        <v>0</v>
      </c>
      <c r="AE124" s="82" t="s">
        <v>1587</v>
      </c>
      <c r="AF124" s="79" t="b">
        <v>0</v>
      </c>
      <c r="AG124" s="79" t="s">
        <v>1621</v>
      </c>
      <c r="AH124" s="79"/>
      <c r="AI124" s="82" t="s">
        <v>1587</v>
      </c>
      <c r="AJ124" s="79" t="b">
        <v>0</v>
      </c>
      <c r="AK124" s="79">
        <v>5</v>
      </c>
      <c r="AL124" s="82" t="s">
        <v>1482</v>
      </c>
      <c r="AM124" s="79" t="s">
        <v>1643</v>
      </c>
      <c r="AN124" s="79" t="b">
        <v>0</v>
      </c>
      <c r="AO124" s="82" t="s">
        <v>1482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7</v>
      </c>
      <c r="BC124" s="78" t="str">
        <f>REPLACE(INDEX(GroupVertices[Group],MATCH(Edges25[[#This Row],[Vertex 2]],GroupVertices[Vertex],0)),1,1,"")</f>
        <v>7</v>
      </c>
      <c r="BD124" s="48"/>
      <c r="BE124" s="49"/>
      <c r="BF124" s="48"/>
      <c r="BG124" s="49"/>
      <c r="BH124" s="48"/>
      <c r="BI124" s="49"/>
      <c r="BJ124" s="48"/>
      <c r="BK124" s="49"/>
      <c r="BL124" s="48"/>
    </row>
    <row r="125" spans="1:64" ht="15">
      <c r="A125" s="64" t="s">
        <v>330</v>
      </c>
      <c r="B125" s="64" t="s">
        <v>461</v>
      </c>
      <c r="C125" s="65"/>
      <c r="D125" s="66"/>
      <c r="E125" s="67"/>
      <c r="F125" s="68"/>
      <c r="G125" s="65"/>
      <c r="H125" s="69"/>
      <c r="I125" s="70"/>
      <c r="J125" s="70"/>
      <c r="K125" s="34" t="s">
        <v>65</v>
      </c>
      <c r="L125" s="77">
        <v>173</v>
      </c>
      <c r="M125" s="77"/>
      <c r="N125" s="72"/>
      <c r="O125" s="79" t="s">
        <v>526</v>
      </c>
      <c r="P125" s="81">
        <v>43692.35350694445</v>
      </c>
      <c r="Q125" s="79" t="s">
        <v>600</v>
      </c>
      <c r="R125" s="79"/>
      <c r="S125" s="79"/>
      <c r="T125" s="79" t="s">
        <v>832</v>
      </c>
      <c r="U125" s="79"/>
      <c r="V125" s="84" t="s">
        <v>987</v>
      </c>
      <c r="W125" s="81">
        <v>43692.35350694445</v>
      </c>
      <c r="X125" s="84" t="s">
        <v>1189</v>
      </c>
      <c r="Y125" s="79"/>
      <c r="Z125" s="79"/>
      <c r="AA125" s="82" t="s">
        <v>1433</v>
      </c>
      <c r="AB125" s="79"/>
      <c r="AC125" s="79" t="b">
        <v>0</v>
      </c>
      <c r="AD125" s="79">
        <v>0</v>
      </c>
      <c r="AE125" s="82" t="s">
        <v>1587</v>
      </c>
      <c r="AF125" s="79" t="b">
        <v>0</v>
      </c>
      <c r="AG125" s="79" t="s">
        <v>1621</v>
      </c>
      <c r="AH125" s="79"/>
      <c r="AI125" s="82" t="s">
        <v>1587</v>
      </c>
      <c r="AJ125" s="79" t="b">
        <v>0</v>
      </c>
      <c r="AK125" s="79">
        <v>0</v>
      </c>
      <c r="AL125" s="82" t="s">
        <v>1482</v>
      </c>
      <c r="AM125" s="79" t="s">
        <v>1643</v>
      </c>
      <c r="AN125" s="79" t="b">
        <v>0</v>
      </c>
      <c r="AO125" s="82" t="s">
        <v>1482</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7</v>
      </c>
      <c r="BC125" s="78" t="str">
        <f>REPLACE(INDEX(GroupVertices[Group],MATCH(Edges25[[#This Row],[Vertex 2]],GroupVertices[Vertex],0)),1,1,"")</f>
        <v>7</v>
      </c>
      <c r="BD125" s="48"/>
      <c r="BE125" s="49"/>
      <c r="BF125" s="48"/>
      <c r="BG125" s="49"/>
      <c r="BH125" s="48"/>
      <c r="BI125" s="49"/>
      <c r="BJ125" s="48"/>
      <c r="BK125" s="49"/>
      <c r="BL125" s="48"/>
    </row>
    <row r="126" spans="1:64" ht="15">
      <c r="A126" s="64" t="s">
        <v>331</v>
      </c>
      <c r="B126" s="64" t="s">
        <v>331</v>
      </c>
      <c r="C126" s="65"/>
      <c r="D126" s="66"/>
      <c r="E126" s="67"/>
      <c r="F126" s="68"/>
      <c r="G126" s="65"/>
      <c r="H126" s="69"/>
      <c r="I126" s="70"/>
      <c r="J126" s="70"/>
      <c r="K126" s="34" t="s">
        <v>65</v>
      </c>
      <c r="L126" s="77">
        <v>175</v>
      </c>
      <c r="M126" s="77"/>
      <c r="N126" s="72"/>
      <c r="O126" s="79" t="s">
        <v>176</v>
      </c>
      <c r="P126" s="81">
        <v>43692.36607638889</v>
      </c>
      <c r="Q126" s="79" t="s">
        <v>601</v>
      </c>
      <c r="R126" s="84" t="s">
        <v>723</v>
      </c>
      <c r="S126" s="79" t="s">
        <v>778</v>
      </c>
      <c r="T126" s="79"/>
      <c r="U126" s="79"/>
      <c r="V126" s="84" t="s">
        <v>988</v>
      </c>
      <c r="W126" s="81">
        <v>43692.36607638889</v>
      </c>
      <c r="X126" s="84" t="s">
        <v>1190</v>
      </c>
      <c r="Y126" s="79"/>
      <c r="Z126" s="79"/>
      <c r="AA126" s="82" t="s">
        <v>1434</v>
      </c>
      <c r="AB126" s="79"/>
      <c r="AC126" s="79" t="b">
        <v>0</v>
      </c>
      <c r="AD126" s="79">
        <v>0</v>
      </c>
      <c r="AE126" s="82" t="s">
        <v>1587</v>
      </c>
      <c r="AF126" s="79" t="b">
        <v>0</v>
      </c>
      <c r="AG126" s="79" t="s">
        <v>1621</v>
      </c>
      <c r="AH126" s="79"/>
      <c r="AI126" s="82" t="s">
        <v>1587</v>
      </c>
      <c r="AJ126" s="79" t="b">
        <v>0</v>
      </c>
      <c r="AK126" s="79">
        <v>0</v>
      </c>
      <c r="AL126" s="82" t="s">
        <v>1587</v>
      </c>
      <c r="AM126" s="79" t="s">
        <v>1648</v>
      </c>
      <c r="AN126" s="79" t="b">
        <v>1</v>
      </c>
      <c r="AO126" s="82" t="s">
        <v>1434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1</v>
      </c>
      <c r="BE126" s="49">
        <v>5</v>
      </c>
      <c r="BF126" s="48">
        <v>1</v>
      </c>
      <c r="BG126" s="49">
        <v>5</v>
      </c>
      <c r="BH126" s="48">
        <v>0</v>
      </c>
      <c r="BI126" s="49">
        <v>0</v>
      </c>
      <c r="BJ126" s="48">
        <v>18</v>
      </c>
      <c r="BK126" s="49">
        <v>90</v>
      </c>
      <c r="BL126" s="48">
        <v>20</v>
      </c>
    </row>
    <row r="127" spans="1:64" ht="15">
      <c r="A127" s="64" t="s">
        <v>332</v>
      </c>
      <c r="B127" s="64" t="s">
        <v>461</v>
      </c>
      <c r="C127" s="65"/>
      <c r="D127" s="66"/>
      <c r="E127" s="67"/>
      <c r="F127" s="68"/>
      <c r="G127" s="65"/>
      <c r="H127" s="69"/>
      <c r="I127" s="70"/>
      <c r="J127" s="70"/>
      <c r="K127" s="34" t="s">
        <v>65</v>
      </c>
      <c r="L127" s="77">
        <v>176</v>
      </c>
      <c r="M127" s="77"/>
      <c r="N127" s="72"/>
      <c r="O127" s="79" t="s">
        <v>526</v>
      </c>
      <c r="P127" s="81">
        <v>43692.380266203705</v>
      </c>
      <c r="Q127" s="79" t="s">
        <v>600</v>
      </c>
      <c r="R127" s="79"/>
      <c r="S127" s="79"/>
      <c r="T127" s="79" t="s">
        <v>832</v>
      </c>
      <c r="U127" s="79"/>
      <c r="V127" s="84" t="s">
        <v>989</v>
      </c>
      <c r="W127" s="81">
        <v>43692.380266203705</v>
      </c>
      <c r="X127" s="84" t="s">
        <v>1191</v>
      </c>
      <c r="Y127" s="79"/>
      <c r="Z127" s="79"/>
      <c r="AA127" s="82" t="s">
        <v>1435</v>
      </c>
      <c r="AB127" s="79"/>
      <c r="AC127" s="79" t="b">
        <v>0</v>
      </c>
      <c r="AD127" s="79">
        <v>0</v>
      </c>
      <c r="AE127" s="82" t="s">
        <v>1587</v>
      </c>
      <c r="AF127" s="79" t="b">
        <v>0</v>
      </c>
      <c r="AG127" s="79" t="s">
        <v>1621</v>
      </c>
      <c r="AH127" s="79"/>
      <c r="AI127" s="82" t="s">
        <v>1587</v>
      </c>
      <c r="AJ127" s="79" t="b">
        <v>0</v>
      </c>
      <c r="AK127" s="79">
        <v>0</v>
      </c>
      <c r="AL127" s="82" t="s">
        <v>1482</v>
      </c>
      <c r="AM127" s="79" t="s">
        <v>1643</v>
      </c>
      <c r="AN127" s="79" t="b">
        <v>0</v>
      </c>
      <c r="AO127" s="82" t="s">
        <v>1482</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7</v>
      </c>
      <c r="BC127" s="78" t="str">
        <f>REPLACE(INDEX(GroupVertices[Group],MATCH(Edges25[[#This Row],[Vertex 2]],GroupVertices[Vertex],0)),1,1,"")</f>
        <v>7</v>
      </c>
      <c r="BD127" s="48"/>
      <c r="BE127" s="49"/>
      <c r="BF127" s="48"/>
      <c r="BG127" s="49"/>
      <c r="BH127" s="48"/>
      <c r="BI127" s="49"/>
      <c r="BJ127" s="48"/>
      <c r="BK127" s="49"/>
      <c r="BL127" s="48"/>
    </row>
    <row r="128" spans="1:64" ht="15">
      <c r="A128" s="64" t="s">
        <v>333</v>
      </c>
      <c r="B128" s="64" t="s">
        <v>410</v>
      </c>
      <c r="C128" s="65"/>
      <c r="D128" s="66"/>
      <c r="E128" s="67"/>
      <c r="F128" s="68"/>
      <c r="G128" s="65"/>
      <c r="H128" s="69"/>
      <c r="I128" s="70"/>
      <c r="J128" s="70"/>
      <c r="K128" s="34" t="s">
        <v>65</v>
      </c>
      <c r="L128" s="77">
        <v>178</v>
      </c>
      <c r="M128" s="77"/>
      <c r="N128" s="72"/>
      <c r="O128" s="79" t="s">
        <v>526</v>
      </c>
      <c r="P128" s="81">
        <v>43692.423171296294</v>
      </c>
      <c r="Q128" s="79" t="s">
        <v>587</v>
      </c>
      <c r="R128" s="84" t="s">
        <v>715</v>
      </c>
      <c r="S128" s="79" t="s">
        <v>787</v>
      </c>
      <c r="T128" s="79" t="s">
        <v>800</v>
      </c>
      <c r="U128" s="84" t="s">
        <v>873</v>
      </c>
      <c r="V128" s="84" t="s">
        <v>873</v>
      </c>
      <c r="W128" s="81">
        <v>43692.423171296294</v>
      </c>
      <c r="X128" s="84" t="s">
        <v>1192</v>
      </c>
      <c r="Y128" s="79"/>
      <c r="Z128" s="79"/>
      <c r="AA128" s="82" t="s">
        <v>1436</v>
      </c>
      <c r="AB128" s="79"/>
      <c r="AC128" s="79" t="b">
        <v>0</v>
      </c>
      <c r="AD128" s="79">
        <v>0</v>
      </c>
      <c r="AE128" s="82" t="s">
        <v>1587</v>
      </c>
      <c r="AF128" s="79" t="b">
        <v>0</v>
      </c>
      <c r="AG128" s="79" t="s">
        <v>1621</v>
      </c>
      <c r="AH128" s="79"/>
      <c r="AI128" s="82" t="s">
        <v>1587</v>
      </c>
      <c r="AJ128" s="79" t="b">
        <v>0</v>
      </c>
      <c r="AK128" s="79">
        <v>0</v>
      </c>
      <c r="AL128" s="82" t="s">
        <v>1545</v>
      </c>
      <c r="AM128" s="79" t="s">
        <v>1648</v>
      </c>
      <c r="AN128" s="79" t="b">
        <v>0</v>
      </c>
      <c r="AO128" s="82" t="s">
        <v>1545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9</v>
      </c>
      <c r="BC128" s="78" t="str">
        <f>REPLACE(INDEX(GroupVertices[Group],MATCH(Edges25[[#This Row],[Vertex 2]],GroupVertices[Vertex],0)),1,1,"")</f>
        <v>9</v>
      </c>
      <c r="BD128" s="48">
        <v>0</v>
      </c>
      <c r="BE128" s="49">
        <v>0</v>
      </c>
      <c r="BF128" s="48">
        <v>0</v>
      </c>
      <c r="BG128" s="49">
        <v>0</v>
      </c>
      <c r="BH128" s="48">
        <v>0</v>
      </c>
      <c r="BI128" s="49">
        <v>0</v>
      </c>
      <c r="BJ128" s="48">
        <v>8</v>
      </c>
      <c r="BK128" s="49">
        <v>100</v>
      </c>
      <c r="BL128" s="48">
        <v>8</v>
      </c>
    </row>
    <row r="129" spans="1:64" ht="15">
      <c r="A129" s="64" t="s">
        <v>334</v>
      </c>
      <c r="B129" s="64" t="s">
        <v>461</v>
      </c>
      <c r="C129" s="65"/>
      <c r="D129" s="66"/>
      <c r="E129" s="67"/>
      <c r="F129" s="68"/>
      <c r="G129" s="65"/>
      <c r="H129" s="69"/>
      <c r="I129" s="70"/>
      <c r="J129" s="70"/>
      <c r="K129" s="34" t="s">
        <v>65</v>
      </c>
      <c r="L129" s="77">
        <v>179</v>
      </c>
      <c r="M129" s="77"/>
      <c r="N129" s="72"/>
      <c r="O129" s="79" t="s">
        <v>526</v>
      </c>
      <c r="P129" s="81">
        <v>43692.44600694445</v>
      </c>
      <c r="Q129" s="79" t="s">
        <v>600</v>
      </c>
      <c r="R129" s="79"/>
      <c r="S129" s="79"/>
      <c r="T129" s="79" t="s">
        <v>832</v>
      </c>
      <c r="U129" s="79"/>
      <c r="V129" s="84" t="s">
        <v>990</v>
      </c>
      <c r="W129" s="81">
        <v>43692.44600694445</v>
      </c>
      <c r="X129" s="84" t="s">
        <v>1193</v>
      </c>
      <c r="Y129" s="79"/>
      <c r="Z129" s="79"/>
      <c r="AA129" s="82" t="s">
        <v>1437</v>
      </c>
      <c r="AB129" s="79"/>
      <c r="AC129" s="79" t="b">
        <v>0</v>
      </c>
      <c r="AD129" s="79">
        <v>0</v>
      </c>
      <c r="AE129" s="82" t="s">
        <v>1587</v>
      </c>
      <c r="AF129" s="79" t="b">
        <v>0</v>
      </c>
      <c r="AG129" s="79" t="s">
        <v>1621</v>
      </c>
      <c r="AH129" s="79"/>
      <c r="AI129" s="82" t="s">
        <v>1587</v>
      </c>
      <c r="AJ129" s="79" t="b">
        <v>0</v>
      </c>
      <c r="AK129" s="79">
        <v>0</v>
      </c>
      <c r="AL129" s="82" t="s">
        <v>1482</v>
      </c>
      <c r="AM129" s="79" t="s">
        <v>1644</v>
      </c>
      <c r="AN129" s="79" t="b">
        <v>0</v>
      </c>
      <c r="AO129" s="82" t="s">
        <v>1482</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7</v>
      </c>
      <c r="BC129" s="78" t="str">
        <f>REPLACE(INDEX(GroupVertices[Group],MATCH(Edges25[[#This Row],[Vertex 2]],GroupVertices[Vertex],0)),1,1,"")</f>
        <v>7</v>
      </c>
      <c r="BD129" s="48"/>
      <c r="BE129" s="49"/>
      <c r="BF129" s="48"/>
      <c r="BG129" s="49"/>
      <c r="BH129" s="48"/>
      <c r="BI129" s="49"/>
      <c r="BJ129" s="48"/>
      <c r="BK129" s="49"/>
      <c r="BL129" s="48"/>
    </row>
    <row r="130" spans="1:64" ht="15">
      <c r="A130" s="64" t="s">
        <v>335</v>
      </c>
      <c r="B130" s="64" t="s">
        <v>335</v>
      </c>
      <c r="C130" s="65"/>
      <c r="D130" s="66"/>
      <c r="E130" s="67"/>
      <c r="F130" s="68"/>
      <c r="G130" s="65"/>
      <c r="H130" s="69"/>
      <c r="I130" s="70"/>
      <c r="J130" s="70"/>
      <c r="K130" s="34" t="s">
        <v>65</v>
      </c>
      <c r="L130" s="77">
        <v>181</v>
      </c>
      <c r="M130" s="77"/>
      <c r="N130" s="72"/>
      <c r="O130" s="79" t="s">
        <v>176</v>
      </c>
      <c r="P130" s="81">
        <v>43692.46434027778</v>
      </c>
      <c r="Q130" s="79" t="s">
        <v>602</v>
      </c>
      <c r="R130" s="84" t="s">
        <v>724</v>
      </c>
      <c r="S130" s="79" t="s">
        <v>778</v>
      </c>
      <c r="T130" s="79"/>
      <c r="U130" s="79"/>
      <c r="V130" s="84" t="s">
        <v>991</v>
      </c>
      <c r="W130" s="81">
        <v>43692.46434027778</v>
      </c>
      <c r="X130" s="84" t="s">
        <v>1194</v>
      </c>
      <c r="Y130" s="79"/>
      <c r="Z130" s="79"/>
      <c r="AA130" s="82" t="s">
        <v>1438</v>
      </c>
      <c r="AB130" s="79"/>
      <c r="AC130" s="79" t="b">
        <v>0</v>
      </c>
      <c r="AD130" s="79">
        <v>0</v>
      </c>
      <c r="AE130" s="82" t="s">
        <v>1587</v>
      </c>
      <c r="AF130" s="79" t="b">
        <v>0</v>
      </c>
      <c r="AG130" s="79" t="s">
        <v>1621</v>
      </c>
      <c r="AH130" s="79"/>
      <c r="AI130" s="82" t="s">
        <v>1587</v>
      </c>
      <c r="AJ130" s="79" t="b">
        <v>0</v>
      </c>
      <c r="AK130" s="79">
        <v>0</v>
      </c>
      <c r="AL130" s="82" t="s">
        <v>1587</v>
      </c>
      <c r="AM130" s="79" t="s">
        <v>1644</v>
      </c>
      <c r="AN130" s="79" t="b">
        <v>1</v>
      </c>
      <c r="AO130" s="82" t="s">
        <v>1438</v>
      </c>
      <c r="AP130" s="79" t="s">
        <v>176</v>
      </c>
      <c r="AQ130" s="79">
        <v>0</v>
      </c>
      <c r="AR130" s="79">
        <v>0</v>
      </c>
      <c r="AS130" s="79" t="s">
        <v>1656</v>
      </c>
      <c r="AT130" s="79" t="s">
        <v>1661</v>
      </c>
      <c r="AU130" s="79" t="s">
        <v>1664</v>
      </c>
      <c r="AV130" s="79" t="s">
        <v>1667</v>
      </c>
      <c r="AW130" s="79" t="s">
        <v>1672</v>
      </c>
      <c r="AX130" s="79" t="s">
        <v>1677</v>
      </c>
      <c r="AY130" s="79" t="s">
        <v>1682</v>
      </c>
      <c r="AZ130" s="84" t="s">
        <v>1683</v>
      </c>
      <c r="BA130">
        <v>1</v>
      </c>
      <c r="BB130" s="78" t="str">
        <f>REPLACE(INDEX(GroupVertices[Group],MATCH(Edges25[[#This Row],[Vertex 1]],GroupVertices[Vertex],0)),1,1,"")</f>
        <v>2</v>
      </c>
      <c r="BC130" s="78" t="str">
        <f>REPLACE(INDEX(GroupVertices[Group],MATCH(Edges25[[#This Row],[Vertex 2]],GroupVertices[Vertex],0)),1,1,"")</f>
        <v>2</v>
      </c>
      <c r="BD130" s="48">
        <v>1</v>
      </c>
      <c r="BE130" s="49">
        <v>4.761904761904762</v>
      </c>
      <c r="BF130" s="48">
        <v>0</v>
      </c>
      <c r="BG130" s="49">
        <v>0</v>
      </c>
      <c r="BH130" s="48">
        <v>0</v>
      </c>
      <c r="BI130" s="49">
        <v>0</v>
      </c>
      <c r="BJ130" s="48">
        <v>20</v>
      </c>
      <c r="BK130" s="49">
        <v>95.23809523809524</v>
      </c>
      <c r="BL130" s="48">
        <v>21</v>
      </c>
    </row>
    <row r="131" spans="1:64" ht="15">
      <c r="A131" s="64" t="s">
        <v>336</v>
      </c>
      <c r="B131" s="64" t="s">
        <v>359</v>
      </c>
      <c r="C131" s="65"/>
      <c r="D131" s="66"/>
      <c r="E131" s="67"/>
      <c r="F131" s="68"/>
      <c r="G131" s="65"/>
      <c r="H131" s="69"/>
      <c r="I131" s="70"/>
      <c r="J131" s="70"/>
      <c r="K131" s="34" t="s">
        <v>65</v>
      </c>
      <c r="L131" s="77">
        <v>182</v>
      </c>
      <c r="M131" s="77"/>
      <c r="N131" s="72"/>
      <c r="O131" s="79" t="s">
        <v>526</v>
      </c>
      <c r="P131" s="81">
        <v>43692.4897337963</v>
      </c>
      <c r="Q131" s="79" t="s">
        <v>581</v>
      </c>
      <c r="R131" s="79"/>
      <c r="S131" s="79"/>
      <c r="T131" s="79"/>
      <c r="U131" s="79"/>
      <c r="V131" s="84" t="s">
        <v>992</v>
      </c>
      <c r="W131" s="81">
        <v>43692.4897337963</v>
      </c>
      <c r="X131" s="84" t="s">
        <v>1195</v>
      </c>
      <c r="Y131" s="79"/>
      <c r="Z131" s="79"/>
      <c r="AA131" s="82" t="s">
        <v>1439</v>
      </c>
      <c r="AB131" s="79"/>
      <c r="AC131" s="79" t="b">
        <v>0</v>
      </c>
      <c r="AD131" s="79">
        <v>0</v>
      </c>
      <c r="AE131" s="82" t="s">
        <v>1587</v>
      </c>
      <c r="AF131" s="79" t="b">
        <v>0</v>
      </c>
      <c r="AG131" s="79" t="s">
        <v>1621</v>
      </c>
      <c r="AH131" s="79"/>
      <c r="AI131" s="82" t="s">
        <v>1587</v>
      </c>
      <c r="AJ131" s="79" t="b">
        <v>0</v>
      </c>
      <c r="AK131" s="79">
        <v>42</v>
      </c>
      <c r="AL131" s="82" t="s">
        <v>1466</v>
      </c>
      <c r="AM131" s="79" t="s">
        <v>1648</v>
      </c>
      <c r="AN131" s="79" t="b">
        <v>0</v>
      </c>
      <c r="AO131" s="82" t="s">
        <v>1466</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v>0</v>
      </c>
      <c r="BE131" s="49">
        <v>0</v>
      </c>
      <c r="BF131" s="48">
        <v>2</v>
      </c>
      <c r="BG131" s="49">
        <v>9.090909090909092</v>
      </c>
      <c r="BH131" s="48">
        <v>0</v>
      </c>
      <c r="BI131" s="49">
        <v>0</v>
      </c>
      <c r="BJ131" s="48">
        <v>20</v>
      </c>
      <c r="BK131" s="49">
        <v>90.9090909090909</v>
      </c>
      <c r="BL131" s="48">
        <v>22</v>
      </c>
    </row>
    <row r="132" spans="1:64" ht="15">
      <c r="A132" s="64" t="s">
        <v>337</v>
      </c>
      <c r="B132" s="64" t="s">
        <v>359</v>
      </c>
      <c r="C132" s="65"/>
      <c r="D132" s="66"/>
      <c r="E132" s="67"/>
      <c r="F132" s="68"/>
      <c r="G132" s="65"/>
      <c r="H132" s="69"/>
      <c r="I132" s="70"/>
      <c r="J132" s="70"/>
      <c r="K132" s="34" t="s">
        <v>65</v>
      </c>
      <c r="L132" s="77">
        <v>183</v>
      </c>
      <c r="M132" s="77"/>
      <c r="N132" s="72"/>
      <c r="O132" s="79" t="s">
        <v>526</v>
      </c>
      <c r="P132" s="81">
        <v>43692.49072916667</v>
      </c>
      <c r="Q132" s="79" t="s">
        <v>581</v>
      </c>
      <c r="R132" s="79"/>
      <c r="S132" s="79"/>
      <c r="T132" s="79"/>
      <c r="U132" s="79"/>
      <c r="V132" s="84" t="s">
        <v>993</v>
      </c>
      <c r="W132" s="81">
        <v>43692.49072916667</v>
      </c>
      <c r="X132" s="84" t="s">
        <v>1196</v>
      </c>
      <c r="Y132" s="79"/>
      <c r="Z132" s="79"/>
      <c r="AA132" s="82" t="s">
        <v>1440</v>
      </c>
      <c r="AB132" s="79"/>
      <c r="AC132" s="79" t="b">
        <v>0</v>
      </c>
      <c r="AD132" s="79">
        <v>0</v>
      </c>
      <c r="AE132" s="82" t="s">
        <v>1587</v>
      </c>
      <c r="AF132" s="79" t="b">
        <v>0</v>
      </c>
      <c r="AG132" s="79" t="s">
        <v>1621</v>
      </c>
      <c r="AH132" s="79"/>
      <c r="AI132" s="82" t="s">
        <v>1587</v>
      </c>
      <c r="AJ132" s="79" t="b">
        <v>0</v>
      </c>
      <c r="AK132" s="79">
        <v>42</v>
      </c>
      <c r="AL132" s="82" t="s">
        <v>1466</v>
      </c>
      <c r="AM132" s="79" t="s">
        <v>1644</v>
      </c>
      <c r="AN132" s="79" t="b">
        <v>0</v>
      </c>
      <c r="AO132" s="82" t="s">
        <v>1466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3</v>
      </c>
      <c r="BC132" s="78" t="str">
        <f>REPLACE(INDEX(GroupVertices[Group],MATCH(Edges25[[#This Row],[Vertex 2]],GroupVertices[Vertex],0)),1,1,"")</f>
        <v>3</v>
      </c>
      <c r="BD132" s="48">
        <v>0</v>
      </c>
      <c r="BE132" s="49">
        <v>0</v>
      </c>
      <c r="BF132" s="48">
        <v>2</v>
      </c>
      <c r="BG132" s="49">
        <v>9.090909090909092</v>
      </c>
      <c r="BH132" s="48">
        <v>0</v>
      </c>
      <c r="BI132" s="49">
        <v>0</v>
      </c>
      <c r="BJ132" s="48">
        <v>20</v>
      </c>
      <c r="BK132" s="49">
        <v>90.9090909090909</v>
      </c>
      <c r="BL132" s="48">
        <v>22</v>
      </c>
    </row>
    <row r="133" spans="1:64" ht="15">
      <c r="A133" s="64" t="s">
        <v>338</v>
      </c>
      <c r="B133" s="64" t="s">
        <v>338</v>
      </c>
      <c r="C133" s="65"/>
      <c r="D133" s="66"/>
      <c r="E133" s="67"/>
      <c r="F133" s="68"/>
      <c r="G133" s="65"/>
      <c r="H133" s="69"/>
      <c r="I133" s="70"/>
      <c r="J133" s="70"/>
      <c r="K133" s="34" t="s">
        <v>65</v>
      </c>
      <c r="L133" s="77">
        <v>184</v>
      </c>
      <c r="M133" s="77"/>
      <c r="N133" s="72"/>
      <c r="O133" s="79" t="s">
        <v>176</v>
      </c>
      <c r="P133" s="81">
        <v>43692.494467592594</v>
      </c>
      <c r="Q133" s="79" t="s">
        <v>603</v>
      </c>
      <c r="R133" s="84" t="s">
        <v>725</v>
      </c>
      <c r="S133" s="79" t="s">
        <v>778</v>
      </c>
      <c r="T133" s="79" t="s">
        <v>800</v>
      </c>
      <c r="U133" s="79"/>
      <c r="V133" s="84" t="s">
        <v>994</v>
      </c>
      <c r="W133" s="81">
        <v>43692.494467592594</v>
      </c>
      <c r="X133" s="84" t="s">
        <v>1197</v>
      </c>
      <c r="Y133" s="79"/>
      <c r="Z133" s="79"/>
      <c r="AA133" s="82" t="s">
        <v>1441</v>
      </c>
      <c r="AB133" s="79"/>
      <c r="AC133" s="79" t="b">
        <v>0</v>
      </c>
      <c r="AD133" s="79">
        <v>0</v>
      </c>
      <c r="AE133" s="82" t="s">
        <v>1587</v>
      </c>
      <c r="AF133" s="79" t="b">
        <v>0</v>
      </c>
      <c r="AG133" s="79" t="s">
        <v>1621</v>
      </c>
      <c r="AH133" s="79"/>
      <c r="AI133" s="82" t="s">
        <v>1587</v>
      </c>
      <c r="AJ133" s="79" t="b">
        <v>0</v>
      </c>
      <c r="AK133" s="79">
        <v>0</v>
      </c>
      <c r="AL133" s="82" t="s">
        <v>1587</v>
      </c>
      <c r="AM133" s="79" t="s">
        <v>1653</v>
      </c>
      <c r="AN133" s="79" t="b">
        <v>1</v>
      </c>
      <c r="AO133" s="82" t="s">
        <v>1441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v>2</v>
      </c>
      <c r="BE133" s="49">
        <v>10.526315789473685</v>
      </c>
      <c r="BF133" s="48">
        <v>1</v>
      </c>
      <c r="BG133" s="49">
        <v>5.2631578947368425</v>
      </c>
      <c r="BH133" s="48">
        <v>0</v>
      </c>
      <c r="BI133" s="49">
        <v>0</v>
      </c>
      <c r="BJ133" s="48">
        <v>16</v>
      </c>
      <c r="BK133" s="49">
        <v>84.21052631578948</v>
      </c>
      <c r="BL133" s="48">
        <v>19</v>
      </c>
    </row>
    <row r="134" spans="1:64" ht="15">
      <c r="A134" s="64" t="s">
        <v>339</v>
      </c>
      <c r="B134" s="64" t="s">
        <v>461</v>
      </c>
      <c r="C134" s="65"/>
      <c r="D134" s="66"/>
      <c r="E134" s="67"/>
      <c r="F134" s="68"/>
      <c r="G134" s="65"/>
      <c r="H134" s="69"/>
      <c r="I134" s="70"/>
      <c r="J134" s="70"/>
      <c r="K134" s="34" t="s">
        <v>65</v>
      </c>
      <c r="L134" s="77">
        <v>185</v>
      </c>
      <c r="M134" s="77"/>
      <c r="N134" s="72"/>
      <c r="O134" s="79" t="s">
        <v>526</v>
      </c>
      <c r="P134" s="81">
        <v>43692.497037037036</v>
      </c>
      <c r="Q134" s="79" t="s">
        <v>600</v>
      </c>
      <c r="R134" s="79"/>
      <c r="S134" s="79"/>
      <c r="T134" s="79" t="s">
        <v>832</v>
      </c>
      <c r="U134" s="79"/>
      <c r="V134" s="84" t="s">
        <v>995</v>
      </c>
      <c r="W134" s="81">
        <v>43692.497037037036</v>
      </c>
      <c r="X134" s="84" t="s">
        <v>1198</v>
      </c>
      <c r="Y134" s="79"/>
      <c r="Z134" s="79"/>
      <c r="AA134" s="82" t="s">
        <v>1442</v>
      </c>
      <c r="AB134" s="79"/>
      <c r="AC134" s="79" t="b">
        <v>0</v>
      </c>
      <c r="AD134" s="79">
        <v>0</v>
      </c>
      <c r="AE134" s="82" t="s">
        <v>1587</v>
      </c>
      <c r="AF134" s="79" t="b">
        <v>0</v>
      </c>
      <c r="AG134" s="79" t="s">
        <v>1621</v>
      </c>
      <c r="AH134" s="79"/>
      <c r="AI134" s="82" t="s">
        <v>1587</v>
      </c>
      <c r="AJ134" s="79" t="b">
        <v>0</v>
      </c>
      <c r="AK134" s="79">
        <v>0</v>
      </c>
      <c r="AL134" s="82" t="s">
        <v>1482</v>
      </c>
      <c r="AM134" s="79" t="s">
        <v>1648</v>
      </c>
      <c r="AN134" s="79" t="b">
        <v>0</v>
      </c>
      <c r="AO134" s="82" t="s">
        <v>1482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7</v>
      </c>
      <c r="BC134" s="78" t="str">
        <f>REPLACE(INDEX(GroupVertices[Group],MATCH(Edges25[[#This Row],[Vertex 2]],GroupVertices[Vertex],0)),1,1,"")</f>
        <v>7</v>
      </c>
      <c r="BD134" s="48"/>
      <c r="BE134" s="49"/>
      <c r="BF134" s="48"/>
      <c r="BG134" s="49"/>
      <c r="BH134" s="48"/>
      <c r="BI134" s="49"/>
      <c r="BJ134" s="48"/>
      <c r="BK134" s="49"/>
      <c r="BL134" s="48"/>
    </row>
    <row r="135" spans="1:64" ht="15">
      <c r="A135" s="64" t="s">
        <v>340</v>
      </c>
      <c r="B135" s="64" t="s">
        <v>461</v>
      </c>
      <c r="C135" s="65"/>
      <c r="D135" s="66"/>
      <c r="E135" s="67"/>
      <c r="F135" s="68"/>
      <c r="G135" s="65"/>
      <c r="H135" s="69"/>
      <c r="I135" s="70"/>
      <c r="J135" s="70"/>
      <c r="K135" s="34" t="s">
        <v>65</v>
      </c>
      <c r="L135" s="77">
        <v>187</v>
      </c>
      <c r="M135" s="77"/>
      <c r="N135" s="72"/>
      <c r="O135" s="79" t="s">
        <v>526</v>
      </c>
      <c r="P135" s="81">
        <v>43692.54653935185</v>
      </c>
      <c r="Q135" s="79" t="s">
        <v>600</v>
      </c>
      <c r="R135" s="79"/>
      <c r="S135" s="79"/>
      <c r="T135" s="79" t="s">
        <v>832</v>
      </c>
      <c r="U135" s="79"/>
      <c r="V135" s="84" t="s">
        <v>996</v>
      </c>
      <c r="W135" s="81">
        <v>43692.54653935185</v>
      </c>
      <c r="X135" s="84" t="s">
        <v>1199</v>
      </c>
      <c r="Y135" s="79"/>
      <c r="Z135" s="79"/>
      <c r="AA135" s="82" t="s">
        <v>1443</v>
      </c>
      <c r="AB135" s="79"/>
      <c r="AC135" s="79" t="b">
        <v>0</v>
      </c>
      <c r="AD135" s="79">
        <v>0</v>
      </c>
      <c r="AE135" s="82" t="s">
        <v>1587</v>
      </c>
      <c r="AF135" s="79" t="b">
        <v>0</v>
      </c>
      <c r="AG135" s="79" t="s">
        <v>1621</v>
      </c>
      <c r="AH135" s="79"/>
      <c r="AI135" s="82" t="s">
        <v>1587</v>
      </c>
      <c r="AJ135" s="79" t="b">
        <v>0</v>
      </c>
      <c r="AK135" s="79">
        <v>0</v>
      </c>
      <c r="AL135" s="82" t="s">
        <v>1482</v>
      </c>
      <c r="AM135" s="79" t="s">
        <v>1643</v>
      </c>
      <c r="AN135" s="79" t="b">
        <v>0</v>
      </c>
      <c r="AO135" s="82" t="s">
        <v>1482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7</v>
      </c>
      <c r="BC135" s="78" t="str">
        <f>REPLACE(INDEX(GroupVertices[Group],MATCH(Edges25[[#This Row],[Vertex 2]],GroupVertices[Vertex],0)),1,1,"")</f>
        <v>7</v>
      </c>
      <c r="BD135" s="48"/>
      <c r="BE135" s="49"/>
      <c r="BF135" s="48"/>
      <c r="BG135" s="49"/>
      <c r="BH135" s="48"/>
      <c r="BI135" s="49"/>
      <c r="BJ135" s="48"/>
      <c r="BK135" s="49"/>
      <c r="BL135" s="48"/>
    </row>
    <row r="136" spans="1:64" ht="15">
      <c r="A136" s="64" t="s">
        <v>341</v>
      </c>
      <c r="B136" s="64" t="s">
        <v>461</v>
      </c>
      <c r="C136" s="65"/>
      <c r="D136" s="66"/>
      <c r="E136" s="67"/>
      <c r="F136" s="68"/>
      <c r="G136" s="65"/>
      <c r="H136" s="69"/>
      <c r="I136" s="70"/>
      <c r="J136" s="70"/>
      <c r="K136" s="34" t="s">
        <v>65</v>
      </c>
      <c r="L136" s="77">
        <v>189</v>
      </c>
      <c r="M136" s="77"/>
      <c r="N136" s="72"/>
      <c r="O136" s="79" t="s">
        <v>526</v>
      </c>
      <c r="P136" s="81">
        <v>43692.555451388886</v>
      </c>
      <c r="Q136" s="79" t="s">
        <v>600</v>
      </c>
      <c r="R136" s="79"/>
      <c r="S136" s="79"/>
      <c r="T136" s="79" t="s">
        <v>832</v>
      </c>
      <c r="U136" s="79"/>
      <c r="V136" s="84" t="s">
        <v>997</v>
      </c>
      <c r="W136" s="81">
        <v>43692.555451388886</v>
      </c>
      <c r="X136" s="84" t="s">
        <v>1200</v>
      </c>
      <c r="Y136" s="79"/>
      <c r="Z136" s="79"/>
      <c r="AA136" s="82" t="s">
        <v>1444</v>
      </c>
      <c r="AB136" s="79"/>
      <c r="AC136" s="79" t="b">
        <v>0</v>
      </c>
      <c r="AD136" s="79">
        <v>0</v>
      </c>
      <c r="AE136" s="82" t="s">
        <v>1587</v>
      </c>
      <c r="AF136" s="79" t="b">
        <v>0</v>
      </c>
      <c r="AG136" s="79" t="s">
        <v>1621</v>
      </c>
      <c r="AH136" s="79"/>
      <c r="AI136" s="82" t="s">
        <v>1587</v>
      </c>
      <c r="AJ136" s="79" t="b">
        <v>0</v>
      </c>
      <c r="AK136" s="79">
        <v>0</v>
      </c>
      <c r="AL136" s="82" t="s">
        <v>1482</v>
      </c>
      <c r="AM136" s="79" t="s">
        <v>1644</v>
      </c>
      <c r="AN136" s="79" t="b">
        <v>0</v>
      </c>
      <c r="AO136" s="82" t="s">
        <v>1482</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7</v>
      </c>
      <c r="BC136" s="78" t="str">
        <f>REPLACE(INDEX(GroupVertices[Group],MATCH(Edges25[[#This Row],[Vertex 2]],GroupVertices[Vertex],0)),1,1,"")</f>
        <v>7</v>
      </c>
      <c r="BD136" s="48"/>
      <c r="BE136" s="49"/>
      <c r="BF136" s="48"/>
      <c r="BG136" s="49"/>
      <c r="BH136" s="48"/>
      <c r="BI136" s="49"/>
      <c r="BJ136" s="48"/>
      <c r="BK136" s="49"/>
      <c r="BL136" s="48"/>
    </row>
    <row r="137" spans="1:64" ht="15">
      <c r="A137" s="64" t="s">
        <v>342</v>
      </c>
      <c r="B137" s="64" t="s">
        <v>342</v>
      </c>
      <c r="C137" s="65"/>
      <c r="D137" s="66"/>
      <c r="E137" s="67"/>
      <c r="F137" s="68"/>
      <c r="G137" s="65"/>
      <c r="H137" s="69"/>
      <c r="I137" s="70"/>
      <c r="J137" s="70"/>
      <c r="K137" s="34" t="s">
        <v>65</v>
      </c>
      <c r="L137" s="77">
        <v>191</v>
      </c>
      <c r="M137" s="77"/>
      <c r="N137" s="72"/>
      <c r="O137" s="79" t="s">
        <v>176</v>
      </c>
      <c r="P137" s="81">
        <v>43692.699641203704</v>
      </c>
      <c r="Q137" s="79" t="s">
        <v>604</v>
      </c>
      <c r="R137" s="84" t="s">
        <v>726</v>
      </c>
      <c r="S137" s="79" t="s">
        <v>778</v>
      </c>
      <c r="T137" s="79"/>
      <c r="U137" s="79"/>
      <c r="V137" s="84" t="s">
        <v>998</v>
      </c>
      <c r="W137" s="81">
        <v>43692.699641203704</v>
      </c>
      <c r="X137" s="84" t="s">
        <v>1201</v>
      </c>
      <c r="Y137" s="79"/>
      <c r="Z137" s="79"/>
      <c r="AA137" s="82" t="s">
        <v>1445</v>
      </c>
      <c r="AB137" s="79"/>
      <c r="AC137" s="79" t="b">
        <v>0</v>
      </c>
      <c r="AD137" s="79">
        <v>0</v>
      </c>
      <c r="AE137" s="82" t="s">
        <v>1587</v>
      </c>
      <c r="AF137" s="79" t="b">
        <v>0</v>
      </c>
      <c r="AG137" s="79" t="s">
        <v>1621</v>
      </c>
      <c r="AH137" s="79"/>
      <c r="AI137" s="82" t="s">
        <v>1587</v>
      </c>
      <c r="AJ137" s="79" t="b">
        <v>0</v>
      </c>
      <c r="AK137" s="79">
        <v>0</v>
      </c>
      <c r="AL137" s="82" t="s">
        <v>1587</v>
      </c>
      <c r="AM137" s="79" t="s">
        <v>1644</v>
      </c>
      <c r="AN137" s="79" t="b">
        <v>1</v>
      </c>
      <c r="AO137" s="82" t="s">
        <v>1445</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43</v>
      </c>
      <c r="BC137" s="78" t="str">
        <f>REPLACE(INDEX(GroupVertices[Group],MATCH(Edges25[[#This Row],[Vertex 2]],GroupVertices[Vertex],0)),1,1,"")</f>
        <v>43</v>
      </c>
      <c r="BD137" s="48">
        <v>1</v>
      </c>
      <c r="BE137" s="49">
        <v>5.2631578947368425</v>
      </c>
      <c r="BF137" s="48">
        <v>0</v>
      </c>
      <c r="BG137" s="49">
        <v>0</v>
      </c>
      <c r="BH137" s="48">
        <v>0</v>
      </c>
      <c r="BI137" s="49">
        <v>0</v>
      </c>
      <c r="BJ137" s="48">
        <v>18</v>
      </c>
      <c r="BK137" s="49">
        <v>94.73684210526316</v>
      </c>
      <c r="BL137" s="48">
        <v>19</v>
      </c>
    </row>
    <row r="138" spans="1:64" ht="15">
      <c r="A138" s="64" t="s">
        <v>343</v>
      </c>
      <c r="B138" s="64" t="s">
        <v>342</v>
      </c>
      <c r="C138" s="65"/>
      <c r="D138" s="66"/>
      <c r="E138" s="67"/>
      <c r="F138" s="68"/>
      <c r="G138" s="65"/>
      <c r="H138" s="69"/>
      <c r="I138" s="70"/>
      <c r="J138" s="70"/>
      <c r="K138" s="34" t="s">
        <v>65</v>
      </c>
      <c r="L138" s="77">
        <v>192</v>
      </c>
      <c r="M138" s="77"/>
      <c r="N138" s="72"/>
      <c r="O138" s="79" t="s">
        <v>526</v>
      </c>
      <c r="P138" s="81">
        <v>43692.71679398148</v>
      </c>
      <c r="Q138" s="79" t="s">
        <v>605</v>
      </c>
      <c r="R138" s="79"/>
      <c r="S138" s="79"/>
      <c r="T138" s="79"/>
      <c r="U138" s="79"/>
      <c r="V138" s="84" t="s">
        <v>999</v>
      </c>
      <c r="W138" s="81">
        <v>43692.71679398148</v>
      </c>
      <c r="X138" s="84" t="s">
        <v>1202</v>
      </c>
      <c r="Y138" s="79"/>
      <c r="Z138" s="79"/>
      <c r="AA138" s="82" t="s">
        <v>1446</v>
      </c>
      <c r="AB138" s="79"/>
      <c r="AC138" s="79" t="b">
        <v>0</v>
      </c>
      <c r="AD138" s="79">
        <v>0</v>
      </c>
      <c r="AE138" s="82" t="s">
        <v>1587</v>
      </c>
      <c r="AF138" s="79" t="b">
        <v>0</v>
      </c>
      <c r="AG138" s="79" t="s">
        <v>1621</v>
      </c>
      <c r="AH138" s="79"/>
      <c r="AI138" s="82" t="s">
        <v>1587</v>
      </c>
      <c r="AJ138" s="79" t="b">
        <v>0</v>
      </c>
      <c r="AK138" s="79">
        <v>1</v>
      </c>
      <c r="AL138" s="82" t="s">
        <v>1445</v>
      </c>
      <c r="AM138" s="79" t="s">
        <v>1643</v>
      </c>
      <c r="AN138" s="79" t="b">
        <v>0</v>
      </c>
      <c r="AO138" s="82" t="s">
        <v>1445</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43</v>
      </c>
      <c r="BC138" s="78" t="str">
        <f>REPLACE(INDEX(GroupVertices[Group],MATCH(Edges25[[#This Row],[Vertex 2]],GroupVertices[Vertex],0)),1,1,"")</f>
        <v>43</v>
      </c>
      <c r="BD138" s="48">
        <v>1</v>
      </c>
      <c r="BE138" s="49">
        <v>4.545454545454546</v>
      </c>
      <c r="BF138" s="48">
        <v>0</v>
      </c>
      <c r="BG138" s="49">
        <v>0</v>
      </c>
      <c r="BH138" s="48">
        <v>0</v>
      </c>
      <c r="BI138" s="49">
        <v>0</v>
      </c>
      <c r="BJ138" s="48">
        <v>21</v>
      </c>
      <c r="BK138" s="49">
        <v>95.45454545454545</v>
      </c>
      <c r="BL138" s="48">
        <v>22</v>
      </c>
    </row>
    <row r="139" spans="1:64" ht="15">
      <c r="A139" s="64" t="s">
        <v>344</v>
      </c>
      <c r="B139" s="64" t="s">
        <v>462</v>
      </c>
      <c r="C139" s="65"/>
      <c r="D139" s="66"/>
      <c r="E139" s="67"/>
      <c r="F139" s="68"/>
      <c r="G139" s="65"/>
      <c r="H139" s="69"/>
      <c r="I139" s="70"/>
      <c r="J139" s="70"/>
      <c r="K139" s="34" t="s">
        <v>65</v>
      </c>
      <c r="L139" s="77">
        <v>193</v>
      </c>
      <c r="M139" s="77"/>
      <c r="N139" s="72"/>
      <c r="O139" s="79" t="s">
        <v>527</v>
      </c>
      <c r="P139" s="81">
        <v>43692.724965277775</v>
      </c>
      <c r="Q139" s="79" t="s">
        <v>606</v>
      </c>
      <c r="R139" s="84" t="s">
        <v>727</v>
      </c>
      <c r="S139" s="79" t="s">
        <v>778</v>
      </c>
      <c r="T139" s="79"/>
      <c r="U139" s="79"/>
      <c r="V139" s="84" t="s">
        <v>1000</v>
      </c>
      <c r="W139" s="81">
        <v>43692.724965277775</v>
      </c>
      <c r="X139" s="84" t="s">
        <v>1203</v>
      </c>
      <c r="Y139" s="79"/>
      <c r="Z139" s="79"/>
      <c r="AA139" s="82" t="s">
        <v>1447</v>
      </c>
      <c r="AB139" s="79"/>
      <c r="AC139" s="79" t="b">
        <v>0</v>
      </c>
      <c r="AD139" s="79">
        <v>0</v>
      </c>
      <c r="AE139" s="82" t="s">
        <v>1602</v>
      </c>
      <c r="AF139" s="79" t="b">
        <v>0</v>
      </c>
      <c r="AG139" s="79" t="s">
        <v>1621</v>
      </c>
      <c r="AH139" s="79"/>
      <c r="AI139" s="82" t="s">
        <v>1587</v>
      </c>
      <c r="AJ139" s="79" t="b">
        <v>0</v>
      </c>
      <c r="AK139" s="79">
        <v>0</v>
      </c>
      <c r="AL139" s="82" t="s">
        <v>1587</v>
      </c>
      <c r="AM139" s="79" t="s">
        <v>1648</v>
      </c>
      <c r="AN139" s="79" t="b">
        <v>1</v>
      </c>
      <c r="AO139" s="82" t="s">
        <v>1447</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42</v>
      </c>
      <c r="BC139" s="78" t="str">
        <f>REPLACE(INDEX(GroupVertices[Group],MATCH(Edges25[[#This Row],[Vertex 2]],GroupVertices[Vertex],0)),1,1,"")</f>
        <v>42</v>
      </c>
      <c r="BD139" s="48">
        <v>2</v>
      </c>
      <c r="BE139" s="49">
        <v>10</v>
      </c>
      <c r="BF139" s="48">
        <v>2</v>
      </c>
      <c r="BG139" s="49">
        <v>10</v>
      </c>
      <c r="BH139" s="48">
        <v>0</v>
      </c>
      <c r="BI139" s="49">
        <v>0</v>
      </c>
      <c r="BJ139" s="48">
        <v>16</v>
      </c>
      <c r="BK139" s="49">
        <v>80</v>
      </c>
      <c r="BL139" s="48">
        <v>20</v>
      </c>
    </row>
    <row r="140" spans="1:64" ht="15">
      <c r="A140" s="64" t="s">
        <v>345</v>
      </c>
      <c r="B140" s="64" t="s">
        <v>345</v>
      </c>
      <c r="C140" s="65"/>
      <c r="D140" s="66"/>
      <c r="E140" s="67"/>
      <c r="F140" s="68"/>
      <c r="G140" s="65"/>
      <c r="H140" s="69"/>
      <c r="I140" s="70"/>
      <c r="J140" s="70"/>
      <c r="K140" s="34" t="s">
        <v>65</v>
      </c>
      <c r="L140" s="77">
        <v>194</v>
      </c>
      <c r="M140" s="77"/>
      <c r="N140" s="72"/>
      <c r="O140" s="79" t="s">
        <v>176</v>
      </c>
      <c r="P140" s="81">
        <v>43692.72738425926</v>
      </c>
      <c r="Q140" s="79" t="s">
        <v>607</v>
      </c>
      <c r="R140" s="84" t="s">
        <v>728</v>
      </c>
      <c r="S140" s="79" t="s">
        <v>778</v>
      </c>
      <c r="T140" s="79"/>
      <c r="U140" s="79"/>
      <c r="V140" s="84" t="s">
        <v>1001</v>
      </c>
      <c r="W140" s="81">
        <v>43692.72738425926</v>
      </c>
      <c r="X140" s="84" t="s">
        <v>1204</v>
      </c>
      <c r="Y140" s="79"/>
      <c r="Z140" s="79"/>
      <c r="AA140" s="82" t="s">
        <v>1448</v>
      </c>
      <c r="AB140" s="79"/>
      <c r="AC140" s="79" t="b">
        <v>0</v>
      </c>
      <c r="AD140" s="79">
        <v>0</v>
      </c>
      <c r="AE140" s="82" t="s">
        <v>1587</v>
      </c>
      <c r="AF140" s="79" t="b">
        <v>0</v>
      </c>
      <c r="AG140" s="79" t="s">
        <v>1621</v>
      </c>
      <c r="AH140" s="79"/>
      <c r="AI140" s="82" t="s">
        <v>1587</v>
      </c>
      <c r="AJ140" s="79" t="b">
        <v>0</v>
      </c>
      <c r="AK140" s="79">
        <v>0</v>
      </c>
      <c r="AL140" s="82" t="s">
        <v>1587</v>
      </c>
      <c r="AM140" s="79" t="s">
        <v>1654</v>
      </c>
      <c r="AN140" s="79" t="b">
        <v>1</v>
      </c>
      <c r="AO140" s="82" t="s">
        <v>1448</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41</v>
      </c>
      <c r="BC140" s="78" t="str">
        <f>REPLACE(INDEX(GroupVertices[Group],MATCH(Edges25[[#This Row],[Vertex 2]],GroupVertices[Vertex],0)),1,1,"")</f>
        <v>41</v>
      </c>
      <c r="BD140" s="48">
        <v>2</v>
      </c>
      <c r="BE140" s="49">
        <v>10</v>
      </c>
      <c r="BF140" s="48">
        <v>0</v>
      </c>
      <c r="BG140" s="49">
        <v>0</v>
      </c>
      <c r="BH140" s="48">
        <v>0</v>
      </c>
      <c r="BI140" s="49">
        <v>0</v>
      </c>
      <c r="BJ140" s="48">
        <v>18</v>
      </c>
      <c r="BK140" s="49">
        <v>90</v>
      </c>
      <c r="BL140" s="48">
        <v>20</v>
      </c>
    </row>
    <row r="141" spans="1:64" ht="15">
      <c r="A141" s="64" t="s">
        <v>346</v>
      </c>
      <c r="B141" s="64" t="s">
        <v>345</v>
      </c>
      <c r="C141" s="65"/>
      <c r="D141" s="66"/>
      <c r="E141" s="67"/>
      <c r="F141" s="68"/>
      <c r="G141" s="65"/>
      <c r="H141" s="69"/>
      <c r="I141" s="70"/>
      <c r="J141" s="70"/>
      <c r="K141" s="34" t="s">
        <v>65</v>
      </c>
      <c r="L141" s="77">
        <v>195</v>
      </c>
      <c r="M141" s="77"/>
      <c r="N141" s="72"/>
      <c r="O141" s="79" t="s">
        <v>526</v>
      </c>
      <c r="P141" s="81">
        <v>43692.731620370374</v>
      </c>
      <c r="Q141" s="79" t="s">
        <v>608</v>
      </c>
      <c r="R141" s="79"/>
      <c r="S141" s="79"/>
      <c r="T141" s="79" t="s">
        <v>833</v>
      </c>
      <c r="U141" s="79"/>
      <c r="V141" s="84" t="s">
        <v>1002</v>
      </c>
      <c r="W141" s="81">
        <v>43692.731620370374</v>
      </c>
      <c r="X141" s="84" t="s">
        <v>1205</v>
      </c>
      <c r="Y141" s="79"/>
      <c r="Z141" s="79"/>
      <c r="AA141" s="82" t="s">
        <v>1449</v>
      </c>
      <c r="AB141" s="79"/>
      <c r="AC141" s="79" t="b">
        <v>0</v>
      </c>
      <c r="AD141" s="79">
        <v>0</v>
      </c>
      <c r="AE141" s="82" t="s">
        <v>1587</v>
      </c>
      <c r="AF141" s="79" t="b">
        <v>0</v>
      </c>
      <c r="AG141" s="79" t="s">
        <v>1621</v>
      </c>
      <c r="AH141" s="79"/>
      <c r="AI141" s="82" t="s">
        <v>1587</v>
      </c>
      <c r="AJ141" s="79" t="b">
        <v>0</v>
      </c>
      <c r="AK141" s="79">
        <v>1</v>
      </c>
      <c r="AL141" s="82" t="s">
        <v>1448</v>
      </c>
      <c r="AM141" s="79" t="s">
        <v>1644</v>
      </c>
      <c r="AN141" s="79" t="b">
        <v>0</v>
      </c>
      <c r="AO141" s="82" t="s">
        <v>1448</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41</v>
      </c>
      <c r="BC141" s="78" t="str">
        <f>REPLACE(INDEX(GroupVertices[Group],MATCH(Edges25[[#This Row],[Vertex 2]],GroupVertices[Vertex],0)),1,1,"")</f>
        <v>41</v>
      </c>
      <c r="BD141" s="48">
        <v>3</v>
      </c>
      <c r="BE141" s="49">
        <v>12.5</v>
      </c>
      <c r="BF141" s="48">
        <v>0</v>
      </c>
      <c r="BG141" s="49">
        <v>0</v>
      </c>
      <c r="BH141" s="48">
        <v>0</v>
      </c>
      <c r="BI141" s="49">
        <v>0</v>
      </c>
      <c r="BJ141" s="48">
        <v>21</v>
      </c>
      <c r="BK141" s="49">
        <v>87.5</v>
      </c>
      <c r="BL141" s="48">
        <v>24</v>
      </c>
    </row>
    <row r="142" spans="1:64" ht="15">
      <c r="A142" s="64" t="s">
        <v>347</v>
      </c>
      <c r="B142" s="64" t="s">
        <v>463</v>
      </c>
      <c r="C142" s="65"/>
      <c r="D142" s="66"/>
      <c r="E142" s="67"/>
      <c r="F142" s="68"/>
      <c r="G142" s="65"/>
      <c r="H142" s="69"/>
      <c r="I142" s="70"/>
      <c r="J142" s="70"/>
      <c r="K142" s="34" t="s">
        <v>65</v>
      </c>
      <c r="L142" s="77">
        <v>196</v>
      </c>
      <c r="M142" s="77"/>
      <c r="N142" s="72"/>
      <c r="O142" s="79" t="s">
        <v>526</v>
      </c>
      <c r="P142" s="81">
        <v>43692.74767361111</v>
      </c>
      <c r="Q142" s="79" t="s">
        <v>609</v>
      </c>
      <c r="R142" s="79"/>
      <c r="S142" s="79"/>
      <c r="T142" s="79"/>
      <c r="U142" s="79"/>
      <c r="V142" s="84" t="s">
        <v>1003</v>
      </c>
      <c r="W142" s="81">
        <v>43692.74767361111</v>
      </c>
      <c r="X142" s="84" t="s">
        <v>1206</v>
      </c>
      <c r="Y142" s="79"/>
      <c r="Z142" s="79"/>
      <c r="AA142" s="82" t="s">
        <v>1450</v>
      </c>
      <c r="AB142" s="79"/>
      <c r="AC142" s="79" t="b">
        <v>0</v>
      </c>
      <c r="AD142" s="79">
        <v>0</v>
      </c>
      <c r="AE142" s="82" t="s">
        <v>1587</v>
      </c>
      <c r="AF142" s="79" t="b">
        <v>0</v>
      </c>
      <c r="AG142" s="79" t="s">
        <v>1621</v>
      </c>
      <c r="AH142" s="79"/>
      <c r="AI142" s="82" t="s">
        <v>1587</v>
      </c>
      <c r="AJ142" s="79" t="b">
        <v>0</v>
      </c>
      <c r="AK142" s="79">
        <v>4</v>
      </c>
      <c r="AL142" s="82" t="s">
        <v>1551</v>
      </c>
      <c r="AM142" s="79" t="s">
        <v>1648</v>
      </c>
      <c r="AN142" s="79" t="b">
        <v>0</v>
      </c>
      <c r="AO142" s="82" t="s">
        <v>1551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10</v>
      </c>
      <c r="BC142" s="78" t="str">
        <f>REPLACE(INDEX(GroupVertices[Group],MATCH(Edges25[[#This Row],[Vertex 2]],GroupVertices[Vertex],0)),1,1,"")</f>
        <v>10</v>
      </c>
      <c r="BD142" s="48"/>
      <c r="BE142" s="49"/>
      <c r="BF142" s="48"/>
      <c r="BG142" s="49"/>
      <c r="BH142" s="48"/>
      <c r="BI142" s="49"/>
      <c r="BJ142" s="48"/>
      <c r="BK142" s="49"/>
      <c r="BL142" s="48"/>
    </row>
    <row r="143" spans="1:64" ht="15">
      <c r="A143" s="64" t="s">
        <v>348</v>
      </c>
      <c r="B143" s="64" t="s">
        <v>348</v>
      </c>
      <c r="C143" s="65"/>
      <c r="D143" s="66"/>
      <c r="E143" s="67"/>
      <c r="F143" s="68"/>
      <c r="G143" s="65"/>
      <c r="H143" s="69"/>
      <c r="I143" s="70"/>
      <c r="J143" s="70"/>
      <c r="K143" s="34" t="s">
        <v>65</v>
      </c>
      <c r="L143" s="77">
        <v>198</v>
      </c>
      <c r="M143" s="77"/>
      <c r="N143" s="72"/>
      <c r="O143" s="79" t="s">
        <v>176</v>
      </c>
      <c r="P143" s="81">
        <v>43685.29865740741</v>
      </c>
      <c r="Q143" s="82" t="s">
        <v>610</v>
      </c>
      <c r="R143" s="84" t="s">
        <v>729</v>
      </c>
      <c r="S143" s="79" t="s">
        <v>789</v>
      </c>
      <c r="T143" s="79" t="s">
        <v>834</v>
      </c>
      <c r="U143" s="84" t="s">
        <v>875</v>
      </c>
      <c r="V143" s="84" t="s">
        <v>875</v>
      </c>
      <c r="W143" s="81">
        <v>43685.29865740741</v>
      </c>
      <c r="X143" s="84" t="s">
        <v>1207</v>
      </c>
      <c r="Y143" s="79"/>
      <c r="Z143" s="79"/>
      <c r="AA143" s="82" t="s">
        <v>1451</v>
      </c>
      <c r="AB143" s="79"/>
      <c r="AC143" s="79" t="b">
        <v>0</v>
      </c>
      <c r="AD143" s="79">
        <v>2</v>
      </c>
      <c r="AE143" s="82" t="s">
        <v>1587</v>
      </c>
      <c r="AF143" s="79" t="b">
        <v>0</v>
      </c>
      <c r="AG143" s="79" t="s">
        <v>1621</v>
      </c>
      <c r="AH143" s="79"/>
      <c r="AI143" s="82" t="s">
        <v>1587</v>
      </c>
      <c r="AJ143" s="79" t="b">
        <v>0</v>
      </c>
      <c r="AK143" s="79">
        <v>0</v>
      </c>
      <c r="AL143" s="82" t="s">
        <v>1587</v>
      </c>
      <c r="AM143" s="79" t="s">
        <v>1649</v>
      </c>
      <c r="AN143" s="79" t="b">
        <v>0</v>
      </c>
      <c r="AO143" s="82" t="s">
        <v>1451</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2</v>
      </c>
      <c r="BC143" s="78" t="str">
        <f>REPLACE(INDEX(GroupVertices[Group],MATCH(Edges25[[#This Row],[Vertex 2]],GroupVertices[Vertex],0)),1,1,"")</f>
        <v>2</v>
      </c>
      <c r="BD143" s="48">
        <v>1</v>
      </c>
      <c r="BE143" s="49">
        <v>3.5714285714285716</v>
      </c>
      <c r="BF143" s="48">
        <v>1</v>
      </c>
      <c r="BG143" s="49">
        <v>3.5714285714285716</v>
      </c>
      <c r="BH143" s="48">
        <v>0</v>
      </c>
      <c r="BI143" s="49">
        <v>0</v>
      </c>
      <c r="BJ143" s="48">
        <v>26</v>
      </c>
      <c r="BK143" s="49">
        <v>92.85714285714286</v>
      </c>
      <c r="BL143" s="48">
        <v>28</v>
      </c>
    </row>
    <row r="144" spans="1:64" ht="15">
      <c r="A144" s="64" t="s">
        <v>348</v>
      </c>
      <c r="B144" s="64" t="s">
        <v>348</v>
      </c>
      <c r="C144" s="65"/>
      <c r="D144" s="66"/>
      <c r="E144" s="67"/>
      <c r="F144" s="68"/>
      <c r="G144" s="65"/>
      <c r="H144" s="69"/>
      <c r="I144" s="70"/>
      <c r="J144" s="70"/>
      <c r="K144" s="34" t="s">
        <v>65</v>
      </c>
      <c r="L144" s="77">
        <v>199</v>
      </c>
      <c r="M144" s="77"/>
      <c r="N144" s="72"/>
      <c r="O144" s="79" t="s">
        <v>176</v>
      </c>
      <c r="P144" s="81">
        <v>43692.771053240744</v>
      </c>
      <c r="Q144" s="79" t="s">
        <v>611</v>
      </c>
      <c r="R144" s="84" t="s">
        <v>730</v>
      </c>
      <c r="S144" s="79" t="s">
        <v>778</v>
      </c>
      <c r="T144" s="79"/>
      <c r="U144" s="79"/>
      <c r="V144" s="84" t="s">
        <v>1004</v>
      </c>
      <c r="W144" s="81">
        <v>43692.771053240744</v>
      </c>
      <c r="X144" s="84" t="s">
        <v>1208</v>
      </c>
      <c r="Y144" s="79"/>
      <c r="Z144" s="79"/>
      <c r="AA144" s="82" t="s">
        <v>1452</v>
      </c>
      <c r="AB144" s="79"/>
      <c r="AC144" s="79" t="b">
        <v>0</v>
      </c>
      <c r="AD144" s="79">
        <v>0</v>
      </c>
      <c r="AE144" s="82" t="s">
        <v>1587</v>
      </c>
      <c r="AF144" s="79" t="b">
        <v>0</v>
      </c>
      <c r="AG144" s="79" t="s">
        <v>1621</v>
      </c>
      <c r="AH144" s="79"/>
      <c r="AI144" s="82" t="s">
        <v>1587</v>
      </c>
      <c r="AJ144" s="79" t="b">
        <v>0</v>
      </c>
      <c r="AK144" s="79">
        <v>0</v>
      </c>
      <c r="AL144" s="82" t="s">
        <v>1587</v>
      </c>
      <c r="AM144" s="79" t="s">
        <v>1649</v>
      </c>
      <c r="AN144" s="79" t="b">
        <v>1</v>
      </c>
      <c r="AO144" s="82" t="s">
        <v>1452</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2</v>
      </c>
      <c r="BD144" s="48">
        <v>1</v>
      </c>
      <c r="BE144" s="49">
        <v>5.882352941176471</v>
      </c>
      <c r="BF144" s="48">
        <v>0</v>
      </c>
      <c r="BG144" s="49">
        <v>0</v>
      </c>
      <c r="BH144" s="48">
        <v>0</v>
      </c>
      <c r="BI144" s="49">
        <v>0</v>
      </c>
      <c r="BJ144" s="48">
        <v>16</v>
      </c>
      <c r="BK144" s="49">
        <v>94.11764705882354</v>
      </c>
      <c r="BL144" s="48">
        <v>17</v>
      </c>
    </row>
    <row r="145" spans="1:64" ht="15">
      <c r="A145" s="64" t="s">
        <v>349</v>
      </c>
      <c r="B145" s="64" t="s">
        <v>461</v>
      </c>
      <c r="C145" s="65"/>
      <c r="D145" s="66"/>
      <c r="E145" s="67"/>
      <c r="F145" s="68"/>
      <c r="G145" s="65"/>
      <c r="H145" s="69"/>
      <c r="I145" s="70"/>
      <c r="J145" s="70"/>
      <c r="K145" s="34" t="s">
        <v>65</v>
      </c>
      <c r="L145" s="77">
        <v>200</v>
      </c>
      <c r="M145" s="77"/>
      <c r="N145" s="72"/>
      <c r="O145" s="79" t="s">
        <v>526</v>
      </c>
      <c r="P145" s="81">
        <v>43692.892175925925</v>
      </c>
      <c r="Q145" s="79" t="s">
        <v>600</v>
      </c>
      <c r="R145" s="79"/>
      <c r="S145" s="79"/>
      <c r="T145" s="79" t="s">
        <v>832</v>
      </c>
      <c r="U145" s="79"/>
      <c r="V145" s="84" t="s">
        <v>1005</v>
      </c>
      <c r="W145" s="81">
        <v>43692.892175925925</v>
      </c>
      <c r="X145" s="84" t="s">
        <v>1209</v>
      </c>
      <c r="Y145" s="79"/>
      <c r="Z145" s="79"/>
      <c r="AA145" s="82" t="s">
        <v>1453</v>
      </c>
      <c r="AB145" s="79"/>
      <c r="AC145" s="79" t="b">
        <v>0</v>
      </c>
      <c r="AD145" s="79">
        <v>0</v>
      </c>
      <c r="AE145" s="82" t="s">
        <v>1587</v>
      </c>
      <c r="AF145" s="79" t="b">
        <v>0</v>
      </c>
      <c r="AG145" s="79" t="s">
        <v>1621</v>
      </c>
      <c r="AH145" s="79"/>
      <c r="AI145" s="82" t="s">
        <v>1587</v>
      </c>
      <c r="AJ145" s="79" t="b">
        <v>0</v>
      </c>
      <c r="AK145" s="79">
        <v>0</v>
      </c>
      <c r="AL145" s="82" t="s">
        <v>1482</v>
      </c>
      <c r="AM145" s="79" t="s">
        <v>1648</v>
      </c>
      <c r="AN145" s="79" t="b">
        <v>0</v>
      </c>
      <c r="AO145" s="82" t="s">
        <v>1482</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7</v>
      </c>
      <c r="BC145" s="78" t="str">
        <f>REPLACE(INDEX(GroupVertices[Group],MATCH(Edges25[[#This Row],[Vertex 2]],GroupVertices[Vertex],0)),1,1,"")</f>
        <v>7</v>
      </c>
      <c r="BD145" s="48"/>
      <c r="BE145" s="49"/>
      <c r="BF145" s="48"/>
      <c r="BG145" s="49"/>
      <c r="BH145" s="48"/>
      <c r="BI145" s="49"/>
      <c r="BJ145" s="48"/>
      <c r="BK145" s="49"/>
      <c r="BL145" s="48"/>
    </row>
    <row r="146" spans="1:64" ht="15">
      <c r="A146" s="64" t="s">
        <v>350</v>
      </c>
      <c r="B146" s="64" t="s">
        <v>350</v>
      </c>
      <c r="C146" s="65"/>
      <c r="D146" s="66"/>
      <c r="E146" s="67"/>
      <c r="F146" s="68"/>
      <c r="G146" s="65"/>
      <c r="H146" s="69"/>
      <c r="I146" s="70"/>
      <c r="J146" s="70"/>
      <c r="K146" s="34" t="s">
        <v>65</v>
      </c>
      <c r="L146" s="77">
        <v>202</v>
      </c>
      <c r="M146" s="77"/>
      <c r="N146" s="72"/>
      <c r="O146" s="79" t="s">
        <v>176</v>
      </c>
      <c r="P146" s="81">
        <v>43685.91416666667</v>
      </c>
      <c r="Q146" s="79" t="s">
        <v>612</v>
      </c>
      <c r="R146" s="84" t="s">
        <v>731</v>
      </c>
      <c r="S146" s="79" t="s">
        <v>778</v>
      </c>
      <c r="T146" s="79" t="s">
        <v>835</v>
      </c>
      <c r="U146" s="79"/>
      <c r="V146" s="84" t="s">
        <v>1006</v>
      </c>
      <c r="W146" s="81">
        <v>43685.91416666667</v>
      </c>
      <c r="X146" s="84" t="s">
        <v>1210</v>
      </c>
      <c r="Y146" s="79"/>
      <c r="Z146" s="79"/>
      <c r="AA146" s="82" t="s">
        <v>1454</v>
      </c>
      <c r="AB146" s="79"/>
      <c r="AC146" s="79" t="b">
        <v>0</v>
      </c>
      <c r="AD146" s="79">
        <v>0</v>
      </c>
      <c r="AE146" s="82" t="s">
        <v>1587</v>
      </c>
      <c r="AF146" s="79" t="b">
        <v>1</v>
      </c>
      <c r="AG146" s="79" t="s">
        <v>1621</v>
      </c>
      <c r="AH146" s="79"/>
      <c r="AI146" s="82" t="s">
        <v>1634</v>
      </c>
      <c r="AJ146" s="79" t="b">
        <v>0</v>
      </c>
      <c r="AK146" s="79">
        <v>0</v>
      </c>
      <c r="AL146" s="82" t="s">
        <v>1587</v>
      </c>
      <c r="AM146" s="79" t="s">
        <v>1643</v>
      </c>
      <c r="AN146" s="79" t="b">
        <v>0</v>
      </c>
      <c r="AO146" s="82" t="s">
        <v>1454</v>
      </c>
      <c r="AP146" s="79" t="s">
        <v>176</v>
      </c>
      <c r="AQ146" s="79">
        <v>0</v>
      </c>
      <c r="AR146" s="79">
        <v>0</v>
      </c>
      <c r="AS146" s="79"/>
      <c r="AT146" s="79"/>
      <c r="AU146" s="79"/>
      <c r="AV146" s="79"/>
      <c r="AW146" s="79"/>
      <c r="AX146" s="79"/>
      <c r="AY146" s="79"/>
      <c r="AZ146" s="79"/>
      <c r="BA146">
        <v>3</v>
      </c>
      <c r="BB146" s="78" t="str">
        <f>REPLACE(INDEX(GroupVertices[Group],MATCH(Edges25[[#This Row],[Vertex 1]],GroupVertices[Vertex],0)),1,1,"")</f>
        <v>28</v>
      </c>
      <c r="BC146" s="78" t="str">
        <f>REPLACE(INDEX(GroupVertices[Group],MATCH(Edges25[[#This Row],[Vertex 2]],GroupVertices[Vertex],0)),1,1,"")</f>
        <v>28</v>
      </c>
      <c r="BD146" s="48">
        <v>1</v>
      </c>
      <c r="BE146" s="49">
        <v>3.4482758620689653</v>
      </c>
      <c r="BF146" s="48">
        <v>1</v>
      </c>
      <c r="BG146" s="49">
        <v>3.4482758620689653</v>
      </c>
      <c r="BH146" s="48">
        <v>0</v>
      </c>
      <c r="BI146" s="49">
        <v>0</v>
      </c>
      <c r="BJ146" s="48">
        <v>27</v>
      </c>
      <c r="BK146" s="49">
        <v>93.10344827586206</v>
      </c>
      <c r="BL146" s="48">
        <v>29</v>
      </c>
    </row>
    <row r="147" spans="1:64" ht="15">
      <c r="A147" s="64" t="s">
        <v>350</v>
      </c>
      <c r="B147" s="64" t="s">
        <v>350</v>
      </c>
      <c r="C147" s="65"/>
      <c r="D147" s="66"/>
      <c r="E147" s="67"/>
      <c r="F147" s="68"/>
      <c r="G147" s="65"/>
      <c r="H147" s="69"/>
      <c r="I147" s="70"/>
      <c r="J147" s="70"/>
      <c r="K147" s="34" t="s">
        <v>65</v>
      </c>
      <c r="L147" s="77">
        <v>203</v>
      </c>
      <c r="M147" s="77"/>
      <c r="N147" s="72"/>
      <c r="O147" s="79" t="s">
        <v>176</v>
      </c>
      <c r="P147" s="81">
        <v>43689.9340625</v>
      </c>
      <c r="Q147" s="79" t="s">
        <v>613</v>
      </c>
      <c r="R147" s="84" t="s">
        <v>732</v>
      </c>
      <c r="S147" s="79" t="s">
        <v>778</v>
      </c>
      <c r="T147" s="79"/>
      <c r="U147" s="79"/>
      <c r="V147" s="84" t="s">
        <v>1006</v>
      </c>
      <c r="W147" s="81">
        <v>43689.9340625</v>
      </c>
      <c r="X147" s="84" t="s">
        <v>1211</v>
      </c>
      <c r="Y147" s="79"/>
      <c r="Z147" s="79"/>
      <c r="AA147" s="82" t="s">
        <v>1455</v>
      </c>
      <c r="AB147" s="79"/>
      <c r="AC147" s="79" t="b">
        <v>0</v>
      </c>
      <c r="AD147" s="79">
        <v>0</v>
      </c>
      <c r="AE147" s="82" t="s">
        <v>1587</v>
      </c>
      <c r="AF147" s="79" t="b">
        <v>0</v>
      </c>
      <c r="AG147" s="79" t="s">
        <v>1621</v>
      </c>
      <c r="AH147" s="79"/>
      <c r="AI147" s="82" t="s">
        <v>1587</v>
      </c>
      <c r="AJ147" s="79" t="b">
        <v>0</v>
      </c>
      <c r="AK147" s="79">
        <v>0</v>
      </c>
      <c r="AL147" s="82" t="s">
        <v>1587</v>
      </c>
      <c r="AM147" s="79" t="s">
        <v>1643</v>
      </c>
      <c r="AN147" s="79" t="b">
        <v>1</v>
      </c>
      <c r="AO147" s="82" t="s">
        <v>1455</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28</v>
      </c>
      <c r="BC147" s="78" t="str">
        <f>REPLACE(INDEX(GroupVertices[Group],MATCH(Edges25[[#This Row],[Vertex 2]],GroupVertices[Vertex],0)),1,1,"")</f>
        <v>28</v>
      </c>
      <c r="BD147" s="48">
        <v>1</v>
      </c>
      <c r="BE147" s="49">
        <v>5</v>
      </c>
      <c r="BF147" s="48">
        <v>0</v>
      </c>
      <c r="BG147" s="49">
        <v>0</v>
      </c>
      <c r="BH147" s="48">
        <v>0</v>
      </c>
      <c r="BI147" s="49">
        <v>0</v>
      </c>
      <c r="BJ147" s="48">
        <v>19</v>
      </c>
      <c r="BK147" s="49">
        <v>95</v>
      </c>
      <c r="BL147" s="48">
        <v>20</v>
      </c>
    </row>
    <row r="148" spans="1:64" ht="15">
      <c r="A148" s="64" t="s">
        <v>350</v>
      </c>
      <c r="B148" s="64" t="s">
        <v>350</v>
      </c>
      <c r="C148" s="65"/>
      <c r="D148" s="66"/>
      <c r="E148" s="67"/>
      <c r="F148" s="68"/>
      <c r="G148" s="65"/>
      <c r="H148" s="69"/>
      <c r="I148" s="70"/>
      <c r="J148" s="70"/>
      <c r="K148" s="34" t="s">
        <v>65</v>
      </c>
      <c r="L148" s="77">
        <v>204</v>
      </c>
      <c r="M148" s="77"/>
      <c r="N148" s="72"/>
      <c r="O148" s="79" t="s">
        <v>176</v>
      </c>
      <c r="P148" s="81">
        <v>43692.938622685186</v>
      </c>
      <c r="Q148" s="79" t="s">
        <v>614</v>
      </c>
      <c r="R148" s="79"/>
      <c r="S148" s="79"/>
      <c r="T148" s="79" t="s">
        <v>836</v>
      </c>
      <c r="U148" s="79"/>
      <c r="V148" s="84" t="s">
        <v>1006</v>
      </c>
      <c r="W148" s="81">
        <v>43692.938622685186</v>
      </c>
      <c r="X148" s="84" t="s">
        <v>1212</v>
      </c>
      <c r="Y148" s="79"/>
      <c r="Z148" s="79"/>
      <c r="AA148" s="82" t="s">
        <v>1456</v>
      </c>
      <c r="AB148" s="79"/>
      <c r="AC148" s="79" t="b">
        <v>0</v>
      </c>
      <c r="AD148" s="79">
        <v>0</v>
      </c>
      <c r="AE148" s="82" t="s">
        <v>1587</v>
      </c>
      <c r="AF148" s="79" t="b">
        <v>0</v>
      </c>
      <c r="AG148" s="79" t="s">
        <v>1621</v>
      </c>
      <c r="AH148" s="79"/>
      <c r="AI148" s="82" t="s">
        <v>1587</v>
      </c>
      <c r="AJ148" s="79" t="b">
        <v>0</v>
      </c>
      <c r="AK148" s="79">
        <v>0</v>
      </c>
      <c r="AL148" s="82" t="s">
        <v>1587</v>
      </c>
      <c r="AM148" s="79" t="s">
        <v>1643</v>
      </c>
      <c r="AN148" s="79" t="b">
        <v>0</v>
      </c>
      <c r="AO148" s="82" t="s">
        <v>1456</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28</v>
      </c>
      <c r="BC148" s="78" t="str">
        <f>REPLACE(INDEX(GroupVertices[Group],MATCH(Edges25[[#This Row],[Vertex 2]],GroupVertices[Vertex],0)),1,1,"")</f>
        <v>28</v>
      </c>
      <c r="BD148" s="48">
        <v>0</v>
      </c>
      <c r="BE148" s="49">
        <v>0</v>
      </c>
      <c r="BF148" s="48">
        <v>1</v>
      </c>
      <c r="BG148" s="49">
        <v>2.7027027027027026</v>
      </c>
      <c r="BH148" s="48">
        <v>0</v>
      </c>
      <c r="BI148" s="49">
        <v>0</v>
      </c>
      <c r="BJ148" s="48">
        <v>36</v>
      </c>
      <c r="BK148" s="49">
        <v>97.29729729729729</v>
      </c>
      <c r="BL148" s="48">
        <v>37</v>
      </c>
    </row>
    <row r="149" spans="1:64" ht="15">
      <c r="A149" s="64" t="s">
        <v>351</v>
      </c>
      <c r="B149" s="64" t="s">
        <v>359</v>
      </c>
      <c r="C149" s="65"/>
      <c r="D149" s="66"/>
      <c r="E149" s="67"/>
      <c r="F149" s="68"/>
      <c r="G149" s="65"/>
      <c r="H149" s="69"/>
      <c r="I149" s="70"/>
      <c r="J149" s="70"/>
      <c r="K149" s="34" t="s">
        <v>65</v>
      </c>
      <c r="L149" s="77">
        <v>205</v>
      </c>
      <c r="M149" s="77"/>
      <c r="N149" s="72"/>
      <c r="O149" s="79" t="s">
        <v>526</v>
      </c>
      <c r="P149" s="81">
        <v>43693.10060185185</v>
      </c>
      <c r="Q149" s="79" t="s">
        <v>581</v>
      </c>
      <c r="R149" s="79"/>
      <c r="S149" s="79"/>
      <c r="T149" s="79"/>
      <c r="U149" s="79"/>
      <c r="V149" s="84" t="s">
        <v>1007</v>
      </c>
      <c r="W149" s="81">
        <v>43693.10060185185</v>
      </c>
      <c r="X149" s="84" t="s">
        <v>1213</v>
      </c>
      <c r="Y149" s="79"/>
      <c r="Z149" s="79"/>
      <c r="AA149" s="82" t="s">
        <v>1457</v>
      </c>
      <c r="AB149" s="79"/>
      <c r="AC149" s="79" t="b">
        <v>0</v>
      </c>
      <c r="AD149" s="79">
        <v>0</v>
      </c>
      <c r="AE149" s="82" t="s">
        <v>1587</v>
      </c>
      <c r="AF149" s="79" t="b">
        <v>0</v>
      </c>
      <c r="AG149" s="79" t="s">
        <v>1621</v>
      </c>
      <c r="AH149" s="79"/>
      <c r="AI149" s="82" t="s">
        <v>1587</v>
      </c>
      <c r="AJ149" s="79" t="b">
        <v>0</v>
      </c>
      <c r="AK149" s="79">
        <v>47</v>
      </c>
      <c r="AL149" s="82" t="s">
        <v>1466</v>
      </c>
      <c r="AM149" s="79" t="s">
        <v>1643</v>
      </c>
      <c r="AN149" s="79" t="b">
        <v>0</v>
      </c>
      <c r="AO149" s="82" t="s">
        <v>1466</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v>0</v>
      </c>
      <c r="BE149" s="49">
        <v>0</v>
      </c>
      <c r="BF149" s="48">
        <v>2</v>
      </c>
      <c r="BG149" s="49">
        <v>9.090909090909092</v>
      </c>
      <c r="BH149" s="48">
        <v>0</v>
      </c>
      <c r="BI149" s="49">
        <v>0</v>
      </c>
      <c r="BJ149" s="48">
        <v>20</v>
      </c>
      <c r="BK149" s="49">
        <v>90.9090909090909</v>
      </c>
      <c r="BL149" s="48">
        <v>22</v>
      </c>
    </row>
    <row r="150" spans="1:64" ht="15">
      <c r="A150" s="64" t="s">
        <v>352</v>
      </c>
      <c r="B150" s="64" t="s">
        <v>359</v>
      </c>
      <c r="C150" s="65"/>
      <c r="D150" s="66"/>
      <c r="E150" s="67"/>
      <c r="F150" s="68"/>
      <c r="G150" s="65"/>
      <c r="H150" s="69"/>
      <c r="I150" s="70"/>
      <c r="J150" s="70"/>
      <c r="K150" s="34" t="s">
        <v>65</v>
      </c>
      <c r="L150" s="77">
        <v>206</v>
      </c>
      <c r="M150" s="77"/>
      <c r="N150" s="72"/>
      <c r="O150" s="79" t="s">
        <v>526</v>
      </c>
      <c r="P150" s="81">
        <v>43693.11203703703</v>
      </c>
      <c r="Q150" s="79" t="s">
        <v>581</v>
      </c>
      <c r="R150" s="79"/>
      <c r="S150" s="79"/>
      <c r="T150" s="79"/>
      <c r="U150" s="79"/>
      <c r="V150" s="84" t="s">
        <v>1008</v>
      </c>
      <c r="W150" s="81">
        <v>43693.11203703703</v>
      </c>
      <c r="X150" s="84" t="s">
        <v>1214</v>
      </c>
      <c r="Y150" s="79"/>
      <c r="Z150" s="79"/>
      <c r="AA150" s="82" t="s">
        <v>1458</v>
      </c>
      <c r="AB150" s="79"/>
      <c r="AC150" s="79" t="b">
        <v>0</v>
      </c>
      <c r="AD150" s="79">
        <v>0</v>
      </c>
      <c r="AE150" s="82" t="s">
        <v>1587</v>
      </c>
      <c r="AF150" s="79" t="b">
        <v>0</v>
      </c>
      <c r="AG150" s="79" t="s">
        <v>1621</v>
      </c>
      <c r="AH150" s="79"/>
      <c r="AI150" s="82" t="s">
        <v>1587</v>
      </c>
      <c r="AJ150" s="79" t="b">
        <v>0</v>
      </c>
      <c r="AK150" s="79">
        <v>47</v>
      </c>
      <c r="AL150" s="82" t="s">
        <v>1466</v>
      </c>
      <c r="AM150" s="79" t="s">
        <v>1643</v>
      </c>
      <c r="AN150" s="79" t="b">
        <v>0</v>
      </c>
      <c r="AO150" s="82" t="s">
        <v>1466</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v>0</v>
      </c>
      <c r="BE150" s="49">
        <v>0</v>
      </c>
      <c r="BF150" s="48">
        <v>2</v>
      </c>
      <c r="BG150" s="49">
        <v>9.090909090909092</v>
      </c>
      <c r="BH150" s="48">
        <v>0</v>
      </c>
      <c r="BI150" s="49">
        <v>0</v>
      </c>
      <c r="BJ150" s="48">
        <v>20</v>
      </c>
      <c r="BK150" s="49">
        <v>90.9090909090909</v>
      </c>
      <c r="BL150" s="48">
        <v>22</v>
      </c>
    </row>
    <row r="151" spans="1:64" ht="15">
      <c r="A151" s="64" t="s">
        <v>353</v>
      </c>
      <c r="B151" s="64" t="s">
        <v>353</v>
      </c>
      <c r="C151" s="65"/>
      <c r="D151" s="66"/>
      <c r="E151" s="67"/>
      <c r="F151" s="68"/>
      <c r="G151" s="65"/>
      <c r="H151" s="69"/>
      <c r="I151" s="70"/>
      <c r="J151" s="70"/>
      <c r="K151" s="34" t="s">
        <v>65</v>
      </c>
      <c r="L151" s="77">
        <v>207</v>
      </c>
      <c r="M151" s="77"/>
      <c r="N151" s="72"/>
      <c r="O151" s="79" t="s">
        <v>176</v>
      </c>
      <c r="P151" s="81">
        <v>43693.156481481485</v>
      </c>
      <c r="Q151" s="79" t="s">
        <v>615</v>
      </c>
      <c r="R151" s="84" t="s">
        <v>733</v>
      </c>
      <c r="S151" s="79" t="s">
        <v>778</v>
      </c>
      <c r="T151" s="79" t="s">
        <v>837</v>
      </c>
      <c r="U151" s="79"/>
      <c r="V151" s="84" t="s">
        <v>1009</v>
      </c>
      <c r="W151" s="81">
        <v>43693.156481481485</v>
      </c>
      <c r="X151" s="84" t="s">
        <v>1215</v>
      </c>
      <c r="Y151" s="79"/>
      <c r="Z151" s="79"/>
      <c r="AA151" s="82" t="s">
        <v>1459</v>
      </c>
      <c r="AB151" s="79"/>
      <c r="AC151" s="79" t="b">
        <v>0</v>
      </c>
      <c r="AD151" s="79">
        <v>0</v>
      </c>
      <c r="AE151" s="82" t="s">
        <v>1587</v>
      </c>
      <c r="AF151" s="79" t="b">
        <v>1</v>
      </c>
      <c r="AG151" s="79" t="s">
        <v>1621</v>
      </c>
      <c r="AH151" s="79"/>
      <c r="AI151" s="82" t="s">
        <v>1635</v>
      </c>
      <c r="AJ151" s="79" t="b">
        <v>0</v>
      </c>
      <c r="AK151" s="79">
        <v>0</v>
      </c>
      <c r="AL151" s="82" t="s">
        <v>1587</v>
      </c>
      <c r="AM151" s="79" t="s">
        <v>1643</v>
      </c>
      <c r="AN151" s="79" t="b">
        <v>0</v>
      </c>
      <c r="AO151" s="82" t="s">
        <v>1459</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0</v>
      </c>
      <c r="BE151" s="49">
        <v>0</v>
      </c>
      <c r="BF151" s="48">
        <v>5</v>
      </c>
      <c r="BG151" s="49">
        <v>10.638297872340425</v>
      </c>
      <c r="BH151" s="48">
        <v>0</v>
      </c>
      <c r="BI151" s="49">
        <v>0</v>
      </c>
      <c r="BJ151" s="48">
        <v>42</v>
      </c>
      <c r="BK151" s="49">
        <v>89.36170212765957</v>
      </c>
      <c r="BL151" s="48">
        <v>47</v>
      </c>
    </row>
    <row r="152" spans="1:64" ht="15">
      <c r="A152" s="64" t="s">
        <v>354</v>
      </c>
      <c r="B152" s="64" t="s">
        <v>463</v>
      </c>
      <c r="C152" s="65"/>
      <c r="D152" s="66"/>
      <c r="E152" s="67"/>
      <c r="F152" s="68"/>
      <c r="G152" s="65"/>
      <c r="H152" s="69"/>
      <c r="I152" s="70"/>
      <c r="J152" s="70"/>
      <c r="K152" s="34" t="s">
        <v>65</v>
      </c>
      <c r="L152" s="77">
        <v>208</v>
      </c>
      <c r="M152" s="77"/>
      <c r="N152" s="72"/>
      <c r="O152" s="79" t="s">
        <v>526</v>
      </c>
      <c r="P152" s="81">
        <v>43693.23758101852</v>
      </c>
      <c r="Q152" s="79" t="s">
        <v>609</v>
      </c>
      <c r="R152" s="79"/>
      <c r="S152" s="79"/>
      <c r="T152" s="79"/>
      <c r="U152" s="79"/>
      <c r="V152" s="84" t="s">
        <v>1010</v>
      </c>
      <c r="W152" s="81">
        <v>43693.23758101852</v>
      </c>
      <c r="X152" s="84" t="s">
        <v>1216</v>
      </c>
      <c r="Y152" s="79"/>
      <c r="Z152" s="79"/>
      <c r="AA152" s="82" t="s">
        <v>1460</v>
      </c>
      <c r="AB152" s="79"/>
      <c r="AC152" s="79" t="b">
        <v>0</v>
      </c>
      <c r="AD152" s="79">
        <v>0</v>
      </c>
      <c r="AE152" s="82" t="s">
        <v>1587</v>
      </c>
      <c r="AF152" s="79" t="b">
        <v>0</v>
      </c>
      <c r="AG152" s="79" t="s">
        <v>1621</v>
      </c>
      <c r="AH152" s="79"/>
      <c r="AI152" s="82" t="s">
        <v>1587</v>
      </c>
      <c r="AJ152" s="79" t="b">
        <v>0</v>
      </c>
      <c r="AK152" s="79">
        <v>4</v>
      </c>
      <c r="AL152" s="82" t="s">
        <v>1551</v>
      </c>
      <c r="AM152" s="79" t="s">
        <v>1644</v>
      </c>
      <c r="AN152" s="79" t="b">
        <v>0</v>
      </c>
      <c r="AO152" s="82" t="s">
        <v>1551</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10</v>
      </c>
      <c r="BC152" s="78" t="str">
        <f>REPLACE(INDEX(GroupVertices[Group],MATCH(Edges25[[#This Row],[Vertex 2]],GroupVertices[Vertex],0)),1,1,"")</f>
        <v>10</v>
      </c>
      <c r="BD152" s="48"/>
      <c r="BE152" s="49"/>
      <c r="BF152" s="48"/>
      <c r="BG152" s="49"/>
      <c r="BH152" s="48"/>
      <c r="BI152" s="49"/>
      <c r="BJ152" s="48"/>
      <c r="BK152" s="49"/>
      <c r="BL152" s="48"/>
    </row>
    <row r="153" spans="1:64" ht="15">
      <c r="A153" s="64" t="s">
        <v>355</v>
      </c>
      <c r="B153" s="64" t="s">
        <v>464</v>
      </c>
      <c r="C153" s="65"/>
      <c r="D153" s="66"/>
      <c r="E153" s="67"/>
      <c r="F153" s="68"/>
      <c r="G153" s="65"/>
      <c r="H153" s="69"/>
      <c r="I153" s="70"/>
      <c r="J153" s="70"/>
      <c r="K153" s="34" t="s">
        <v>65</v>
      </c>
      <c r="L153" s="77">
        <v>210</v>
      </c>
      <c r="M153" s="77"/>
      <c r="N153" s="72"/>
      <c r="O153" s="79" t="s">
        <v>526</v>
      </c>
      <c r="P153" s="81">
        <v>43693.24527777778</v>
      </c>
      <c r="Q153" s="79" t="s">
        <v>616</v>
      </c>
      <c r="R153" s="79"/>
      <c r="S153" s="79"/>
      <c r="T153" s="79"/>
      <c r="U153" s="79"/>
      <c r="V153" s="84" t="s">
        <v>1011</v>
      </c>
      <c r="W153" s="81">
        <v>43693.24527777778</v>
      </c>
      <c r="X153" s="84" t="s">
        <v>1217</v>
      </c>
      <c r="Y153" s="79"/>
      <c r="Z153" s="79"/>
      <c r="AA153" s="82" t="s">
        <v>1461</v>
      </c>
      <c r="AB153" s="79"/>
      <c r="AC153" s="79" t="b">
        <v>0</v>
      </c>
      <c r="AD153" s="79">
        <v>0</v>
      </c>
      <c r="AE153" s="82" t="s">
        <v>1587</v>
      </c>
      <c r="AF153" s="79" t="b">
        <v>0</v>
      </c>
      <c r="AG153" s="79" t="s">
        <v>1621</v>
      </c>
      <c r="AH153" s="79"/>
      <c r="AI153" s="82" t="s">
        <v>1587</v>
      </c>
      <c r="AJ153" s="79" t="b">
        <v>0</v>
      </c>
      <c r="AK153" s="79">
        <v>0</v>
      </c>
      <c r="AL153" s="82" t="s">
        <v>1587</v>
      </c>
      <c r="AM153" s="79" t="s">
        <v>1648</v>
      </c>
      <c r="AN153" s="79" t="b">
        <v>0</v>
      </c>
      <c r="AO153" s="82" t="s">
        <v>1461</v>
      </c>
      <c r="AP153" s="79" t="s">
        <v>176</v>
      </c>
      <c r="AQ153" s="79">
        <v>0</v>
      </c>
      <c r="AR153" s="79">
        <v>0</v>
      </c>
      <c r="AS153" s="79" t="s">
        <v>1657</v>
      </c>
      <c r="AT153" s="79" t="s">
        <v>1661</v>
      </c>
      <c r="AU153" s="79" t="s">
        <v>1664</v>
      </c>
      <c r="AV153" s="79" t="s">
        <v>1668</v>
      </c>
      <c r="AW153" s="79" t="s">
        <v>1673</v>
      </c>
      <c r="AX153" s="79" t="s">
        <v>1678</v>
      </c>
      <c r="AY153" s="79" t="s">
        <v>1682</v>
      </c>
      <c r="AZ153" s="84" t="s">
        <v>1684</v>
      </c>
      <c r="BA153">
        <v>1</v>
      </c>
      <c r="BB153" s="78" t="str">
        <f>REPLACE(INDEX(GroupVertices[Group],MATCH(Edges25[[#This Row],[Vertex 1]],GroupVertices[Vertex],0)),1,1,"")</f>
        <v>21</v>
      </c>
      <c r="BC153" s="78" t="str">
        <f>REPLACE(INDEX(GroupVertices[Group],MATCH(Edges25[[#This Row],[Vertex 2]],GroupVertices[Vertex],0)),1,1,"")</f>
        <v>21</v>
      </c>
      <c r="BD153" s="48"/>
      <c r="BE153" s="49"/>
      <c r="BF153" s="48"/>
      <c r="BG153" s="49"/>
      <c r="BH153" s="48"/>
      <c r="BI153" s="49"/>
      <c r="BJ153" s="48"/>
      <c r="BK153" s="49"/>
      <c r="BL153" s="48"/>
    </row>
    <row r="154" spans="1:64" ht="15">
      <c r="A154" s="64" t="s">
        <v>356</v>
      </c>
      <c r="B154" s="64" t="s">
        <v>463</v>
      </c>
      <c r="C154" s="65"/>
      <c r="D154" s="66"/>
      <c r="E154" s="67"/>
      <c r="F154" s="68"/>
      <c r="G154" s="65"/>
      <c r="H154" s="69"/>
      <c r="I154" s="70"/>
      <c r="J154" s="70"/>
      <c r="K154" s="34" t="s">
        <v>65</v>
      </c>
      <c r="L154" s="77">
        <v>212</v>
      </c>
      <c r="M154" s="77"/>
      <c r="N154" s="72"/>
      <c r="O154" s="79" t="s">
        <v>526</v>
      </c>
      <c r="P154" s="81">
        <v>43693.25650462963</v>
      </c>
      <c r="Q154" s="79" t="s">
        <v>609</v>
      </c>
      <c r="R154" s="79"/>
      <c r="S154" s="79"/>
      <c r="T154" s="79"/>
      <c r="U154" s="79"/>
      <c r="V154" s="84" t="s">
        <v>1012</v>
      </c>
      <c r="W154" s="81">
        <v>43693.25650462963</v>
      </c>
      <c r="X154" s="84" t="s">
        <v>1218</v>
      </c>
      <c r="Y154" s="79"/>
      <c r="Z154" s="79"/>
      <c r="AA154" s="82" t="s">
        <v>1462</v>
      </c>
      <c r="AB154" s="79"/>
      <c r="AC154" s="79" t="b">
        <v>0</v>
      </c>
      <c r="AD154" s="79">
        <v>0</v>
      </c>
      <c r="AE154" s="82" t="s">
        <v>1587</v>
      </c>
      <c r="AF154" s="79" t="b">
        <v>0</v>
      </c>
      <c r="AG154" s="79" t="s">
        <v>1621</v>
      </c>
      <c r="AH154" s="79"/>
      <c r="AI154" s="82" t="s">
        <v>1587</v>
      </c>
      <c r="AJ154" s="79" t="b">
        <v>0</v>
      </c>
      <c r="AK154" s="79">
        <v>4</v>
      </c>
      <c r="AL154" s="82" t="s">
        <v>1551</v>
      </c>
      <c r="AM154" s="79" t="s">
        <v>1648</v>
      </c>
      <c r="AN154" s="79" t="b">
        <v>0</v>
      </c>
      <c r="AO154" s="82" t="s">
        <v>1551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10</v>
      </c>
      <c r="BC154" s="78" t="str">
        <f>REPLACE(INDEX(GroupVertices[Group],MATCH(Edges25[[#This Row],[Vertex 2]],GroupVertices[Vertex],0)),1,1,"")</f>
        <v>10</v>
      </c>
      <c r="BD154" s="48"/>
      <c r="BE154" s="49"/>
      <c r="BF154" s="48"/>
      <c r="BG154" s="49"/>
      <c r="BH154" s="48"/>
      <c r="BI154" s="49"/>
      <c r="BJ154" s="48"/>
      <c r="BK154" s="49"/>
      <c r="BL154" s="48"/>
    </row>
    <row r="155" spans="1:64" ht="15">
      <c r="A155" s="64" t="s">
        <v>357</v>
      </c>
      <c r="B155" s="64" t="s">
        <v>357</v>
      </c>
      <c r="C155" s="65"/>
      <c r="D155" s="66"/>
      <c r="E155" s="67"/>
      <c r="F155" s="68"/>
      <c r="G155" s="65"/>
      <c r="H155" s="69"/>
      <c r="I155" s="70"/>
      <c r="J155" s="70"/>
      <c r="K155" s="34" t="s">
        <v>65</v>
      </c>
      <c r="L155" s="77">
        <v>214</v>
      </c>
      <c r="M155" s="77"/>
      <c r="N155" s="72"/>
      <c r="O155" s="79" t="s">
        <v>176</v>
      </c>
      <c r="P155" s="81">
        <v>43684.50001157408</v>
      </c>
      <c r="Q155" s="79" t="s">
        <v>617</v>
      </c>
      <c r="R155" s="84" t="s">
        <v>734</v>
      </c>
      <c r="S155" s="79" t="s">
        <v>790</v>
      </c>
      <c r="T155" s="79" t="s">
        <v>800</v>
      </c>
      <c r="U155" s="79"/>
      <c r="V155" s="84" t="s">
        <v>1013</v>
      </c>
      <c r="W155" s="81">
        <v>43684.50001157408</v>
      </c>
      <c r="X155" s="84" t="s">
        <v>1219</v>
      </c>
      <c r="Y155" s="79"/>
      <c r="Z155" s="79"/>
      <c r="AA155" s="82" t="s">
        <v>1463</v>
      </c>
      <c r="AB155" s="79"/>
      <c r="AC155" s="79" t="b">
        <v>0</v>
      </c>
      <c r="AD155" s="79">
        <v>0</v>
      </c>
      <c r="AE155" s="82" t="s">
        <v>1587</v>
      </c>
      <c r="AF155" s="79" t="b">
        <v>0</v>
      </c>
      <c r="AG155" s="79" t="s">
        <v>1621</v>
      </c>
      <c r="AH155" s="79"/>
      <c r="AI155" s="82" t="s">
        <v>1587</v>
      </c>
      <c r="AJ155" s="79" t="b">
        <v>0</v>
      </c>
      <c r="AK155" s="79">
        <v>0</v>
      </c>
      <c r="AL155" s="82" t="s">
        <v>1587</v>
      </c>
      <c r="AM155" s="79" t="s">
        <v>1645</v>
      </c>
      <c r="AN155" s="79" t="b">
        <v>0</v>
      </c>
      <c r="AO155" s="82" t="s">
        <v>1463</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40</v>
      </c>
      <c r="BC155" s="78" t="str">
        <f>REPLACE(INDEX(GroupVertices[Group],MATCH(Edges25[[#This Row],[Vertex 2]],GroupVertices[Vertex],0)),1,1,"")</f>
        <v>40</v>
      </c>
      <c r="BD155" s="48">
        <v>0</v>
      </c>
      <c r="BE155" s="49">
        <v>0</v>
      </c>
      <c r="BF155" s="48">
        <v>1</v>
      </c>
      <c r="BG155" s="49">
        <v>2.5641025641025643</v>
      </c>
      <c r="BH155" s="48">
        <v>0</v>
      </c>
      <c r="BI155" s="49">
        <v>0</v>
      </c>
      <c r="BJ155" s="48">
        <v>38</v>
      </c>
      <c r="BK155" s="49">
        <v>97.43589743589743</v>
      </c>
      <c r="BL155" s="48">
        <v>39</v>
      </c>
    </row>
    <row r="156" spans="1:64" ht="15">
      <c r="A156" s="64" t="s">
        <v>357</v>
      </c>
      <c r="B156" s="64" t="s">
        <v>357</v>
      </c>
      <c r="C156" s="65"/>
      <c r="D156" s="66"/>
      <c r="E156" s="67"/>
      <c r="F156" s="68"/>
      <c r="G156" s="65"/>
      <c r="H156" s="69"/>
      <c r="I156" s="70"/>
      <c r="J156" s="70"/>
      <c r="K156" s="34" t="s">
        <v>65</v>
      </c>
      <c r="L156" s="77">
        <v>215</v>
      </c>
      <c r="M156" s="77"/>
      <c r="N156" s="72"/>
      <c r="O156" s="79" t="s">
        <v>176</v>
      </c>
      <c r="P156" s="81">
        <v>43689.50001157408</v>
      </c>
      <c r="Q156" s="79" t="s">
        <v>618</v>
      </c>
      <c r="R156" s="84" t="s">
        <v>735</v>
      </c>
      <c r="S156" s="79" t="s">
        <v>778</v>
      </c>
      <c r="T156" s="79"/>
      <c r="U156" s="79"/>
      <c r="V156" s="84" t="s">
        <v>1013</v>
      </c>
      <c r="W156" s="81">
        <v>43689.50001157408</v>
      </c>
      <c r="X156" s="84" t="s">
        <v>1220</v>
      </c>
      <c r="Y156" s="79"/>
      <c r="Z156" s="79"/>
      <c r="AA156" s="82" t="s">
        <v>1464</v>
      </c>
      <c r="AB156" s="79"/>
      <c r="AC156" s="79" t="b">
        <v>0</v>
      </c>
      <c r="AD156" s="79">
        <v>0</v>
      </c>
      <c r="AE156" s="82" t="s">
        <v>1587</v>
      </c>
      <c r="AF156" s="79" t="b">
        <v>0</v>
      </c>
      <c r="AG156" s="79" t="s">
        <v>1621</v>
      </c>
      <c r="AH156" s="79"/>
      <c r="AI156" s="82" t="s">
        <v>1587</v>
      </c>
      <c r="AJ156" s="79" t="b">
        <v>0</v>
      </c>
      <c r="AK156" s="79">
        <v>0</v>
      </c>
      <c r="AL156" s="82" t="s">
        <v>1587</v>
      </c>
      <c r="AM156" s="79" t="s">
        <v>1645</v>
      </c>
      <c r="AN156" s="79" t="b">
        <v>1</v>
      </c>
      <c r="AO156" s="82" t="s">
        <v>1464</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40</v>
      </c>
      <c r="BC156" s="78" t="str">
        <f>REPLACE(INDEX(GroupVertices[Group],MATCH(Edges25[[#This Row],[Vertex 2]],GroupVertices[Vertex],0)),1,1,"")</f>
        <v>40</v>
      </c>
      <c r="BD156" s="48">
        <v>0</v>
      </c>
      <c r="BE156" s="49">
        <v>0</v>
      </c>
      <c r="BF156" s="48">
        <v>0</v>
      </c>
      <c r="BG156" s="49">
        <v>0</v>
      </c>
      <c r="BH156" s="48">
        <v>0</v>
      </c>
      <c r="BI156" s="49">
        <v>0</v>
      </c>
      <c r="BJ156" s="48">
        <v>19</v>
      </c>
      <c r="BK156" s="49">
        <v>100</v>
      </c>
      <c r="BL156" s="48">
        <v>19</v>
      </c>
    </row>
    <row r="157" spans="1:64" ht="15">
      <c r="A157" s="64" t="s">
        <v>358</v>
      </c>
      <c r="B157" s="64" t="s">
        <v>357</v>
      </c>
      <c r="C157" s="65"/>
      <c r="D157" s="66"/>
      <c r="E157" s="67"/>
      <c r="F157" s="68"/>
      <c r="G157" s="65"/>
      <c r="H157" s="69"/>
      <c r="I157" s="70"/>
      <c r="J157" s="70"/>
      <c r="K157" s="34" t="s">
        <v>65</v>
      </c>
      <c r="L157" s="77">
        <v>216</v>
      </c>
      <c r="M157" s="77"/>
      <c r="N157" s="72"/>
      <c r="O157" s="79" t="s">
        <v>526</v>
      </c>
      <c r="P157" s="81">
        <v>43693.26495370371</v>
      </c>
      <c r="Q157" s="79" t="s">
        <v>619</v>
      </c>
      <c r="R157" s="79"/>
      <c r="S157" s="79"/>
      <c r="T157" s="79"/>
      <c r="U157" s="79"/>
      <c r="V157" s="84" t="s">
        <v>1014</v>
      </c>
      <c r="W157" s="81">
        <v>43693.26495370371</v>
      </c>
      <c r="X157" s="84" t="s">
        <v>1221</v>
      </c>
      <c r="Y157" s="79"/>
      <c r="Z157" s="79"/>
      <c r="AA157" s="82" t="s">
        <v>1465</v>
      </c>
      <c r="AB157" s="79"/>
      <c r="AC157" s="79" t="b">
        <v>0</v>
      </c>
      <c r="AD157" s="79">
        <v>0</v>
      </c>
      <c r="AE157" s="82" t="s">
        <v>1587</v>
      </c>
      <c r="AF157" s="79" t="b">
        <v>0</v>
      </c>
      <c r="AG157" s="79" t="s">
        <v>1621</v>
      </c>
      <c r="AH157" s="79"/>
      <c r="AI157" s="82" t="s">
        <v>1587</v>
      </c>
      <c r="AJ157" s="79" t="b">
        <v>0</v>
      </c>
      <c r="AK157" s="79">
        <v>1</v>
      </c>
      <c r="AL157" s="82" t="s">
        <v>1463</v>
      </c>
      <c r="AM157" s="79" t="s">
        <v>1644</v>
      </c>
      <c r="AN157" s="79" t="b">
        <v>0</v>
      </c>
      <c r="AO157" s="82" t="s">
        <v>1463</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40</v>
      </c>
      <c r="BC157" s="78" t="str">
        <f>REPLACE(INDEX(GroupVertices[Group],MATCH(Edges25[[#This Row],[Vertex 2]],GroupVertices[Vertex],0)),1,1,"")</f>
        <v>40</v>
      </c>
      <c r="BD157" s="48">
        <v>0</v>
      </c>
      <c r="BE157" s="49">
        <v>0</v>
      </c>
      <c r="BF157" s="48">
        <v>0</v>
      </c>
      <c r="BG157" s="49">
        <v>0</v>
      </c>
      <c r="BH157" s="48">
        <v>0</v>
      </c>
      <c r="BI157" s="49">
        <v>0</v>
      </c>
      <c r="BJ157" s="48">
        <v>23</v>
      </c>
      <c r="BK157" s="49">
        <v>100</v>
      </c>
      <c r="BL157" s="48">
        <v>23</v>
      </c>
    </row>
    <row r="158" spans="1:64" ht="15">
      <c r="A158" s="64" t="s">
        <v>359</v>
      </c>
      <c r="B158" s="64" t="s">
        <v>359</v>
      </c>
      <c r="C158" s="65"/>
      <c r="D158" s="66"/>
      <c r="E158" s="67"/>
      <c r="F158" s="68"/>
      <c r="G158" s="65"/>
      <c r="H158" s="69"/>
      <c r="I158" s="70"/>
      <c r="J158" s="70"/>
      <c r="K158" s="34" t="s">
        <v>65</v>
      </c>
      <c r="L158" s="77">
        <v>217</v>
      </c>
      <c r="M158" s="77"/>
      <c r="N158" s="72"/>
      <c r="O158" s="79" t="s">
        <v>176</v>
      </c>
      <c r="P158" s="81">
        <v>43691.06886574074</v>
      </c>
      <c r="Q158" s="79" t="s">
        <v>620</v>
      </c>
      <c r="R158" s="84" t="s">
        <v>736</v>
      </c>
      <c r="S158" s="79" t="s">
        <v>778</v>
      </c>
      <c r="T158" s="79"/>
      <c r="U158" s="79"/>
      <c r="V158" s="84" t="s">
        <v>1015</v>
      </c>
      <c r="W158" s="81">
        <v>43691.06886574074</v>
      </c>
      <c r="X158" s="84" t="s">
        <v>1222</v>
      </c>
      <c r="Y158" s="79"/>
      <c r="Z158" s="79"/>
      <c r="AA158" s="82" t="s">
        <v>1466</v>
      </c>
      <c r="AB158" s="79"/>
      <c r="AC158" s="79" t="b">
        <v>0</v>
      </c>
      <c r="AD158" s="79">
        <v>0</v>
      </c>
      <c r="AE158" s="82" t="s">
        <v>1587</v>
      </c>
      <c r="AF158" s="79" t="b">
        <v>0</v>
      </c>
      <c r="AG158" s="79" t="s">
        <v>1621</v>
      </c>
      <c r="AH158" s="79"/>
      <c r="AI158" s="82" t="s">
        <v>1587</v>
      </c>
      <c r="AJ158" s="79" t="b">
        <v>0</v>
      </c>
      <c r="AK158" s="79">
        <v>0</v>
      </c>
      <c r="AL158" s="82" t="s">
        <v>1587</v>
      </c>
      <c r="AM158" s="79" t="s">
        <v>1643</v>
      </c>
      <c r="AN158" s="79" t="b">
        <v>1</v>
      </c>
      <c r="AO158" s="82" t="s">
        <v>1466</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3</v>
      </c>
      <c r="BC158" s="78" t="str">
        <f>REPLACE(INDEX(GroupVertices[Group],MATCH(Edges25[[#This Row],[Vertex 2]],GroupVertices[Vertex],0)),1,1,"")</f>
        <v>3</v>
      </c>
      <c r="BD158" s="48">
        <v>0</v>
      </c>
      <c r="BE158" s="49">
        <v>0</v>
      </c>
      <c r="BF158" s="48">
        <v>2</v>
      </c>
      <c r="BG158" s="49">
        <v>10.526315789473685</v>
      </c>
      <c r="BH158" s="48">
        <v>0</v>
      </c>
      <c r="BI158" s="49">
        <v>0</v>
      </c>
      <c r="BJ158" s="48">
        <v>17</v>
      </c>
      <c r="BK158" s="49">
        <v>89.47368421052632</v>
      </c>
      <c r="BL158" s="48">
        <v>19</v>
      </c>
    </row>
    <row r="159" spans="1:64" ht="15">
      <c r="A159" s="64" t="s">
        <v>359</v>
      </c>
      <c r="B159" s="64" t="s">
        <v>359</v>
      </c>
      <c r="C159" s="65"/>
      <c r="D159" s="66"/>
      <c r="E159" s="67"/>
      <c r="F159" s="68"/>
      <c r="G159" s="65"/>
      <c r="H159" s="69"/>
      <c r="I159" s="70"/>
      <c r="J159" s="70"/>
      <c r="K159" s="34" t="s">
        <v>65</v>
      </c>
      <c r="L159" s="77">
        <v>218</v>
      </c>
      <c r="M159" s="77"/>
      <c r="N159" s="72"/>
      <c r="O159" s="79" t="s">
        <v>176</v>
      </c>
      <c r="P159" s="81">
        <v>43691.08494212963</v>
      </c>
      <c r="Q159" s="79" t="s">
        <v>621</v>
      </c>
      <c r="R159" s="84" t="s">
        <v>737</v>
      </c>
      <c r="S159" s="79" t="s">
        <v>778</v>
      </c>
      <c r="T159" s="79" t="s">
        <v>838</v>
      </c>
      <c r="U159" s="79"/>
      <c r="V159" s="84" t="s">
        <v>1015</v>
      </c>
      <c r="W159" s="81">
        <v>43691.08494212963</v>
      </c>
      <c r="X159" s="84" t="s">
        <v>1223</v>
      </c>
      <c r="Y159" s="79"/>
      <c r="Z159" s="79"/>
      <c r="AA159" s="82" t="s">
        <v>1467</v>
      </c>
      <c r="AB159" s="79"/>
      <c r="AC159" s="79" t="b">
        <v>0</v>
      </c>
      <c r="AD159" s="79">
        <v>0</v>
      </c>
      <c r="AE159" s="82" t="s">
        <v>1587</v>
      </c>
      <c r="AF159" s="79" t="b">
        <v>1</v>
      </c>
      <c r="AG159" s="79" t="s">
        <v>1621</v>
      </c>
      <c r="AH159" s="79"/>
      <c r="AI159" s="82" t="s">
        <v>1466</v>
      </c>
      <c r="AJ159" s="79" t="b">
        <v>0</v>
      </c>
      <c r="AK159" s="79">
        <v>0</v>
      </c>
      <c r="AL159" s="82" t="s">
        <v>1587</v>
      </c>
      <c r="AM159" s="79" t="s">
        <v>1643</v>
      </c>
      <c r="AN159" s="79" t="b">
        <v>1</v>
      </c>
      <c r="AO159" s="82" t="s">
        <v>1467</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3</v>
      </c>
      <c r="BC159" s="78" t="str">
        <f>REPLACE(INDEX(GroupVertices[Group],MATCH(Edges25[[#This Row],[Vertex 2]],GroupVertices[Vertex],0)),1,1,"")</f>
        <v>3</v>
      </c>
      <c r="BD159" s="48">
        <v>2</v>
      </c>
      <c r="BE159" s="49">
        <v>11.11111111111111</v>
      </c>
      <c r="BF159" s="48">
        <v>0</v>
      </c>
      <c r="BG159" s="49">
        <v>0</v>
      </c>
      <c r="BH159" s="48">
        <v>0</v>
      </c>
      <c r="BI159" s="49">
        <v>0</v>
      </c>
      <c r="BJ159" s="48">
        <v>16</v>
      </c>
      <c r="BK159" s="49">
        <v>88.88888888888889</v>
      </c>
      <c r="BL159" s="48">
        <v>18</v>
      </c>
    </row>
    <row r="160" spans="1:64" ht="15">
      <c r="A160" s="64" t="s">
        <v>359</v>
      </c>
      <c r="B160" s="64" t="s">
        <v>359</v>
      </c>
      <c r="C160" s="65"/>
      <c r="D160" s="66"/>
      <c r="E160" s="67"/>
      <c r="F160" s="68"/>
      <c r="G160" s="65"/>
      <c r="H160" s="69"/>
      <c r="I160" s="70"/>
      <c r="J160" s="70"/>
      <c r="K160" s="34" t="s">
        <v>65</v>
      </c>
      <c r="L160" s="77">
        <v>219</v>
      </c>
      <c r="M160" s="77"/>
      <c r="N160" s="72"/>
      <c r="O160" s="79" t="s">
        <v>176</v>
      </c>
      <c r="P160" s="81">
        <v>43691.634930555556</v>
      </c>
      <c r="Q160" s="79" t="s">
        <v>581</v>
      </c>
      <c r="R160" s="79"/>
      <c r="S160" s="79"/>
      <c r="T160" s="79"/>
      <c r="U160" s="79"/>
      <c r="V160" s="84" t="s">
        <v>1015</v>
      </c>
      <c r="W160" s="81">
        <v>43691.634930555556</v>
      </c>
      <c r="X160" s="84" t="s">
        <v>1224</v>
      </c>
      <c r="Y160" s="79"/>
      <c r="Z160" s="79"/>
      <c r="AA160" s="82" t="s">
        <v>1468</v>
      </c>
      <c r="AB160" s="79"/>
      <c r="AC160" s="79" t="b">
        <v>0</v>
      </c>
      <c r="AD160" s="79">
        <v>0</v>
      </c>
      <c r="AE160" s="82" t="s">
        <v>1587</v>
      </c>
      <c r="AF160" s="79" t="b">
        <v>0</v>
      </c>
      <c r="AG160" s="79" t="s">
        <v>1621</v>
      </c>
      <c r="AH160" s="79"/>
      <c r="AI160" s="82" t="s">
        <v>1587</v>
      </c>
      <c r="AJ160" s="79" t="b">
        <v>0</v>
      </c>
      <c r="AK160" s="79">
        <v>42</v>
      </c>
      <c r="AL160" s="82" t="s">
        <v>1466</v>
      </c>
      <c r="AM160" s="79" t="s">
        <v>1648</v>
      </c>
      <c r="AN160" s="79" t="b">
        <v>0</v>
      </c>
      <c r="AO160" s="82" t="s">
        <v>1466</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3</v>
      </c>
      <c r="BC160" s="78" t="str">
        <f>REPLACE(INDEX(GroupVertices[Group],MATCH(Edges25[[#This Row],[Vertex 2]],GroupVertices[Vertex],0)),1,1,"")</f>
        <v>3</v>
      </c>
      <c r="BD160" s="48">
        <v>0</v>
      </c>
      <c r="BE160" s="49">
        <v>0</v>
      </c>
      <c r="BF160" s="48">
        <v>2</v>
      </c>
      <c r="BG160" s="49">
        <v>9.090909090909092</v>
      </c>
      <c r="BH160" s="48">
        <v>0</v>
      </c>
      <c r="BI160" s="49">
        <v>0</v>
      </c>
      <c r="BJ160" s="48">
        <v>20</v>
      </c>
      <c r="BK160" s="49">
        <v>90.9090909090909</v>
      </c>
      <c r="BL160" s="48">
        <v>22</v>
      </c>
    </row>
    <row r="161" spans="1:64" ht="15">
      <c r="A161" s="64" t="s">
        <v>360</v>
      </c>
      <c r="B161" s="64" t="s">
        <v>359</v>
      </c>
      <c r="C161" s="65"/>
      <c r="D161" s="66"/>
      <c r="E161" s="67"/>
      <c r="F161" s="68"/>
      <c r="G161" s="65"/>
      <c r="H161" s="69"/>
      <c r="I161" s="70"/>
      <c r="J161" s="70"/>
      <c r="K161" s="34" t="s">
        <v>65</v>
      </c>
      <c r="L161" s="77">
        <v>220</v>
      </c>
      <c r="M161" s="77"/>
      <c r="N161" s="72"/>
      <c r="O161" s="79" t="s">
        <v>526</v>
      </c>
      <c r="P161" s="81">
        <v>43693.28650462963</v>
      </c>
      <c r="Q161" s="79" t="s">
        <v>581</v>
      </c>
      <c r="R161" s="79"/>
      <c r="S161" s="79"/>
      <c r="T161" s="79"/>
      <c r="U161" s="79"/>
      <c r="V161" s="84" t="s">
        <v>1016</v>
      </c>
      <c r="W161" s="81">
        <v>43693.28650462963</v>
      </c>
      <c r="X161" s="84" t="s">
        <v>1225</v>
      </c>
      <c r="Y161" s="79"/>
      <c r="Z161" s="79"/>
      <c r="AA161" s="82" t="s">
        <v>1469</v>
      </c>
      <c r="AB161" s="79"/>
      <c r="AC161" s="79" t="b">
        <v>0</v>
      </c>
      <c r="AD161" s="79">
        <v>0</v>
      </c>
      <c r="AE161" s="82" t="s">
        <v>1587</v>
      </c>
      <c r="AF161" s="79" t="b">
        <v>0</v>
      </c>
      <c r="AG161" s="79" t="s">
        <v>1621</v>
      </c>
      <c r="AH161" s="79"/>
      <c r="AI161" s="82" t="s">
        <v>1587</v>
      </c>
      <c r="AJ161" s="79" t="b">
        <v>0</v>
      </c>
      <c r="AK161" s="79">
        <v>47</v>
      </c>
      <c r="AL161" s="82" t="s">
        <v>1466</v>
      </c>
      <c r="AM161" s="79" t="s">
        <v>1648</v>
      </c>
      <c r="AN161" s="79" t="b">
        <v>0</v>
      </c>
      <c r="AO161" s="82" t="s">
        <v>1466</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3</v>
      </c>
      <c r="BC161" s="78" t="str">
        <f>REPLACE(INDEX(GroupVertices[Group],MATCH(Edges25[[#This Row],[Vertex 2]],GroupVertices[Vertex],0)),1,1,"")</f>
        <v>3</v>
      </c>
      <c r="BD161" s="48">
        <v>0</v>
      </c>
      <c r="BE161" s="49">
        <v>0</v>
      </c>
      <c r="BF161" s="48">
        <v>2</v>
      </c>
      <c r="BG161" s="49">
        <v>9.090909090909092</v>
      </c>
      <c r="BH161" s="48">
        <v>0</v>
      </c>
      <c r="BI161" s="49">
        <v>0</v>
      </c>
      <c r="BJ161" s="48">
        <v>20</v>
      </c>
      <c r="BK161" s="49">
        <v>90.9090909090909</v>
      </c>
      <c r="BL161" s="48">
        <v>22</v>
      </c>
    </row>
    <row r="162" spans="1:64" ht="15">
      <c r="A162" s="64" t="s">
        <v>361</v>
      </c>
      <c r="B162" s="64" t="s">
        <v>461</v>
      </c>
      <c r="C162" s="65"/>
      <c r="D162" s="66"/>
      <c r="E162" s="67"/>
      <c r="F162" s="68"/>
      <c r="G162" s="65"/>
      <c r="H162" s="69"/>
      <c r="I162" s="70"/>
      <c r="J162" s="70"/>
      <c r="K162" s="34" t="s">
        <v>65</v>
      </c>
      <c r="L162" s="77">
        <v>221</v>
      </c>
      <c r="M162" s="77"/>
      <c r="N162" s="72"/>
      <c r="O162" s="79" t="s">
        <v>526</v>
      </c>
      <c r="P162" s="81">
        <v>43693.290300925924</v>
      </c>
      <c r="Q162" s="79" t="s">
        <v>600</v>
      </c>
      <c r="R162" s="79"/>
      <c r="S162" s="79"/>
      <c r="T162" s="79" t="s">
        <v>832</v>
      </c>
      <c r="U162" s="79"/>
      <c r="V162" s="84" t="s">
        <v>1017</v>
      </c>
      <c r="W162" s="81">
        <v>43693.290300925924</v>
      </c>
      <c r="X162" s="84" t="s">
        <v>1226</v>
      </c>
      <c r="Y162" s="79"/>
      <c r="Z162" s="79"/>
      <c r="AA162" s="82" t="s">
        <v>1470</v>
      </c>
      <c r="AB162" s="79"/>
      <c r="AC162" s="79" t="b">
        <v>0</v>
      </c>
      <c r="AD162" s="79">
        <v>0</v>
      </c>
      <c r="AE162" s="82" t="s">
        <v>1587</v>
      </c>
      <c r="AF162" s="79" t="b">
        <v>0</v>
      </c>
      <c r="AG162" s="79" t="s">
        <v>1621</v>
      </c>
      <c r="AH162" s="79"/>
      <c r="AI162" s="82" t="s">
        <v>1587</v>
      </c>
      <c r="AJ162" s="79" t="b">
        <v>0</v>
      </c>
      <c r="AK162" s="79">
        <v>10</v>
      </c>
      <c r="AL162" s="82" t="s">
        <v>1482</v>
      </c>
      <c r="AM162" s="79" t="s">
        <v>1643</v>
      </c>
      <c r="AN162" s="79" t="b">
        <v>0</v>
      </c>
      <c r="AO162" s="82" t="s">
        <v>1482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7</v>
      </c>
      <c r="BC162" s="78" t="str">
        <f>REPLACE(INDEX(GroupVertices[Group],MATCH(Edges25[[#This Row],[Vertex 2]],GroupVertices[Vertex],0)),1,1,"")</f>
        <v>7</v>
      </c>
      <c r="BD162" s="48"/>
      <c r="BE162" s="49"/>
      <c r="BF162" s="48"/>
      <c r="BG162" s="49"/>
      <c r="BH162" s="48"/>
      <c r="BI162" s="49"/>
      <c r="BJ162" s="48"/>
      <c r="BK162" s="49"/>
      <c r="BL162" s="48"/>
    </row>
    <row r="163" spans="1:64" ht="15">
      <c r="A163" s="64" t="s">
        <v>362</v>
      </c>
      <c r="B163" s="64" t="s">
        <v>466</v>
      </c>
      <c r="C163" s="65"/>
      <c r="D163" s="66"/>
      <c r="E163" s="67"/>
      <c r="F163" s="68"/>
      <c r="G163" s="65"/>
      <c r="H163" s="69"/>
      <c r="I163" s="70"/>
      <c r="J163" s="70"/>
      <c r="K163" s="34" t="s">
        <v>65</v>
      </c>
      <c r="L163" s="77">
        <v>223</v>
      </c>
      <c r="M163" s="77"/>
      <c r="N163" s="72"/>
      <c r="O163" s="79" t="s">
        <v>526</v>
      </c>
      <c r="P163" s="81">
        <v>43693.29961805556</v>
      </c>
      <c r="Q163" s="79" t="s">
        <v>622</v>
      </c>
      <c r="R163" s="84" t="s">
        <v>738</v>
      </c>
      <c r="S163" s="79" t="s">
        <v>778</v>
      </c>
      <c r="T163" s="79" t="s">
        <v>800</v>
      </c>
      <c r="U163" s="79"/>
      <c r="V163" s="84" t="s">
        <v>1018</v>
      </c>
      <c r="W163" s="81">
        <v>43693.29961805556</v>
      </c>
      <c r="X163" s="84" t="s">
        <v>1227</v>
      </c>
      <c r="Y163" s="79"/>
      <c r="Z163" s="79"/>
      <c r="AA163" s="82" t="s">
        <v>1471</v>
      </c>
      <c r="AB163" s="79"/>
      <c r="AC163" s="79" t="b">
        <v>0</v>
      </c>
      <c r="AD163" s="79">
        <v>0</v>
      </c>
      <c r="AE163" s="82" t="s">
        <v>1587</v>
      </c>
      <c r="AF163" s="79" t="b">
        <v>1</v>
      </c>
      <c r="AG163" s="79" t="s">
        <v>1621</v>
      </c>
      <c r="AH163" s="79"/>
      <c r="AI163" s="82" t="s">
        <v>1636</v>
      </c>
      <c r="AJ163" s="79" t="b">
        <v>0</v>
      </c>
      <c r="AK163" s="79">
        <v>0</v>
      </c>
      <c r="AL163" s="82" t="s">
        <v>1587</v>
      </c>
      <c r="AM163" s="79" t="s">
        <v>1644</v>
      </c>
      <c r="AN163" s="79" t="b">
        <v>0</v>
      </c>
      <c r="AO163" s="82" t="s">
        <v>1471</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20</v>
      </c>
      <c r="BC163" s="78" t="str">
        <f>REPLACE(INDEX(GroupVertices[Group],MATCH(Edges25[[#This Row],[Vertex 2]],GroupVertices[Vertex],0)),1,1,"")</f>
        <v>20</v>
      </c>
      <c r="BD163" s="48"/>
      <c r="BE163" s="49"/>
      <c r="BF163" s="48"/>
      <c r="BG163" s="49"/>
      <c r="BH163" s="48"/>
      <c r="BI163" s="49"/>
      <c r="BJ163" s="48"/>
      <c r="BK163" s="49"/>
      <c r="BL163" s="48"/>
    </row>
    <row r="164" spans="1:64" ht="15">
      <c r="A164" s="64" t="s">
        <v>363</v>
      </c>
      <c r="B164" s="64" t="s">
        <v>463</v>
      </c>
      <c r="C164" s="65"/>
      <c r="D164" s="66"/>
      <c r="E164" s="67"/>
      <c r="F164" s="68"/>
      <c r="G164" s="65"/>
      <c r="H164" s="69"/>
      <c r="I164" s="70"/>
      <c r="J164" s="70"/>
      <c r="K164" s="34" t="s">
        <v>65</v>
      </c>
      <c r="L164" s="77">
        <v>225</v>
      </c>
      <c r="M164" s="77"/>
      <c r="N164" s="72"/>
      <c r="O164" s="79" t="s">
        <v>526</v>
      </c>
      <c r="P164" s="81">
        <v>43693.3121875</v>
      </c>
      <c r="Q164" s="79" t="s">
        <v>609</v>
      </c>
      <c r="R164" s="79"/>
      <c r="S164" s="79"/>
      <c r="T164" s="79"/>
      <c r="U164" s="79"/>
      <c r="V164" s="84" t="s">
        <v>1019</v>
      </c>
      <c r="W164" s="81">
        <v>43693.3121875</v>
      </c>
      <c r="X164" s="84" t="s">
        <v>1228</v>
      </c>
      <c r="Y164" s="79"/>
      <c r="Z164" s="79"/>
      <c r="AA164" s="82" t="s">
        <v>1472</v>
      </c>
      <c r="AB164" s="79"/>
      <c r="AC164" s="79" t="b">
        <v>0</v>
      </c>
      <c r="AD164" s="79">
        <v>0</v>
      </c>
      <c r="AE164" s="82" t="s">
        <v>1587</v>
      </c>
      <c r="AF164" s="79" t="b">
        <v>0</v>
      </c>
      <c r="AG164" s="79" t="s">
        <v>1621</v>
      </c>
      <c r="AH164" s="79"/>
      <c r="AI164" s="82" t="s">
        <v>1587</v>
      </c>
      <c r="AJ164" s="79" t="b">
        <v>0</v>
      </c>
      <c r="AK164" s="79">
        <v>4</v>
      </c>
      <c r="AL164" s="82" t="s">
        <v>1551</v>
      </c>
      <c r="AM164" s="79" t="s">
        <v>1643</v>
      </c>
      <c r="AN164" s="79" t="b">
        <v>0</v>
      </c>
      <c r="AO164" s="82" t="s">
        <v>1551</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10</v>
      </c>
      <c r="BC164" s="78" t="str">
        <f>REPLACE(INDEX(GroupVertices[Group],MATCH(Edges25[[#This Row],[Vertex 2]],GroupVertices[Vertex],0)),1,1,"")</f>
        <v>10</v>
      </c>
      <c r="BD164" s="48"/>
      <c r="BE164" s="49"/>
      <c r="BF164" s="48"/>
      <c r="BG164" s="49"/>
      <c r="BH164" s="48"/>
      <c r="BI164" s="49"/>
      <c r="BJ164" s="48"/>
      <c r="BK164" s="49"/>
      <c r="BL164" s="48"/>
    </row>
    <row r="165" spans="1:64" ht="15">
      <c r="A165" s="64" t="s">
        <v>364</v>
      </c>
      <c r="B165" s="64" t="s">
        <v>364</v>
      </c>
      <c r="C165" s="65"/>
      <c r="D165" s="66"/>
      <c r="E165" s="67"/>
      <c r="F165" s="68"/>
      <c r="G165" s="65"/>
      <c r="H165" s="69"/>
      <c r="I165" s="70"/>
      <c r="J165" s="70"/>
      <c r="K165" s="34" t="s">
        <v>65</v>
      </c>
      <c r="L165" s="77">
        <v>227</v>
      </c>
      <c r="M165" s="77"/>
      <c r="N165" s="72"/>
      <c r="O165" s="79" t="s">
        <v>176</v>
      </c>
      <c r="P165" s="81">
        <v>43693.575057870374</v>
      </c>
      <c r="Q165" s="79" t="s">
        <v>623</v>
      </c>
      <c r="R165" s="79"/>
      <c r="S165" s="79"/>
      <c r="T165" s="79" t="s">
        <v>839</v>
      </c>
      <c r="U165" s="84" t="s">
        <v>876</v>
      </c>
      <c r="V165" s="84" t="s">
        <v>876</v>
      </c>
      <c r="W165" s="81">
        <v>43693.575057870374</v>
      </c>
      <c r="X165" s="84" t="s">
        <v>1229</v>
      </c>
      <c r="Y165" s="79"/>
      <c r="Z165" s="79"/>
      <c r="AA165" s="82" t="s">
        <v>1473</v>
      </c>
      <c r="AB165" s="79"/>
      <c r="AC165" s="79" t="b">
        <v>0</v>
      </c>
      <c r="AD165" s="79">
        <v>0</v>
      </c>
      <c r="AE165" s="82" t="s">
        <v>1587</v>
      </c>
      <c r="AF165" s="79" t="b">
        <v>0</v>
      </c>
      <c r="AG165" s="79" t="s">
        <v>1621</v>
      </c>
      <c r="AH165" s="79"/>
      <c r="AI165" s="82" t="s">
        <v>1587</v>
      </c>
      <c r="AJ165" s="79" t="b">
        <v>0</v>
      </c>
      <c r="AK165" s="79">
        <v>0</v>
      </c>
      <c r="AL165" s="82" t="s">
        <v>1587</v>
      </c>
      <c r="AM165" s="79" t="s">
        <v>1644</v>
      </c>
      <c r="AN165" s="79" t="b">
        <v>0</v>
      </c>
      <c r="AO165" s="82" t="s">
        <v>1473</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v>0</v>
      </c>
      <c r="BE165" s="49">
        <v>0</v>
      </c>
      <c r="BF165" s="48">
        <v>3</v>
      </c>
      <c r="BG165" s="49">
        <v>16.666666666666668</v>
      </c>
      <c r="BH165" s="48">
        <v>0</v>
      </c>
      <c r="BI165" s="49">
        <v>0</v>
      </c>
      <c r="BJ165" s="48">
        <v>15</v>
      </c>
      <c r="BK165" s="49">
        <v>83.33333333333333</v>
      </c>
      <c r="BL165" s="48">
        <v>18</v>
      </c>
    </row>
    <row r="166" spans="1:64" ht="15">
      <c r="A166" s="64" t="s">
        <v>365</v>
      </c>
      <c r="B166" s="64" t="s">
        <v>468</v>
      </c>
      <c r="C166" s="65"/>
      <c r="D166" s="66"/>
      <c r="E166" s="67"/>
      <c r="F166" s="68"/>
      <c r="G166" s="65"/>
      <c r="H166" s="69"/>
      <c r="I166" s="70"/>
      <c r="J166" s="70"/>
      <c r="K166" s="34" t="s">
        <v>65</v>
      </c>
      <c r="L166" s="77">
        <v>228</v>
      </c>
      <c r="M166" s="77"/>
      <c r="N166" s="72"/>
      <c r="O166" s="79" t="s">
        <v>527</v>
      </c>
      <c r="P166" s="81">
        <v>43693.62908564815</v>
      </c>
      <c r="Q166" s="79" t="s">
        <v>624</v>
      </c>
      <c r="R166" s="79"/>
      <c r="S166" s="79"/>
      <c r="T166" s="79" t="s">
        <v>800</v>
      </c>
      <c r="U166" s="79"/>
      <c r="V166" s="84" t="s">
        <v>1020</v>
      </c>
      <c r="W166" s="81">
        <v>43693.62908564815</v>
      </c>
      <c r="X166" s="84" t="s">
        <v>1230</v>
      </c>
      <c r="Y166" s="79"/>
      <c r="Z166" s="79"/>
      <c r="AA166" s="82" t="s">
        <v>1474</v>
      </c>
      <c r="AB166" s="82" t="s">
        <v>1568</v>
      </c>
      <c r="AC166" s="79" t="b">
        <v>0</v>
      </c>
      <c r="AD166" s="79">
        <v>5</v>
      </c>
      <c r="AE166" s="82" t="s">
        <v>1603</v>
      </c>
      <c r="AF166" s="79" t="b">
        <v>0</v>
      </c>
      <c r="AG166" s="79" t="s">
        <v>1621</v>
      </c>
      <c r="AH166" s="79"/>
      <c r="AI166" s="82" t="s">
        <v>1587</v>
      </c>
      <c r="AJ166" s="79" t="b">
        <v>0</v>
      </c>
      <c r="AK166" s="79">
        <v>1</v>
      </c>
      <c r="AL166" s="82" t="s">
        <v>1587</v>
      </c>
      <c r="AM166" s="79" t="s">
        <v>1648</v>
      </c>
      <c r="AN166" s="79" t="b">
        <v>0</v>
      </c>
      <c r="AO166" s="82" t="s">
        <v>1568</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19</v>
      </c>
      <c r="BC166" s="78" t="str">
        <f>REPLACE(INDEX(GroupVertices[Group],MATCH(Edges25[[#This Row],[Vertex 2]],GroupVertices[Vertex],0)),1,1,"")</f>
        <v>19</v>
      </c>
      <c r="BD166" s="48">
        <v>0</v>
      </c>
      <c r="BE166" s="49">
        <v>0</v>
      </c>
      <c r="BF166" s="48">
        <v>0</v>
      </c>
      <c r="BG166" s="49">
        <v>0</v>
      </c>
      <c r="BH166" s="48">
        <v>0</v>
      </c>
      <c r="BI166" s="49">
        <v>0</v>
      </c>
      <c r="BJ166" s="48">
        <v>25</v>
      </c>
      <c r="BK166" s="49">
        <v>100</v>
      </c>
      <c r="BL166" s="48">
        <v>25</v>
      </c>
    </row>
    <row r="167" spans="1:64" ht="15">
      <c r="A167" s="64" t="s">
        <v>366</v>
      </c>
      <c r="B167" s="64" t="s">
        <v>468</v>
      </c>
      <c r="C167" s="65"/>
      <c r="D167" s="66"/>
      <c r="E167" s="67"/>
      <c r="F167" s="68"/>
      <c r="G167" s="65"/>
      <c r="H167" s="69"/>
      <c r="I167" s="70"/>
      <c r="J167" s="70"/>
      <c r="K167" s="34" t="s">
        <v>65</v>
      </c>
      <c r="L167" s="77">
        <v>229</v>
      </c>
      <c r="M167" s="77"/>
      <c r="N167" s="72"/>
      <c r="O167" s="79" t="s">
        <v>526</v>
      </c>
      <c r="P167" s="81">
        <v>43693.632361111115</v>
      </c>
      <c r="Q167" s="79" t="s">
        <v>625</v>
      </c>
      <c r="R167" s="79"/>
      <c r="S167" s="79"/>
      <c r="T167" s="79"/>
      <c r="U167" s="79"/>
      <c r="V167" s="84" t="s">
        <v>1021</v>
      </c>
      <c r="W167" s="81">
        <v>43693.632361111115</v>
      </c>
      <c r="X167" s="84" t="s">
        <v>1231</v>
      </c>
      <c r="Y167" s="79"/>
      <c r="Z167" s="79"/>
      <c r="AA167" s="82" t="s">
        <v>1475</v>
      </c>
      <c r="AB167" s="79"/>
      <c r="AC167" s="79" t="b">
        <v>0</v>
      </c>
      <c r="AD167" s="79">
        <v>0</v>
      </c>
      <c r="AE167" s="82" t="s">
        <v>1587</v>
      </c>
      <c r="AF167" s="79" t="b">
        <v>0</v>
      </c>
      <c r="AG167" s="79" t="s">
        <v>1621</v>
      </c>
      <c r="AH167" s="79"/>
      <c r="AI167" s="82" t="s">
        <v>1587</v>
      </c>
      <c r="AJ167" s="79" t="b">
        <v>0</v>
      </c>
      <c r="AK167" s="79">
        <v>1</v>
      </c>
      <c r="AL167" s="82" t="s">
        <v>1474</v>
      </c>
      <c r="AM167" s="79" t="s">
        <v>1644</v>
      </c>
      <c r="AN167" s="79" t="b">
        <v>0</v>
      </c>
      <c r="AO167" s="82" t="s">
        <v>1474</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19</v>
      </c>
      <c r="BC167" s="78" t="str">
        <f>REPLACE(INDEX(GroupVertices[Group],MATCH(Edges25[[#This Row],[Vertex 2]],GroupVertices[Vertex],0)),1,1,"")</f>
        <v>19</v>
      </c>
      <c r="BD167" s="48"/>
      <c r="BE167" s="49"/>
      <c r="BF167" s="48"/>
      <c r="BG167" s="49"/>
      <c r="BH167" s="48"/>
      <c r="BI167" s="49"/>
      <c r="BJ167" s="48"/>
      <c r="BK167" s="49"/>
      <c r="BL167" s="48"/>
    </row>
    <row r="168" spans="1:64" ht="15">
      <c r="A168" s="64" t="s">
        <v>367</v>
      </c>
      <c r="B168" s="64" t="s">
        <v>399</v>
      </c>
      <c r="C168" s="65"/>
      <c r="D168" s="66"/>
      <c r="E168" s="67"/>
      <c r="F168" s="68"/>
      <c r="G168" s="65"/>
      <c r="H168" s="69"/>
      <c r="I168" s="70"/>
      <c r="J168" s="70"/>
      <c r="K168" s="34" t="s">
        <v>65</v>
      </c>
      <c r="L168" s="77">
        <v>231</v>
      </c>
      <c r="M168" s="77"/>
      <c r="N168" s="72"/>
      <c r="O168" s="79" t="s">
        <v>526</v>
      </c>
      <c r="P168" s="81">
        <v>43693.63909722222</v>
      </c>
      <c r="Q168" s="79" t="s">
        <v>626</v>
      </c>
      <c r="R168" s="79"/>
      <c r="S168" s="79"/>
      <c r="T168" s="79"/>
      <c r="U168" s="79"/>
      <c r="V168" s="84" t="s">
        <v>1022</v>
      </c>
      <c r="W168" s="81">
        <v>43693.63909722222</v>
      </c>
      <c r="X168" s="84" t="s">
        <v>1232</v>
      </c>
      <c r="Y168" s="79"/>
      <c r="Z168" s="79"/>
      <c r="AA168" s="82" t="s">
        <v>1476</v>
      </c>
      <c r="AB168" s="79"/>
      <c r="AC168" s="79" t="b">
        <v>0</v>
      </c>
      <c r="AD168" s="79">
        <v>0</v>
      </c>
      <c r="AE168" s="82" t="s">
        <v>1587</v>
      </c>
      <c r="AF168" s="79" t="b">
        <v>0</v>
      </c>
      <c r="AG168" s="79" t="s">
        <v>1621</v>
      </c>
      <c r="AH168" s="79"/>
      <c r="AI168" s="82" t="s">
        <v>1587</v>
      </c>
      <c r="AJ168" s="79" t="b">
        <v>0</v>
      </c>
      <c r="AK168" s="79">
        <v>4</v>
      </c>
      <c r="AL168" s="82" t="s">
        <v>1532</v>
      </c>
      <c r="AM168" s="79" t="s">
        <v>1644</v>
      </c>
      <c r="AN168" s="79" t="b">
        <v>0</v>
      </c>
      <c r="AO168" s="82" t="s">
        <v>1532</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12</v>
      </c>
      <c r="BC168" s="78" t="str">
        <f>REPLACE(INDEX(GroupVertices[Group],MATCH(Edges25[[#This Row],[Vertex 2]],GroupVertices[Vertex],0)),1,1,"")</f>
        <v>12</v>
      </c>
      <c r="BD168" s="48">
        <v>1</v>
      </c>
      <c r="BE168" s="49">
        <v>4</v>
      </c>
      <c r="BF168" s="48">
        <v>1</v>
      </c>
      <c r="BG168" s="49">
        <v>4</v>
      </c>
      <c r="BH168" s="48">
        <v>0</v>
      </c>
      <c r="BI168" s="49">
        <v>0</v>
      </c>
      <c r="BJ168" s="48">
        <v>23</v>
      </c>
      <c r="BK168" s="49">
        <v>92</v>
      </c>
      <c r="BL168" s="48">
        <v>25</v>
      </c>
    </row>
    <row r="169" spans="1:64" ht="15">
      <c r="A169" s="64" t="s">
        <v>368</v>
      </c>
      <c r="B169" s="64" t="s">
        <v>469</v>
      </c>
      <c r="C169" s="65"/>
      <c r="D169" s="66"/>
      <c r="E169" s="67"/>
      <c r="F169" s="68"/>
      <c r="G169" s="65"/>
      <c r="H169" s="69"/>
      <c r="I169" s="70"/>
      <c r="J169" s="70"/>
      <c r="K169" s="34" t="s">
        <v>65</v>
      </c>
      <c r="L169" s="77">
        <v>232</v>
      </c>
      <c r="M169" s="77"/>
      <c r="N169" s="72"/>
      <c r="O169" s="79" t="s">
        <v>526</v>
      </c>
      <c r="P169" s="81">
        <v>43693.64943287037</v>
      </c>
      <c r="Q169" s="79" t="s">
        <v>627</v>
      </c>
      <c r="R169" s="79"/>
      <c r="S169" s="79"/>
      <c r="T169" s="79" t="s">
        <v>840</v>
      </c>
      <c r="U169" s="79"/>
      <c r="V169" s="84" t="s">
        <v>1023</v>
      </c>
      <c r="W169" s="81">
        <v>43693.64943287037</v>
      </c>
      <c r="X169" s="84" t="s">
        <v>1233</v>
      </c>
      <c r="Y169" s="79"/>
      <c r="Z169" s="79"/>
      <c r="AA169" s="82" t="s">
        <v>1477</v>
      </c>
      <c r="AB169" s="79"/>
      <c r="AC169" s="79" t="b">
        <v>0</v>
      </c>
      <c r="AD169" s="79">
        <v>4</v>
      </c>
      <c r="AE169" s="82" t="s">
        <v>1587</v>
      </c>
      <c r="AF169" s="79" t="b">
        <v>0</v>
      </c>
      <c r="AG169" s="79" t="s">
        <v>1621</v>
      </c>
      <c r="AH169" s="79"/>
      <c r="AI169" s="82" t="s">
        <v>1587</v>
      </c>
      <c r="AJ169" s="79" t="b">
        <v>0</v>
      </c>
      <c r="AK169" s="79">
        <v>0</v>
      </c>
      <c r="AL169" s="82" t="s">
        <v>1587</v>
      </c>
      <c r="AM169" s="79" t="s">
        <v>1648</v>
      </c>
      <c r="AN169" s="79" t="b">
        <v>0</v>
      </c>
      <c r="AO169" s="82" t="s">
        <v>1477</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8</v>
      </c>
      <c r="BC169" s="78" t="str">
        <f>REPLACE(INDEX(GroupVertices[Group],MATCH(Edges25[[#This Row],[Vertex 2]],GroupVertices[Vertex],0)),1,1,"")</f>
        <v>8</v>
      </c>
      <c r="BD169" s="48">
        <v>1</v>
      </c>
      <c r="BE169" s="49">
        <v>2.0833333333333335</v>
      </c>
      <c r="BF169" s="48">
        <v>0</v>
      </c>
      <c r="BG169" s="49">
        <v>0</v>
      </c>
      <c r="BH169" s="48">
        <v>0</v>
      </c>
      <c r="BI169" s="49">
        <v>0</v>
      </c>
      <c r="BJ169" s="48">
        <v>47</v>
      </c>
      <c r="BK169" s="49">
        <v>97.91666666666667</v>
      </c>
      <c r="BL169" s="48">
        <v>48</v>
      </c>
    </row>
    <row r="170" spans="1:64" ht="15">
      <c r="A170" s="64" t="s">
        <v>369</v>
      </c>
      <c r="B170" s="64" t="s">
        <v>399</v>
      </c>
      <c r="C170" s="65"/>
      <c r="D170" s="66"/>
      <c r="E170" s="67"/>
      <c r="F170" s="68"/>
      <c r="G170" s="65"/>
      <c r="H170" s="69"/>
      <c r="I170" s="70"/>
      <c r="J170" s="70"/>
      <c r="K170" s="34" t="s">
        <v>65</v>
      </c>
      <c r="L170" s="77">
        <v>233</v>
      </c>
      <c r="M170" s="77"/>
      <c r="N170" s="72"/>
      <c r="O170" s="79" t="s">
        <v>526</v>
      </c>
      <c r="P170" s="81">
        <v>43693.66111111111</v>
      </c>
      <c r="Q170" s="79" t="s">
        <v>626</v>
      </c>
      <c r="R170" s="79"/>
      <c r="S170" s="79"/>
      <c r="T170" s="79"/>
      <c r="U170" s="79"/>
      <c r="V170" s="84" t="s">
        <v>1024</v>
      </c>
      <c r="W170" s="81">
        <v>43693.66111111111</v>
      </c>
      <c r="X170" s="84" t="s">
        <v>1234</v>
      </c>
      <c r="Y170" s="79"/>
      <c r="Z170" s="79"/>
      <c r="AA170" s="82" t="s">
        <v>1478</v>
      </c>
      <c r="AB170" s="79"/>
      <c r="AC170" s="79" t="b">
        <v>0</v>
      </c>
      <c r="AD170" s="79">
        <v>0</v>
      </c>
      <c r="AE170" s="82" t="s">
        <v>1587</v>
      </c>
      <c r="AF170" s="79" t="b">
        <v>0</v>
      </c>
      <c r="AG170" s="79" t="s">
        <v>1621</v>
      </c>
      <c r="AH170" s="79"/>
      <c r="AI170" s="82" t="s">
        <v>1587</v>
      </c>
      <c r="AJ170" s="79" t="b">
        <v>0</v>
      </c>
      <c r="AK170" s="79">
        <v>4</v>
      </c>
      <c r="AL170" s="82" t="s">
        <v>1532</v>
      </c>
      <c r="AM170" s="79" t="s">
        <v>1643</v>
      </c>
      <c r="AN170" s="79" t="b">
        <v>0</v>
      </c>
      <c r="AO170" s="82" t="s">
        <v>1532</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12</v>
      </c>
      <c r="BC170" s="78" t="str">
        <f>REPLACE(INDEX(GroupVertices[Group],MATCH(Edges25[[#This Row],[Vertex 2]],GroupVertices[Vertex],0)),1,1,"")</f>
        <v>12</v>
      </c>
      <c r="BD170" s="48">
        <v>1</v>
      </c>
      <c r="BE170" s="49">
        <v>4</v>
      </c>
      <c r="BF170" s="48">
        <v>1</v>
      </c>
      <c r="BG170" s="49">
        <v>4</v>
      </c>
      <c r="BH170" s="48">
        <v>0</v>
      </c>
      <c r="BI170" s="49">
        <v>0</v>
      </c>
      <c r="BJ170" s="48">
        <v>23</v>
      </c>
      <c r="BK170" s="49">
        <v>92</v>
      </c>
      <c r="BL170" s="48">
        <v>25</v>
      </c>
    </row>
    <row r="171" spans="1:64" ht="15">
      <c r="A171" s="64" t="s">
        <v>370</v>
      </c>
      <c r="B171" s="64" t="s">
        <v>410</v>
      </c>
      <c r="C171" s="65"/>
      <c r="D171" s="66"/>
      <c r="E171" s="67"/>
      <c r="F171" s="68"/>
      <c r="G171" s="65"/>
      <c r="H171" s="69"/>
      <c r="I171" s="70"/>
      <c r="J171" s="70"/>
      <c r="K171" s="34" t="s">
        <v>65</v>
      </c>
      <c r="L171" s="77">
        <v>234</v>
      </c>
      <c r="M171" s="77"/>
      <c r="N171" s="72"/>
      <c r="O171" s="79" t="s">
        <v>526</v>
      </c>
      <c r="P171" s="81">
        <v>43693.70086805556</v>
      </c>
      <c r="Q171" s="79" t="s">
        <v>587</v>
      </c>
      <c r="R171" s="84" t="s">
        <v>715</v>
      </c>
      <c r="S171" s="79" t="s">
        <v>787</v>
      </c>
      <c r="T171" s="79" t="s">
        <v>800</v>
      </c>
      <c r="U171" s="84" t="s">
        <v>873</v>
      </c>
      <c r="V171" s="84" t="s">
        <v>873</v>
      </c>
      <c r="W171" s="81">
        <v>43693.70086805556</v>
      </c>
      <c r="X171" s="84" t="s">
        <v>1235</v>
      </c>
      <c r="Y171" s="79"/>
      <c r="Z171" s="79"/>
      <c r="AA171" s="82" t="s">
        <v>1479</v>
      </c>
      <c r="AB171" s="79"/>
      <c r="AC171" s="79" t="b">
        <v>0</v>
      </c>
      <c r="AD171" s="79">
        <v>0</v>
      </c>
      <c r="AE171" s="82" t="s">
        <v>1587</v>
      </c>
      <c r="AF171" s="79" t="b">
        <v>0</v>
      </c>
      <c r="AG171" s="79" t="s">
        <v>1621</v>
      </c>
      <c r="AH171" s="79"/>
      <c r="AI171" s="82" t="s">
        <v>1587</v>
      </c>
      <c r="AJ171" s="79" t="b">
        <v>0</v>
      </c>
      <c r="AK171" s="79">
        <v>6</v>
      </c>
      <c r="AL171" s="82" t="s">
        <v>1545</v>
      </c>
      <c r="AM171" s="79" t="s">
        <v>1648</v>
      </c>
      <c r="AN171" s="79" t="b">
        <v>0</v>
      </c>
      <c r="AO171" s="82" t="s">
        <v>1545</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9</v>
      </c>
      <c r="BC171" s="78" t="str">
        <f>REPLACE(INDEX(GroupVertices[Group],MATCH(Edges25[[#This Row],[Vertex 2]],GroupVertices[Vertex],0)),1,1,"")</f>
        <v>9</v>
      </c>
      <c r="BD171" s="48">
        <v>0</v>
      </c>
      <c r="BE171" s="49">
        <v>0</v>
      </c>
      <c r="BF171" s="48">
        <v>0</v>
      </c>
      <c r="BG171" s="49">
        <v>0</v>
      </c>
      <c r="BH171" s="48">
        <v>0</v>
      </c>
      <c r="BI171" s="49">
        <v>0</v>
      </c>
      <c r="BJ171" s="48">
        <v>8</v>
      </c>
      <c r="BK171" s="49">
        <v>100</v>
      </c>
      <c r="BL171" s="48">
        <v>8</v>
      </c>
    </row>
    <row r="172" spans="1:64" ht="15">
      <c r="A172" s="64" t="s">
        <v>371</v>
      </c>
      <c r="B172" s="64" t="s">
        <v>470</v>
      </c>
      <c r="C172" s="65"/>
      <c r="D172" s="66"/>
      <c r="E172" s="67"/>
      <c r="F172" s="68"/>
      <c r="G172" s="65"/>
      <c r="H172" s="69"/>
      <c r="I172" s="70"/>
      <c r="J172" s="70"/>
      <c r="K172" s="34" t="s">
        <v>65</v>
      </c>
      <c r="L172" s="77">
        <v>235</v>
      </c>
      <c r="M172" s="77"/>
      <c r="N172" s="72"/>
      <c r="O172" s="79" t="s">
        <v>527</v>
      </c>
      <c r="P172" s="81">
        <v>43693.70805555556</v>
      </c>
      <c r="Q172" s="79" t="s">
        <v>628</v>
      </c>
      <c r="R172" s="79"/>
      <c r="S172" s="79"/>
      <c r="T172" s="79" t="s">
        <v>841</v>
      </c>
      <c r="U172" s="79"/>
      <c r="V172" s="84" t="s">
        <v>1025</v>
      </c>
      <c r="W172" s="81">
        <v>43693.70805555556</v>
      </c>
      <c r="X172" s="84" t="s">
        <v>1236</v>
      </c>
      <c r="Y172" s="79"/>
      <c r="Z172" s="79"/>
      <c r="AA172" s="82" t="s">
        <v>1480</v>
      </c>
      <c r="AB172" s="79"/>
      <c r="AC172" s="79" t="b">
        <v>0</v>
      </c>
      <c r="AD172" s="79">
        <v>0</v>
      </c>
      <c r="AE172" s="82" t="s">
        <v>1604</v>
      </c>
      <c r="AF172" s="79" t="b">
        <v>0</v>
      </c>
      <c r="AG172" s="79" t="s">
        <v>1621</v>
      </c>
      <c r="AH172" s="79"/>
      <c r="AI172" s="82" t="s">
        <v>1587</v>
      </c>
      <c r="AJ172" s="79" t="b">
        <v>0</v>
      </c>
      <c r="AK172" s="79">
        <v>0</v>
      </c>
      <c r="AL172" s="82" t="s">
        <v>1587</v>
      </c>
      <c r="AM172" s="79" t="s">
        <v>1648</v>
      </c>
      <c r="AN172" s="79" t="b">
        <v>0</v>
      </c>
      <c r="AO172" s="82" t="s">
        <v>1480</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1</v>
      </c>
      <c r="BE172" s="49">
        <v>2.2222222222222223</v>
      </c>
      <c r="BF172" s="48">
        <v>5</v>
      </c>
      <c r="BG172" s="49">
        <v>11.11111111111111</v>
      </c>
      <c r="BH172" s="48">
        <v>0</v>
      </c>
      <c r="BI172" s="49">
        <v>0</v>
      </c>
      <c r="BJ172" s="48">
        <v>39</v>
      </c>
      <c r="BK172" s="49">
        <v>86.66666666666667</v>
      </c>
      <c r="BL172" s="48">
        <v>45</v>
      </c>
    </row>
    <row r="173" spans="1:64" ht="15">
      <c r="A173" s="64" t="s">
        <v>372</v>
      </c>
      <c r="B173" s="64" t="s">
        <v>461</v>
      </c>
      <c r="C173" s="65"/>
      <c r="D173" s="66"/>
      <c r="E173" s="67"/>
      <c r="F173" s="68"/>
      <c r="G173" s="65"/>
      <c r="H173" s="69"/>
      <c r="I173" s="70"/>
      <c r="J173" s="70"/>
      <c r="K173" s="34" t="s">
        <v>65</v>
      </c>
      <c r="L173" s="77">
        <v>236</v>
      </c>
      <c r="M173" s="77"/>
      <c r="N173" s="72"/>
      <c r="O173" s="79" t="s">
        <v>526</v>
      </c>
      <c r="P173" s="81">
        <v>43692.34881944444</v>
      </c>
      <c r="Q173" s="79" t="s">
        <v>629</v>
      </c>
      <c r="R173" s="84" t="s">
        <v>739</v>
      </c>
      <c r="S173" s="79" t="s">
        <v>778</v>
      </c>
      <c r="T173" s="79" t="s">
        <v>800</v>
      </c>
      <c r="U173" s="79"/>
      <c r="V173" s="84" t="s">
        <v>1026</v>
      </c>
      <c r="W173" s="81">
        <v>43692.34881944444</v>
      </c>
      <c r="X173" s="84" t="s">
        <v>1237</v>
      </c>
      <c r="Y173" s="79"/>
      <c r="Z173" s="79"/>
      <c r="AA173" s="82" t="s">
        <v>1481</v>
      </c>
      <c r="AB173" s="79"/>
      <c r="AC173" s="79" t="b">
        <v>0</v>
      </c>
      <c r="AD173" s="79">
        <v>0</v>
      </c>
      <c r="AE173" s="82" t="s">
        <v>1587</v>
      </c>
      <c r="AF173" s="79" t="b">
        <v>0</v>
      </c>
      <c r="AG173" s="79" t="s">
        <v>1621</v>
      </c>
      <c r="AH173" s="79"/>
      <c r="AI173" s="82" t="s">
        <v>1587</v>
      </c>
      <c r="AJ173" s="79" t="b">
        <v>0</v>
      </c>
      <c r="AK173" s="79">
        <v>0</v>
      </c>
      <c r="AL173" s="82" t="s">
        <v>1587</v>
      </c>
      <c r="AM173" s="79" t="s">
        <v>1651</v>
      </c>
      <c r="AN173" s="79" t="b">
        <v>1</v>
      </c>
      <c r="AO173" s="82" t="s">
        <v>1481</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7</v>
      </c>
      <c r="BC173" s="78" t="str">
        <f>REPLACE(INDEX(GroupVertices[Group],MATCH(Edges25[[#This Row],[Vertex 2]],GroupVertices[Vertex],0)),1,1,"")</f>
        <v>7</v>
      </c>
      <c r="BD173" s="48">
        <v>0</v>
      </c>
      <c r="BE173" s="49">
        <v>0</v>
      </c>
      <c r="BF173" s="48">
        <v>0</v>
      </c>
      <c r="BG173" s="49">
        <v>0</v>
      </c>
      <c r="BH173" s="48">
        <v>0</v>
      </c>
      <c r="BI173" s="49">
        <v>0</v>
      </c>
      <c r="BJ173" s="48">
        <v>20</v>
      </c>
      <c r="BK173" s="49">
        <v>100</v>
      </c>
      <c r="BL173" s="48">
        <v>20</v>
      </c>
    </row>
    <row r="174" spans="1:64" ht="15">
      <c r="A174" s="64" t="s">
        <v>372</v>
      </c>
      <c r="B174" s="64" t="s">
        <v>461</v>
      </c>
      <c r="C174" s="65"/>
      <c r="D174" s="66"/>
      <c r="E174" s="67"/>
      <c r="F174" s="68"/>
      <c r="G174" s="65"/>
      <c r="H174" s="69"/>
      <c r="I174" s="70"/>
      <c r="J174" s="70"/>
      <c r="K174" s="34" t="s">
        <v>65</v>
      </c>
      <c r="L174" s="77">
        <v>237</v>
      </c>
      <c r="M174" s="77"/>
      <c r="N174" s="72"/>
      <c r="O174" s="79" t="s">
        <v>526</v>
      </c>
      <c r="P174" s="81">
        <v>43692.35061342592</v>
      </c>
      <c r="Q174" s="79" t="s">
        <v>630</v>
      </c>
      <c r="R174" s="84" t="s">
        <v>740</v>
      </c>
      <c r="S174" s="79" t="s">
        <v>778</v>
      </c>
      <c r="T174" s="79" t="s">
        <v>800</v>
      </c>
      <c r="U174" s="79"/>
      <c r="V174" s="84" t="s">
        <v>1026</v>
      </c>
      <c r="W174" s="81">
        <v>43692.35061342592</v>
      </c>
      <c r="X174" s="84" t="s">
        <v>1238</v>
      </c>
      <c r="Y174" s="79"/>
      <c r="Z174" s="79"/>
      <c r="AA174" s="82" t="s">
        <v>1482</v>
      </c>
      <c r="AB174" s="79"/>
      <c r="AC174" s="79" t="b">
        <v>0</v>
      </c>
      <c r="AD174" s="79">
        <v>0</v>
      </c>
      <c r="AE174" s="82" t="s">
        <v>1587</v>
      </c>
      <c r="AF174" s="79" t="b">
        <v>0</v>
      </c>
      <c r="AG174" s="79" t="s">
        <v>1621</v>
      </c>
      <c r="AH174" s="79"/>
      <c r="AI174" s="82" t="s">
        <v>1587</v>
      </c>
      <c r="AJ174" s="79" t="b">
        <v>0</v>
      </c>
      <c r="AK174" s="79">
        <v>0</v>
      </c>
      <c r="AL174" s="82" t="s">
        <v>1587</v>
      </c>
      <c r="AM174" s="79" t="s">
        <v>1651</v>
      </c>
      <c r="AN174" s="79" t="b">
        <v>1</v>
      </c>
      <c r="AO174" s="82" t="s">
        <v>1482</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7</v>
      </c>
      <c r="BC174" s="78" t="str">
        <f>REPLACE(INDEX(GroupVertices[Group],MATCH(Edges25[[#This Row],[Vertex 2]],GroupVertices[Vertex],0)),1,1,"")</f>
        <v>7</v>
      </c>
      <c r="BD174" s="48">
        <v>0</v>
      </c>
      <c r="BE174" s="49">
        <v>0</v>
      </c>
      <c r="BF174" s="48">
        <v>0</v>
      </c>
      <c r="BG174" s="49">
        <v>0</v>
      </c>
      <c r="BH174" s="48">
        <v>0</v>
      </c>
      <c r="BI174" s="49">
        <v>0</v>
      </c>
      <c r="BJ174" s="48">
        <v>19</v>
      </c>
      <c r="BK174" s="49">
        <v>100</v>
      </c>
      <c r="BL174" s="48">
        <v>19</v>
      </c>
    </row>
    <row r="175" spans="1:64" ht="15">
      <c r="A175" s="64" t="s">
        <v>373</v>
      </c>
      <c r="B175" s="64" t="s">
        <v>461</v>
      </c>
      <c r="C175" s="65"/>
      <c r="D175" s="66"/>
      <c r="E175" s="67"/>
      <c r="F175" s="68"/>
      <c r="G175" s="65"/>
      <c r="H175" s="69"/>
      <c r="I175" s="70"/>
      <c r="J175" s="70"/>
      <c r="K175" s="34" t="s">
        <v>65</v>
      </c>
      <c r="L175" s="77">
        <v>238</v>
      </c>
      <c r="M175" s="77"/>
      <c r="N175" s="72"/>
      <c r="O175" s="79" t="s">
        <v>526</v>
      </c>
      <c r="P175" s="81">
        <v>43692.55636574074</v>
      </c>
      <c r="Q175" s="79" t="s">
        <v>600</v>
      </c>
      <c r="R175" s="79"/>
      <c r="S175" s="79"/>
      <c r="T175" s="79" t="s">
        <v>832</v>
      </c>
      <c r="U175" s="79"/>
      <c r="V175" s="84" t="s">
        <v>1027</v>
      </c>
      <c r="W175" s="81">
        <v>43692.55636574074</v>
      </c>
      <c r="X175" s="84" t="s">
        <v>1239</v>
      </c>
      <c r="Y175" s="79"/>
      <c r="Z175" s="79"/>
      <c r="AA175" s="82" t="s">
        <v>1483</v>
      </c>
      <c r="AB175" s="79"/>
      <c r="AC175" s="79" t="b">
        <v>0</v>
      </c>
      <c r="AD175" s="79">
        <v>0</v>
      </c>
      <c r="AE175" s="82" t="s">
        <v>1587</v>
      </c>
      <c r="AF175" s="79" t="b">
        <v>0</v>
      </c>
      <c r="AG175" s="79" t="s">
        <v>1621</v>
      </c>
      <c r="AH175" s="79"/>
      <c r="AI175" s="82" t="s">
        <v>1587</v>
      </c>
      <c r="AJ175" s="79" t="b">
        <v>0</v>
      </c>
      <c r="AK175" s="79">
        <v>0</v>
      </c>
      <c r="AL175" s="82" t="s">
        <v>1482</v>
      </c>
      <c r="AM175" s="79" t="s">
        <v>1644</v>
      </c>
      <c r="AN175" s="79" t="b">
        <v>0</v>
      </c>
      <c r="AO175" s="82" t="s">
        <v>1482</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7</v>
      </c>
      <c r="BC175" s="78" t="str">
        <f>REPLACE(INDEX(GroupVertices[Group],MATCH(Edges25[[#This Row],[Vertex 2]],GroupVertices[Vertex],0)),1,1,"")</f>
        <v>7</v>
      </c>
      <c r="BD175" s="48"/>
      <c r="BE175" s="49"/>
      <c r="BF175" s="48"/>
      <c r="BG175" s="49"/>
      <c r="BH175" s="48"/>
      <c r="BI175" s="49"/>
      <c r="BJ175" s="48"/>
      <c r="BK175" s="49"/>
      <c r="BL175" s="48"/>
    </row>
    <row r="176" spans="1:64" ht="15">
      <c r="A176" s="64" t="s">
        <v>373</v>
      </c>
      <c r="B176" s="64" t="s">
        <v>449</v>
      </c>
      <c r="C176" s="65"/>
      <c r="D176" s="66"/>
      <c r="E176" s="67"/>
      <c r="F176" s="68"/>
      <c r="G176" s="65"/>
      <c r="H176" s="69"/>
      <c r="I176" s="70"/>
      <c r="J176" s="70"/>
      <c r="K176" s="34" t="s">
        <v>65</v>
      </c>
      <c r="L176" s="77">
        <v>240</v>
      </c>
      <c r="M176" s="77"/>
      <c r="N176" s="72"/>
      <c r="O176" s="79" t="s">
        <v>526</v>
      </c>
      <c r="P176" s="81">
        <v>43693.90975694444</v>
      </c>
      <c r="Q176" s="79" t="s">
        <v>592</v>
      </c>
      <c r="R176" s="79"/>
      <c r="S176" s="79"/>
      <c r="T176" s="79"/>
      <c r="U176" s="79"/>
      <c r="V176" s="84" t="s">
        <v>1027</v>
      </c>
      <c r="W176" s="81">
        <v>43693.90975694444</v>
      </c>
      <c r="X176" s="84" t="s">
        <v>1240</v>
      </c>
      <c r="Y176" s="79"/>
      <c r="Z176" s="79"/>
      <c r="AA176" s="82" t="s">
        <v>1484</v>
      </c>
      <c r="AB176" s="79"/>
      <c r="AC176" s="79" t="b">
        <v>0</v>
      </c>
      <c r="AD176" s="79">
        <v>0</v>
      </c>
      <c r="AE176" s="82" t="s">
        <v>1587</v>
      </c>
      <c r="AF176" s="79" t="b">
        <v>0</v>
      </c>
      <c r="AG176" s="79" t="s">
        <v>1621</v>
      </c>
      <c r="AH176" s="79"/>
      <c r="AI176" s="82" t="s">
        <v>1587</v>
      </c>
      <c r="AJ176" s="79" t="b">
        <v>0</v>
      </c>
      <c r="AK176" s="79">
        <v>3</v>
      </c>
      <c r="AL176" s="82" t="s">
        <v>1499</v>
      </c>
      <c r="AM176" s="79" t="s">
        <v>1644</v>
      </c>
      <c r="AN176" s="79" t="b">
        <v>0</v>
      </c>
      <c r="AO176" s="82" t="s">
        <v>1499</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7</v>
      </c>
      <c r="BC176" s="78" t="str">
        <f>REPLACE(INDEX(GroupVertices[Group],MATCH(Edges25[[#This Row],[Vertex 2]],GroupVertices[Vertex],0)),1,1,"")</f>
        <v>1</v>
      </c>
      <c r="BD176" s="48"/>
      <c r="BE176" s="49"/>
      <c r="BF176" s="48"/>
      <c r="BG176" s="49"/>
      <c r="BH176" s="48"/>
      <c r="BI176" s="49"/>
      <c r="BJ176" s="48"/>
      <c r="BK176" s="49"/>
      <c r="BL176" s="48"/>
    </row>
    <row r="177" spans="1:64" ht="15">
      <c r="A177" s="64" t="s">
        <v>374</v>
      </c>
      <c r="B177" s="64" t="s">
        <v>458</v>
      </c>
      <c r="C177" s="65"/>
      <c r="D177" s="66"/>
      <c r="E177" s="67"/>
      <c r="F177" s="68"/>
      <c r="G177" s="65"/>
      <c r="H177" s="69"/>
      <c r="I177" s="70"/>
      <c r="J177" s="70"/>
      <c r="K177" s="34" t="s">
        <v>65</v>
      </c>
      <c r="L177" s="77">
        <v>248</v>
      </c>
      <c r="M177" s="77"/>
      <c r="N177" s="72"/>
      <c r="O177" s="79" t="s">
        <v>526</v>
      </c>
      <c r="P177" s="81">
        <v>43693.12982638889</v>
      </c>
      <c r="Q177" s="79" t="s">
        <v>631</v>
      </c>
      <c r="R177" s="84" t="s">
        <v>741</v>
      </c>
      <c r="S177" s="79" t="s">
        <v>778</v>
      </c>
      <c r="T177" s="79" t="s">
        <v>800</v>
      </c>
      <c r="U177" s="79"/>
      <c r="V177" s="84" t="s">
        <v>1028</v>
      </c>
      <c r="W177" s="81">
        <v>43693.12982638889</v>
      </c>
      <c r="X177" s="84" t="s">
        <v>1241</v>
      </c>
      <c r="Y177" s="79"/>
      <c r="Z177" s="79"/>
      <c r="AA177" s="82" t="s">
        <v>1485</v>
      </c>
      <c r="AB177" s="79"/>
      <c r="AC177" s="79" t="b">
        <v>0</v>
      </c>
      <c r="AD177" s="79">
        <v>0</v>
      </c>
      <c r="AE177" s="82" t="s">
        <v>1587</v>
      </c>
      <c r="AF177" s="79" t="b">
        <v>1</v>
      </c>
      <c r="AG177" s="79" t="s">
        <v>1621</v>
      </c>
      <c r="AH177" s="79"/>
      <c r="AI177" s="82" t="s">
        <v>1569</v>
      </c>
      <c r="AJ177" s="79" t="b">
        <v>0</v>
      </c>
      <c r="AK177" s="79">
        <v>0</v>
      </c>
      <c r="AL177" s="82" t="s">
        <v>1587</v>
      </c>
      <c r="AM177" s="79" t="s">
        <v>1643</v>
      </c>
      <c r="AN177" s="79" t="b">
        <v>0</v>
      </c>
      <c r="AO177" s="82" t="s">
        <v>1485</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15</v>
      </c>
      <c r="BC177" s="78" t="str">
        <f>REPLACE(INDEX(GroupVertices[Group],MATCH(Edges25[[#This Row],[Vertex 2]],GroupVertices[Vertex],0)),1,1,"")</f>
        <v>15</v>
      </c>
      <c r="BD177" s="48">
        <v>2</v>
      </c>
      <c r="BE177" s="49">
        <v>5.2631578947368425</v>
      </c>
      <c r="BF177" s="48">
        <v>0</v>
      </c>
      <c r="BG177" s="49">
        <v>0</v>
      </c>
      <c r="BH177" s="48">
        <v>0</v>
      </c>
      <c r="BI177" s="49">
        <v>0</v>
      </c>
      <c r="BJ177" s="48">
        <v>36</v>
      </c>
      <c r="BK177" s="49">
        <v>94.73684210526316</v>
      </c>
      <c r="BL177" s="48">
        <v>38</v>
      </c>
    </row>
    <row r="178" spans="1:64" ht="15">
      <c r="A178" s="64" t="s">
        <v>375</v>
      </c>
      <c r="B178" s="64" t="s">
        <v>458</v>
      </c>
      <c r="C178" s="65"/>
      <c r="D178" s="66"/>
      <c r="E178" s="67"/>
      <c r="F178" s="68"/>
      <c r="G178" s="65"/>
      <c r="H178" s="69"/>
      <c r="I178" s="70"/>
      <c r="J178" s="70"/>
      <c r="K178" s="34" t="s">
        <v>65</v>
      </c>
      <c r="L178" s="77">
        <v>249</v>
      </c>
      <c r="M178" s="77"/>
      <c r="N178" s="72"/>
      <c r="O178" s="79" t="s">
        <v>527</v>
      </c>
      <c r="P178" s="81">
        <v>43693.80761574074</v>
      </c>
      <c r="Q178" s="79" t="s">
        <v>632</v>
      </c>
      <c r="R178" s="79"/>
      <c r="S178" s="79"/>
      <c r="T178" s="79" t="s">
        <v>800</v>
      </c>
      <c r="U178" s="79"/>
      <c r="V178" s="84" t="s">
        <v>1029</v>
      </c>
      <c r="W178" s="81">
        <v>43693.80761574074</v>
      </c>
      <c r="X178" s="84" t="s">
        <v>1242</v>
      </c>
      <c r="Y178" s="79"/>
      <c r="Z178" s="79"/>
      <c r="AA178" s="82" t="s">
        <v>1486</v>
      </c>
      <c r="AB178" s="82" t="s">
        <v>1569</v>
      </c>
      <c r="AC178" s="79" t="b">
        <v>0</v>
      </c>
      <c r="AD178" s="79">
        <v>0</v>
      </c>
      <c r="AE178" s="82" t="s">
        <v>1600</v>
      </c>
      <c r="AF178" s="79" t="b">
        <v>0</v>
      </c>
      <c r="AG178" s="79" t="s">
        <v>1621</v>
      </c>
      <c r="AH178" s="79"/>
      <c r="AI178" s="82" t="s">
        <v>1587</v>
      </c>
      <c r="AJ178" s="79" t="b">
        <v>0</v>
      </c>
      <c r="AK178" s="79">
        <v>0</v>
      </c>
      <c r="AL178" s="82" t="s">
        <v>1587</v>
      </c>
      <c r="AM178" s="79" t="s">
        <v>1648</v>
      </c>
      <c r="AN178" s="79" t="b">
        <v>0</v>
      </c>
      <c r="AO178" s="82" t="s">
        <v>1569</v>
      </c>
      <c r="AP178" s="79" t="s">
        <v>176</v>
      </c>
      <c r="AQ178" s="79">
        <v>0</v>
      </c>
      <c r="AR178" s="79">
        <v>0</v>
      </c>
      <c r="AS178" s="79" t="s">
        <v>1658</v>
      </c>
      <c r="AT178" s="79" t="s">
        <v>1662</v>
      </c>
      <c r="AU178" s="79" t="s">
        <v>1665</v>
      </c>
      <c r="AV178" s="79" t="s">
        <v>1669</v>
      </c>
      <c r="AW178" s="79" t="s">
        <v>1674</v>
      </c>
      <c r="AX178" s="79" t="s">
        <v>1679</v>
      </c>
      <c r="AY178" s="79" t="s">
        <v>1682</v>
      </c>
      <c r="AZ178" s="84" t="s">
        <v>1685</v>
      </c>
      <c r="BA178">
        <v>2</v>
      </c>
      <c r="BB178" s="78" t="str">
        <f>REPLACE(INDEX(GroupVertices[Group],MATCH(Edges25[[#This Row],[Vertex 1]],GroupVertices[Vertex],0)),1,1,"")</f>
        <v>15</v>
      </c>
      <c r="BC178" s="78" t="str">
        <f>REPLACE(INDEX(GroupVertices[Group],MATCH(Edges25[[#This Row],[Vertex 2]],GroupVertices[Vertex],0)),1,1,"")</f>
        <v>15</v>
      </c>
      <c r="BD178" s="48">
        <v>1</v>
      </c>
      <c r="BE178" s="49">
        <v>2.7027027027027026</v>
      </c>
      <c r="BF178" s="48">
        <v>0</v>
      </c>
      <c r="BG178" s="49">
        <v>0</v>
      </c>
      <c r="BH178" s="48">
        <v>0</v>
      </c>
      <c r="BI178" s="49">
        <v>0</v>
      </c>
      <c r="BJ178" s="48">
        <v>36</v>
      </c>
      <c r="BK178" s="49">
        <v>97.29729729729729</v>
      </c>
      <c r="BL178" s="48">
        <v>37</v>
      </c>
    </row>
    <row r="179" spans="1:64" ht="15">
      <c r="A179" s="64" t="s">
        <v>375</v>
      </c>
      <c r="B179" s="64" t="s">
        <v>458</v>
      </c>
      <c r="C179" s="65"/>
      <c r="D179" s="66"/>
      <c r="E179" s="67"/>
      <c r="F179" s="68"/>
      <c r="G179" s="65"/>
      <c r="H179" s="69"/>
      <c r="I179" s="70"/>
      <c r="J179" s="70"/>
      <c r="K179" s="34" t="s">
        <v>65</v>
      </c>
      <c r="L179" s="77">
        <v>250</v>
      </c>
      <c r="M179" s="77"/>
      <c r="N179" s="72"/>
      <c r="O179" s="79" t="s">
        <v>527</v>
      </c>
      <c r="P179" s="81">
        <v>43693.824328703704</v>
      </c>
      <c r="Q179" s="79" t="s">
        <v>633</v>
      </c>
      <c r="R179" s="79"/>
      <c r="S179" s="79"/>
      <c r="T179" s="79" t="s">
        <v>800</v>
      </c>
      <c r="U179" s="79"/>
      <c r="V179" s="84" t="s">
        <v>1029</v>
      </c>
      <c r="W179" s="81">
        <v>43693.824328703704</v>
      </c>
      <c r="X179" s="84" t="s">
        <v>1243</v>
      </c>
      <c r="Y179" s="79"/>
      <c r="Z179" s="79"/>
      <c r="AA179" s="82" t="s">
        <v>1487</v>
      </c>
      <c r="AB179" s="82" t="s">
        <v>1567</v>
      </c>
      <c r="AC179" s="79" t="b">
        <v>0</v>
      </c>
      <c r="AD179" s="79">
        <v>0</v>
      </c>
      <c r="AE179" s="82" t="s">
        <v>1600</v>
      </c>
      <c r="AF179" s="79" t="b">
        <v>0</v>
      </c>
      <c r="AG179" s="79" t="s">
        <v>1621</v>
      </c>
      <c r="AH179" s="79"/>
      <c r="AI179" s="82" t="s">
        <v>1587</v>
      </c>
      <c r="AJ179" s="79" t="b">
        <v>0</v>
      </c>
      <c r="AK179" s="79">
        <v>0</v>
      </c>
      <c r="AL179" s="82" t="s">
        <v>1587</v>
      </c>
      <c r="AM179" s="79" t="s">
        <v>1648</v>
      </c>
      <c r="AN179" s="79" t="b">
        <v>0</v>
      </c>
      <c r="AO179" s="82" t="s">
        <v>1567</v>
      </c>
      <c r="AP179" s="79" t="s">
        <v>176</v>
      </c>
      <c r="AQ179" s="79">
        <v>0</v>
      </c>
      <c r="AR179" s="79">
        <v>0</v>
      </c>
      <c r="AS179" s="79" t="s">
        <v>1658</v>
      </c>
      <c r="AT179" s="79" t="s">
        <v>1662</v>
      </c>
      <c r="AU179" s="79" t="s">
        <v>1665</v>
      </c>
      <c r="AV179" s="79" t="s">
        <v>1669</v>
      </c>
      <c r="AW179" s="79" t="s">
        <v>1674</v>
      </c>
      <c r="AX179" s="79" t="s">
        <v>1679</v>
      </c>
      <c r="AY179" s="79" t="s">
        <v>1682</v>
      </c>
      <c r="AZ179" s="84" t="s">
        <v>1685</v>
      </c>
      <c r="BA179">
        <v>2</v>
      </c>
      <c r="BB179" s="78" t="str">
        <f>REPLACE(INDEX(GroupVertices[Group],MATCH(Edges25[[#This Row],[Vertex 1]],GroupVertices[Vertex],0)),1,1,"")</f>
        <v>15</v>
      </c>
      <c r="BC179" s="78" t="str">
        <f>REPLACE(INDEX(GroupVertices[Group],MATCH(Edges25[[#This Row],[Vertex 2]],GroupVertices[Vertex],0)),1,1,"")</f>
        <v>15</v>
      </c>
      <c r="BD179" s="48">
        <v>0</v>
      </c>
      <c r="BE179" s="49">
        <v>0</v>
      </c>
      <c r="BF179" s="48">
        <v>1</v>
      </c>
      <c r="BG179" s="49">
        <v>3.5714285714285716</v>
      </c>
      <c r="BH179" s="48">
        <v>0</v>
      </c>
      <c r="BI179" s="49">
        <v>0</v>
      </c>
      <c r="BJ179" s="48">
        <v>27</v>
      </c>
      <c r="BK179" s="49">
        <v>96.42857142857143</v>
      </c>
      <c r="BL179" s="48">
        <v>28</v>
      </c>
    </row>
    <row r="180" spans="1:64" ht="15">
      <c r="A180" s="64" t="s">
        <v>375</v>
      </c>
      <c r="B180" s="64" t="s">
        <v>458</v>
      </c>
      <c r="C180" s="65"/>
      <c r="D180" s="66"/>
      <c r="E180" s="67"/>
      <c r="F180" s="68"/>
      <c r="G180" s="65"/>
      <c r="H180" s="69"/>
      <c r="I180" s="70"/>
      <c r="J180" s="70"/>
      <c r="K180" s="34" t="s">
        <v>65</v>
      </c>
      <c r="L180" s="77">
        <v>251</v>
      </c>
      <c r="M180" s="77"/>
      <c r="N180" s="72"/>
      <c r="O180" s="79" t="s">
        <v>526</v>
      </c>
      <c r="P180" s="81">
        <v>43693.99890046296</v>
      </c>
      <c r="Q180" s="79" t="s">
        <v>634</v>
      </c>
      <c r="R180" s="79"/>
      <c r="S180" s="79"/>
      <c r="T180" s="79" t="s">
        <v>800</v>
      </c>
      <c r="U180" s="79"/>
      <c r="V180" s="84" t="s">
        <v>1029</v>
      </c>
      <c r="W180" s="81">
        <v>43693.99890046296</v>
      </c>
      <c r="X180" s="84" t="s">
        <v>1244</v>
      </c>
      <c r="Y180" s="79"/>
      <c r="Z180" s="79"/>
      <c r="AA180" s="82" t="s">
        <v>1488</v>
      </c>
      <c r="AB180" s="79"/>
      <c r="AC180" s="79" t="b">
        <v>0</v>
      </c>
      <c r="AD180" s="79">
        <v>0</v>
      </c>
      <c r="AE180" s="82" t="s">
        <v>1587</v>
      </c>
      <c r="AF180" s="79" t="b">
        <v>1</v>
      </c>
      <c r="AG180" s="79" t="s">
        <v>1621</v>
      </c>
      <c r="AH180" s="79"/>
      <c r="AI180" s="82" t="s">
        <v>1569</v>
      </c>
      <c r="AJ180" s="79" t="b">
        <v>0</v>
      </c>
      <c r="AK180" s="79">
        <v>1</v>
      </c>
      <c r="AL180" s="82" t="s">
        <v>1485</v>
      </c>
      <c r="AM180" s="79" t="s">
        <v>1648</v>
      </c>
      <c r="AN180" s="79" t="b">
        <v>0</v>
      </c>
      <c r="AO180" s="82" t="s">
        <v>1485</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15</v>
      </c>
      <c r="BC180" s="78" t="str">
        <f>REPLACE(INDEX(GroupVertices[Group],MATCH(Edges25[[#This Row],[Vertex 2]],GroupVertices[Vertex],0)),1,1,"")</f>
        <v>15</v>
      </c>
      <c r="BD180" s="48"/>
      <c r="BE180" s="49"/>
      <c r="BF180" s="48"/>
      <c r="BG180" s="49"/>
      <c r="BH180" s="48"/>
      <c r="BI180" s="49"/>
      <c r="BJ180" s="48"/>
      <c r="BK180" s="49"/>
      <c r="BL180" s="48"/>
    </row>
    <row r="181" spans="1:64" ht="15">
      <c r="A181" s="64" t="s">
        <v>374</v>
      </c>
      <c r="B181" s="64" t="s">
        <v>374</v>
      </c>
      <c r="C181" s="65"/>
      <c r="D181" s="66"/>
      <c r="E181" s="67"/>
      <c r="F181" s="68"/>
      <c r="G181" s="65"/>
      <c r="H181" s="69"/>
      <c r="I181" s="70"/>
      <c r="J181" s="70"/>
      <c r="K181" s="34" t="s">
        <v>65</v>
      </c>
      <c r="L181" s="77">
        <v>252</v>
      </c>
      <c r="M181" s="77"/>
      <c r="N181" s="72"/>
      <c r="O181" s="79" t="s">
        <v>176</v>
      </c>
      <c r="P181" s="81">
        <v>43693.131157407406</v>
      </c>
      <c r="Q181" s="79" t="s">
        <v>635</v>
      </c>
      <c r="R181" s="84" t="s">
        <v>742</v>
      </c>
      <c r="S181" s="79" t="s">
        <v>778</v>
      </c>
      <c r="T181" s="79" t="s">
        <v>800</v>
      </c>
      <c r="U181" s="79"/>
      <c r="V181" s="84" t="s">
        <v>1028</v>
      </c>
      <c r="W181" s="81">
        <v>43693.131157407406</v>
      </c>
      <c r="X181" s="84" t="s">
        <v>1245</v>
      </c>
      <c r="Y181" s="79"/>
      <c r="Z181" s="79"/>
      <c r="AA181" s="82" t="s">
        <v>1489</v>
      </c>
      <c r="AB181" s="79"/>
      <c r="AC181" s="79" t="b">
        <v>0</v>
      </c>
      <c r="AD181" s="79">
        <v>0</v>
      </c>
      <c r="AE181" s="82" t="s">
        <v>1587</v>
      </c>
      <c r="AF181" s="79" t="b">
        <v>1</v>
      </c>
      <c r="AG181" s="79" t="s">
        <v>1621</v>
      </c>
      <c r="AH181" s="79"/>
      <c r="AI181" s="82" t="s">
        <v>1637</v>
      </c>
      <c r="AJ181" s="79" t="b">
        <v>0</v>
      </c>
      <c r="AK181" s="79">
        <v>0</v>
      </c>
      <c r="AL181" s="82" t="s">
        <v>1587</v>
      </c>
      <c r="AM181" s="79" t="s">
        <v>1643</v>
      </c>
      <c r="AN181" s="79" t="b">
        <v>0</v>
      </c>
      <c r="AO181" s="82" t="s">
        <v>1489</v>
      </c>
      <c r="AP181" s="79" t="s">
        <v>176</v>
      </c>
      <c r="AQ181" s="79">
        <v>0</v>
      </c>
      <c r="AR181" s="79">
        <v>0</v>
      </c>
      <c r="AS181" s="79"/>
      <c r="AT181" s="79"/>
      <c r="AU181" s="79"/>
      <c r="AV181" s="79"/>
      <c r="AW181" s="79"/>
      <c r="AX181" s="79"/>
      <c r="AY181" s="79"/>
      <c r="AZ181" s="79"/>
      <c r="BA181">
        <v>3</v>
      </c>
      <c r="BB181" s="78" t="str">
        <f>REPLACE(INDEX(GroupVertices[Group],MATCH(Edges25[[#This Row],[Vertex 1]],GroupVertices[Vertex],0)),1,1,"")</f>
        <v>15</v>
      </c>
      <c r="BC181" s="78" t="str">
        <f>REPLACE(INDEX(GroupVertices[Group],MATCH(Edges25[[#This Row],[Vertex 2]],GroupVertices[Vertex],0)),1,1,"")</f>
        <v>15</v>
      </c>
      <c r="BD181" s="48">
        <v>1</v>
      </c>
      <c r="BE181" s="49">
        <v>2.7777777777777777</v>
      </c>
      <c r="BF181" s="48">
        <v>2</v>
      </c>
      <c r="BG181" s="49">
        <v>5.555555555555555</v>
      </c>
      <c r="BH181" s="48">
        <v>0</v>
      </c>
      <c r="BI181" s="49">
        <v>0</v>
      </c>
      <c r="BJ181" s="48">
        <v>33</v>
      </c>
      <c r="BK181" s="49">
        <v>91.66666666666667</v>
      </c>
      <c r="BL181" s="48">
        <v>36</v>
      </c>
    </row>
    <row r="182" spans="1:64" ht="15">
      <c r="A182" s="64" t="s">
        <v>374</v>
      </c>
      <c r="B182" s="64" t="s">
        <v>374</v>
      </c>
      <c r="C182" s="65"/>
      <c r="D182" s="66"/>
      <c r="E182" s="67"/>
      <c r="F182" s="68"/>
      <c r="G182" s="65"/>
      <c r="H182" s="69"/>
      <c r="I182" s="70"/>
      <c r="J182" s="70"/>
      <c r="K182" s="34" t="s">
        <v>65</v>
      </c>
      <c r="L182" s="77">
        <v>253</v>
      </c>
      <c r="M182" s="77"/>
      <c r="N182" s="72"/>
      <c r="O182" s="79" t="s">
        <v>176</v>
      </c>
      <c r="P182" s="81">
        <v>43693.134201388886</v>
      </c>
      <c r="Q182" s="79" t="s">
        <v>636</v>
      </c>
      <c r="R182" s="84" t="s">
        <v>743</v>
      </c>
      <c r="S182" s="79" t="s">
        <v>778</v>
      </c>
      <c r="T182" s="79" t="s">
        <v>800</v>
      </c>
      <c r="U182" s="79"/>
      <c r="V182" s="84" t="s">
        <v>1028</v>
      </c>
      <c r="W182" s="81">
        <v>43693.134201388886</v>
      </c>
      <c r="X182" s="84" t="s">
        <v>1246</v>
      </c>
      <c r="Y182" s="79"/>
      <c r="Z182" s="79"/>
      <c r="AA182" s="82" t="s">
        <v>1490</v>
      </c>
      <c r="AB182" s="79"/>
      <c r="AC182" s="79" t="b">
        <v>0</v>
      </c>
      <c r="AD182" s="79">
        <v>0</v>
      </c>
      <c r="AE182" s="82" t="s">
        <v>1587</v>
      </c>
      <c r="AF182" s="79" t="b">
        <v>1</v>
      </c>
      <c r="AG182" s="79" t="s">
        <v>1621</v>
      </c>
      <c r="AH182" s="79"/>
      <c r="AI182" s="82" t="s">
        <v>1638</v>
      </c>
      <c r="AJ182" s="79" t="b">
        <v>0</v>
      </c>
      <c r="AK182" s="79">
        <v>0</v>
      </c>
      <c r="AL182" s="82" t="s">
        <v>1587</v>
      </c>
      <c r="AM182" s="79" t="s">
        <v>1643</v>
      </c>
      <c r="AN182" s="79" t="b">
        <v>0</v>
      </c>
      <c r="AO182" s="82" t="s">
        <v>1490</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15</v>
      </c>
      <c r="BC182" s="78" t="str">
        <f>REPLACE(INDEX(GroupVertices[Group],MATCH(Edges25[[#This Row],[Vertex 2]],GroupVertices[Vertex],0)),1,1,"")</f>
        <v>15</v>
      </c>
      <c r="BD182" s="48">
        <v>0</v>
      </c>
      <c r="BE182" s="49">
        <v>0</v>
      </c>
      <c r="BF182" s="48">
        <v>0</v>
      </c>
      <c r="BG182" s="49">
        <v>0</v>
      </c>
      <c r="BH182" s="48">
        <v>0</v>
      </c>
      <c r="BI182" s="49">
        <v>0</v>
      </c>
      <c r="BJ182" s="48">
        <v>39</v>
      </c>
      <c r="BK182" s="49">
        <v>100</v>
      </c>
      <c r="BL182" s="48">
        <v>39</v>
      </c>
    </row>
    <row r="183" spans="1:64" ht="15">
      <c r="A183" s="64" t="s">
        <v>374</v>
      </c>
      <c r="B183" s="64" t="s">
        <v>374</v>
      </c>
      <c r="C183" s="65"/>
      <c r="D183" s="66"/>
      <c r="E183" s="67"/>
      <c r="F183" s="68"/>
      <c r="G183" s="65"/>
      <c r="H183" s="69"/>
      <c r="I183" s="70"/>
      <c r="J183" s="70"/>
      <c r="K183" s="34" t="s">
        <v>65</v>
      </c>
      <c r="L183" s="77">
        <v>254</v>
      </c>
      <c r="M183" s="77"/>
      <c r="N183" s="72"/>
      <c r="O183" s="79" t="s">
        <v>176</v>
      </c>
      <c r="P183" s="81">
        <v>43693.13890046296</v>
      </c>
      <c r="Q183" s="79" t="s">
        <v>637</v>
      </c>
      <c r="R183" s="84" t="s">
        <v>744</v>
      </c>
      <c r="S183" s="79" t="s">
        <v>778</v>
      </c>
      <c r="T183" s="79" t="s">
        <v>800</v>
      </c>
      <c r="U183" s="79"/>
      <c r="V183" s="84" t="s">
        <v>1028</v>
      </c>
      <c r="W183" s="81">
        <v>43693.13890046296</v>
      </c>
      <c r="X183" s="84" t="s">
        <v>1247</v>
      </c>
      <c r="Y183" s="79"/>
      <c r="Z183" s="79"/>
      <c r="AA183" s="82" t="s">
        <v>1491</v>
      </c>
      <c r="AB183" s="79"/>
      <c r="AC183" s="79" t="b">
        <v>0</v>
      </c>
      <c r="AD183" s="79">
        <v>0</v>
      </c>
      <c r="AE183" s="82" t="s">
        <v>1587</v>
      </c>
      <c r="AF183" s="79" t="b">
        <v>1</v>
      </c>
      <c r="AG183" s="79" t="s">
        <v>1621</v>
      </c>
      <c r="AH183" s="79"/>
      <c r="AI183" s="82" t="s">
        <v>1639</v>
      </c>
      <c r="AJ183" s="79" t="b">
        <v>0</v>
      </c>
      <c r="AK183" s="79">
        <v>0</v>
      </c>
      <c r="AL183" s="82" t="s">
        <v>1587</v>
      </c>
      <c r="AM183" s="79" t="s">
        <v>1643</v>
      </c>
      <c r="AN183" s="79" t="b">
        <v>0</v>
      </c>
      <c r="AO183" s="82" t="s">
        <v>1491</v>
      </c>
      <c r="AP183" s="79" t="s">
        <v>176</v>
      </c>
      <c r="AQ183" s="79">
        <v>0</v>
      </c>
      <c r="AR183" s="79">
        <v>0</v>
      </c>
      <c r="AS183" s="79"/>
      <c r="AT183" s="79"/>
      <c r="AU183" s="79"/>
      <c r="AV183" s="79"/>
      <c r="AW183" s="79"/>
      <c r="AX183" s="79"/>
      <c r="AY183" s="79"/>
      <c r="AZ183" s="79"/>
      <c r="BA183">
        <v>3</v>
      </c>
      <c r="BB183" s="78" t="str">
        <f>REPLACE(INDEX(GroupVertices[Group],MATCH(Edges25[[#This Row],[Vertex 1]],GroupVertices[Vertex],0)),1,1,"")</f>
        <v>15</v>
      </c>
      <c r="BC183" s="78" t="str">
        <f>REPLACE(INDEX(GroupVertices[Group],MATCH(Edges25[[#This Row],[Vertex 2]],GroupVertices[Vertex],0)),1,1,"")</f>
        <v>15</v>
      </c>
      <c r="BD183" s="48">
        <v>1</v>
      </c>
      <c r="BE183" s="49">
        <v>5.2631578947368425</v>
      </c>
      <c r="BF183" s="48">
        <v>1</v>
      </c>
      <c r="BG183" s="49">
        <v>5.2631578947368425</v>
      </c>
      <c r="BH183" s="48">
        <v>0</v>
      </c>
      <c r="BI183" s="49">
        <v>0</v>
      </c>
      <c r="BJ183" s="48">
        <v>17</v>
      </c>
      <c r="BK183" s="49">
        <v>89.47368421052632</v>
      </c>
      <c r="BL183" s="48">
        <v>19</v>
      </c>
    </row>
    <row r="184" spans="1:64" ht="15">
      <c r="A184" s="64" t="s">
        <v>376</v>
      </c>
      <c r="B184" s="64" t="s">
        <v>399</v>
      </c>
      <c r="C184" s="65"/>
      <c r="D184" s="66"/>
      <c r="E184" s="67"/>
      <c r="F184" s="68"/>
      <c r="G184" s="65"/>
      <c r="H184" s="69"/>
      <c r="I184" s="70"/>
      <c r="J184" s="70"/>
      <c r="K184" s="34" t="s">
        <v>65</v>
      </c>
      <c r="L184" s="77">
        <v>256</v>
      </c>
      <c r="M184" s="77"/>
      <c r="N184" s="72"/>
      <c r="O184" s="79" t="s">
        <v>526</v>
      </c>
      <c r="P184" s="81">
        <v>43694.268854166665</v>
      </c>
      <c r="Q184" s="79" t="s">
        <v>626</v>
      </c>
      <c r="R184" s="79"/>
      <c r="S184" s="79"/>
      <c r="T184" s="79"/>
      <c r="U184" s="79"/>
      <c r="V184" s="84" t="s">
        <v>1030</v>
      </c>
      <c r="W184" s="81">
        <v>43694.268854166665</v>
      </c>
      <c r="X184" s="84" t="s">
        <v>1248</v>
      </c>
      <c r="Y184" s="79"/>
      <c r="Z184" s="79"/>
      <c r="AA184" s="82" t="s">
        <v>1492</v>
      </c>
      <c r="AB184" s="79"/>
      <c r="AC184" s="79" t="b">
        <v>0</v>
      </c>
      <c r="AD184" s="79">
        <v>0</v>
      </c>
      <c r="AE184" s="82" t="s">
        <v>1587</v>
      </c>
      <c r="AF184" s="79" t="b">
        <v>0</v>
      </c>
      <c r="AG184" s="79" t="s">
        <v>1621</v>
      </c>
      <c r="AH184" s="79"/>
      <c r="AI184" s="82" t="s">
        <v>1587</v>
      </c>
      <c r="AJ184" s="79" t="b">
        <v>0</v>
      </c>
      <c r="AK184" s="79">
        <v>4</v>
      </c>
      <c r="AL184" s="82" t="s">
        <v>1532</v>
      </c>
      <c r="AM184" s="79" t="s">
        <v>1648</v>
      </c>
      <c r="AN184" s="79" t="b">
        <v>0</v>
      </c>
      <c r="AO184" s="82" t="s">
        <v>1532</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12</v>
      </c>
      <c r="BC184" s="78" t="str">
        <f>REPLACE(INDEX(GroupVertices[Group],MATCH(Edges25[[#This Row],[Vertex 2]],GroupVertices[Vertex],0)),1,1,"")</f>
        <v>12</v>
      </c>
      <c r="BD184" s="48">
        <v>1</v>
      </c>
      <c r="BE184" s="49">
        <v>4</v>
      </c>
      <c r="BF184" s="48">
        <v>1</v>
      </c>
      <c r="BG184" s="49">
        <v>4</v>
      </c>
      <c r="BH184" s="48">
        <v>0</v>
      </c>
      <c r="BI184" s="49">
        <v>0</v>
      </c>
      <c r="BJ184" s="48">
        <v>23</v>
      </c>
      <c r="BK184" s="49">
        <v>92</v>
      </c>
      <c r="BL184" s="48">
        <v>25</v>
      </c>
    </row>
    <row r="185" spans="1:64" ht="15">
      <c r="A185" s="64" t="s">
        <v>377</v>
      </c>
      <c r="B185" s="64" t="s">
        <v>471</v>
      </c>
      <c r="C185" s="65"/>
      <c r="D185" s="66"/>
      <c r="E185" s="67"/>
      <c r="F185" s="68"/>
      <c r="G185" s="65"/>
      <c r="H185" s="69"/>
      <c r="I185" s="70"/>
      <c r="J185" s="70"/>
      <c r="K185" s="34" t="s">
        <v>65</v>
      </c>
      <c r="L185" s="77">
        <v>257</v>
      </c>
      <c r="M185" s="77"/>
      <c r="N185" s="72"/>
      <c r="O185" s="79" t="s">
        <v>526</v>
      </c>
      <c r="P185" s="81">
        <v>43693.70559027778</v>
      </c>
      <c r="Q185" s="79" t="s">
        <v>638</v>
      </c>
      <c r="R185" s="79"/>
      <c r="S185" s="79"/>
      <c r="T185" s="79"/>
      <c r="U185" s="79"/>
      <c r="V185" s="84" t="s">
        <v>1031</v>
      </c>
      <c r="W185" s="81">
        <v>43693.70559027778</v>
      </c>
      <c r="X185" s="84" t="s">
        <v>1249</v>
      </c>
      <c r="Y185" s="79"/>
      <c r="Z185" s="79"/>
      <c r="AA185" s="82" t="s">
        <v>1493</v>
      </c>
      <c r="AB185" s="79"/>
      <c r="AC185" s="79" t="b">
        <v>0</v>
      </c>
      <c r="AD185" s="79">
        <v>0</v>
      </c>
      <c r="AE185" s="82" t="s">
        <v>1587</v>
      </c>
      <c r="AF185" s="79" t="b">
        <v>0</v>
      </c>
      <c r="AG185" s="79" t="s">
        <v>1621</v>
      </c>
      <c r="AH185" s="79"/>
      <c r="AI185" s="82" t="s">
        <v>1587</v>
      </c>
      <c r="AJ185" s="79" t="b">
        <v>0</v>
      </c>
      <c r="AK185" s="79">
        <v>2</v>
      </c>
      <c r="AL185" s="82" t="s">
        <v>1496</v>
      </c>
      <c r="AM185" s="79" t="s">
        <v>1644</v>
      </c>
      <c r="AN185" s="79" t="b">
        <v>0</v>
      </c>
      <c r="AO185" s="82" t="s">
        <v>1496</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377</v>
      </c>
      <c r="B186" s="64" t="s">
        <v>449</v>
      </c>
      <c r="C186" s="65"/>
      <c r="D186" s="66"/>
      <c r="E186" s="67"/>
      <c r="F186" s="68"/>
      <c r="G186" s="65"/>
      <c r="H186" s="69"/>
      <c r="I186" s="70"/>
      <c r="J186" s="70"/>
      <c r="K186" s="34" t="s">
        <v>65</v>
      </c>
      <c r="L186" s="77">
        <v>261</v>
      </c>
      <c r="M186" s="77"/>
      <c r="N186" s="72"/>
      <c r="O186" s="79" t="s">
        <v>526</v>
      </c>
      <c r="P186" s="81">
        <v>43694.37725694444</v>
      </c>
      <c r="Q186" s="79" t="s">
        <v>592</v>
      </c>
      <c r="R186" s="79"/>
      <c r="S186" s="79"/>
      <c r="T186" s="79"/>
      <c r="U186" s="79"/>
      <c r="V186" s="84" t="s">
        <v>1031</v>
      </c>
      <c r="W186" s="81">
        <v>43694.37725694444</v>
      </c>
      <c r="X186" s="84" t="s">
        <v>1250</v>
      </c>
      <c r="Y186" s="79"/>
      <c r="Z186" s="79"/>
      <c r="AA186" s="82" t="s">
        <v>1494</v>
      </c>
      <c r="AB186" s="79"/>
      <c r="AC186" s="79" t="b">
        <v>0</v>
      </c>
      <c r="AD186" s="79">
        <v>0</v>
      </c>
      <c r="AE186" s="82" t="s">
        <v>1587</v>
      </c>
      <c r="AF186" s="79" t="b">
        <v>0</v>
      </c>
      <c r="AG186" s="79" t="s">
        <v>1621</v>
      </c>
      <c r="AH186" s="79"/>
      <c r="AI186" s="82" t="s">
        <v>1587</v>
      </c>
      <c r="AJ186" s="79" t="b">
        <v>0</v>
      </c>
      <c r="AK186" s="79">
        <v>3</v>
      </c>
      <c r="AL186" s="82" t="s">
        <v>1499</v>
      </c>
      <c r="AM186" s="79" t="s">
        <v>1644</v>
      </c>
      <c r="AN186" s="79" t="b">
        <v>0</v>
      </c>
      <c r="AO186" s="82" t="s">
        <v>1499</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c r="BE186" s="49"/>
      <c r="BF186" s="48"/>
      <c r="BG186" s="49"/>
      <c r="BH186" s="48"/>
      <c r="BI186" s="49"/>
      <c r="BJ186" s="48"/>
      <c r="BK186" s="49"/>
      <c r="BL186" s="48"/>
    </row>
    <row r="187" spans="1:64" ht="15">
      <c r="A187" s="64" t="s">
        <v>378</v>
      </c>
      <c r="B187" s="64" t="s">
        <v>474</v>
      </c>
      <c r="C187" s="65"/>
      <c r="D187" s="66"/>
      <c r="E187" s="67"/>
      <c r="F187" s="68"/>
      <c r="G187" s="65"/>
      <c r="H187" s="69"/>
      <c r="I187" s="70"/>
      <c r="J187" s="70"/>
      <c r="K187" s="34" t="s">
        <v>65</v>
      </c>
      <c r="L187" s="77">
        <v>269</v>
      </c>
      <c r="M187" s="77"/>
      <c r="N187" s="72"/>
      <c r="O187" s="79" t="s">
        <v>526</v>
      </c>
      <c r="P187" s="81">
        <v>43694.603472222225</v>
      </c>
      <c r="Q187" s="79" t="s">
        <v>639</v>
      </c>
      <c r="R187" s="79"/>
      <c r="S187" s="79"/>
      <c r="T187" s="79" t="s">
        <v>842</v>
      </c>
      <c r="U187" s="79"/>
      <c r="V187" s="84" t="s">
        <v>1032</v>
      </c>
      <c r="W187" s="81">
        <v>43694.603472222225</v>
      </c>
      <c r="X187" s="84" t="s">
        <v>1251</v>
      </c>
      <c r="Y187" s="79"/>
      <c r="Z187" s="79"/>
      <c r="AA187" s="82" t="s">
        <v>1495</v>
      </c>
      <c r="AB187" s="82" t="s">
        <v>1570</v>
      </c>
      <c r="AC187" s="79" t="b">
        <v>0</v>
      </c>
      <c r="AD187" s="79">
        <v>0</v>
      </c>
      <c r="AE187" s="82" t="s">
        <v>1605</v>
      </c>
      <c r="AF187" s="79" t="b">
        <v>0</v>
      </c>
      <c r="AG187" s="79" t="s">
        <v>1621</v>
      </c>
      <c r="AH187" s="79"/>
      <c r="AI187" s="82" t="s">
        <v>1587</v>
      </c>
      <c r="AJ187" s="79" t="b">
        <v>0</v>
      </c>
      <c r="AK187" s="79">
        <v>0</v>
      </c>
      <c r="AL187" s="82" t="s">
        <v>1587</v>
      </c>
      <c r="AM187" s="79" t="s">
        <v>1643</v>
      </c>
      <c r="AN187" s="79" t="b">
        <v>0</v>
      </c>
      <c r="AO187" s="82" t="s">
        <v>1570</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8</v>
      </c>
      <c r="BC187" s="78" t="str">
        <f>REPLACE(INDEX(GroupVertices[Group],MATCH(Edges25[[#This Row],[Vertex 2]],GroupVertices[Vertex],0)),1,1,"")</f>
        <v>8</v>
      </c>
      <c r="BD187" s="48"/>
      <c r="BE187" s="49"/>
      <c r="BF187" s="48"/>
      <c r="BG187" s="49"/>
      <c r="BH187" s="48"/>
      <c r="BI187" s="49"/>
      <c r="BJ187" s="48"/>
      <c r="BK187" s="49"/>
      <c r="BL187" s="48"/>
    </row>
    <row r="188" spans="1:64" ht="15">
      <c r="A188" s="64" t="s">
        <v>379</v>
      </c>
      <c r="B188" s="64" t="s">
        <v>470</v>
      </c>
      <c r="C188" s="65"/>
      <c r="D188" s="66"/>
      <c r="E188" s="67"/>
      <c r="F188" s="68"/>
      <c r="G188" s="65"/>
      <c r="H188" s="69"/>
      <c r="I188" s="70"/>
      <c r="J188" s="70"/>
      <c r="K188" s="34" t="s">
        <v>65</v>
      </c>
      <c r="L188" s="77">
        <v>275</v>
      </c>
      <c r="M188" s="77"/>
      <c r="N188" s="72"/>
      <c r="O188" s="79" t="s">
        <v>526</v>
      </c>
      <c r="P188" s="81">
        <v>43629.43237268519</v>
      </c>
      <c r="Q188" s="79" t="s">
        <v>640</v>
      </c>
      <c r="R188" s="79"/>
      <c r="S188" s="79"/>
      <c r="T188" s="79" t="s">
        <v>843</v>
      </c>
      <c r="U188" s="79"/>
      <c r="V188" s="84" t="s">
        <v>1033</v>
      </c>
      <c r="W188" s="81">
        <v>43629.43237268519</v>
      </c>
      <c r="X188" s="84" t="s">
        <v>1252</v>
      </c>
      <c r="Y188" s="79"/>
      <c r="Z188" s="79"/>
      <c r="AA188" s="82" t="s">
        <v>1496</v>
      </c>
      <c r="AB188" s="82" t="s">
        <v>1571</v>
      </c>
      <c r="AC188" s="79" t="b">
        <v>0</v>
      </c>
      <c r="AD188" s="79">
        <v>1</v>
      </c>
      <c r="AE188" s="82" t="s">
        <v>1606</v>
      </c>
      <c r="AF188" s="79" t="b">
        <v>0</v>
      </c>
      <c r="AG188" s="79" t="s">
        <v>1621</v>
      </c>
      <c r="AH188" s="79"/>
      <c r="AI188" s="82" t="s">
        <v>1587</v>
      </c>
      <c r="AJ188" s="79" t="b">
        <v>0</v>
      </c>
      <c r="AK188" s="79">
        <v>2</v>
      </c>
      <c r="AL188" s="82" t="s">
        <v>1587</v>
      </c>
      <c r="AM188" s="79" t="s">
        <v>1644</v>
      </c>
      <c r="AN188" s="79" t="b">
        <v>0</v>
      </c>
      <c r="AO188" s="82" t="s">
        <v>1571</v>
      </c>
      <c r="AP188" s="79" t="s">
        <v>1655</v>
      </c>
      <c r="AQ188" s="79">
        <v>0</v>
      </c>
      <c r="AR188" s="79">
        <v>0</v>
      </c>
      <c r="AS188" s="79" t="s">
        <v>1659</v>
      </c>
      <c r="AT188" s="79" t="s">
        <v>1663</v>
      </c>
      <c r="AU188" s="79" t="s">
        <v>1666</v>
      </c>
      <c r="AV188" s="79" t="s">
        <v>1670</v>
      </c>
      <c r="AW188" s="79" t="s">
        <v>1675</v>
      </c>
      <c r="AX188" s="79" t="s">
        <v>1680</v>
      </c>
      <c r="AY188" s="79" t="s">
        <v>1682</v>
      </c>
      <c r="AZ188" s="84" t="s">
        <v>1686</v>
      </c>
      <c r="BA188">
        <v>1</v>
      </c>
      <c r="BB188" s="78" t="str">
        <f>REPLACE(INDEX(GroupVertices[Group],MATCH(Edges25[[#This Row],[Vertex 1]],GroupVertices[Vertex],0)),1,1,"")</f>
        <v>1</v>
      </c>
      <c r="BC188" s="78" t="str">
        <f>REPLACE(INDEX(GroupVertices[Group],MATCH(Edges25[[#This Row],[Vertex 2]],GroupVertices[Vertex],0)),1,1,"")</f>
        <v>1</v>
      </c>
      <c r="BD188" s="48"/>
      <c r="BE188" s="49"/>
      <c r="BF188" s="48"/>
      <c r="BG188" s="49"/>
      <c r="BH188" s="48"/>
      <c r="BI188" s="49"/>
      <c r="BJ188" s="48"/>
      <c r="BK188" s="49"/>
      <c r="BL188" s="48"/>
    </row>
    <row r="189" spans="1:64" ht="15">
      <c r="A189" s="64" t="s">
        <v>380</v>
      </c>
      <c r="B189" s="64" t="s">
        <v>448</v>
      </c>
      <c r="C189" s="65"/>
      <c r="D189" s="66"/>
      <c r="E189" s="67"/>
      <c r="F189" s="68"/>
      <c r="G189" s="65"/>
      <c r="H189" s="69"/>
      <c r="I189" s="70"/>
      <c r="J189" s="70"/>
      <c r="K189" s="34" t="s">
        <v>65</v>
      </c>
      <c r="L189" s="77">
        <v>282</v>
      </c>
      <c r="M189" s="77"/>
      <c r="N189" s="72"/>
      <c r="O189" s="79" t="s">
        <v>526</v>
      </c>
      <c r="P189" s="81">
        <v>43691.738541666666</v>
      </c>
      <c r="Q189" s="79" t="s">
        <v>591</v>
      </c>
      <c r="R189" s="79"/>
      <c r="S189" s="79"/>
      <c r="T189" s="79"/>
      <c r="U189" s="79"/>
      <c r="V189" s="84" t="s">
        <v>1034</v>
      </c>
      <c r="W189" s="81">
        <v>43691.738541666666</v>
      </c>
      <c r="X189" s="84" t="s">
        <v>1253</v>
      </c>
      <c r="Y189" s="79"/>
      <c r="Z189" s="79"/>
      <c r="AA189" s="82" t="s">
        <v>1497</v>
      </c>
      <c r="AB189" s="79"/>
      <c r="AC189" s="79" t="b">
        <v>0</v>
      </c>
      <c r="AD189" s="79">
        <v>0</v>
      </c>
      <c r="AE189" s="82" t="s">
        <v>1587</v>
      </c>
      <c r="AF189" s="79" t="b">
        <v>0</v>
      </c>
      <c r="AG189" s="79" t="s">
        <v>1621</v>
      </c>
      <c r="AH189" s="79"/>
      <c r="AI189" s="82" t="s">
        <v>1587</v>
      </c>
      <c r="AJ189" s="79" t="b">
        <v>0</v>
      </c>
      <c r="AK189" s="79">
        <v>4</v>
      </c>
      <c r="AL189" s="82" t="s">
        <v>1498</v>
      </c>
      <c r="AM189" s="79" t="s">
        <v>1650</v>
      </c>
      <c r="AN189" s="79" t="b">
        <v>0</v>
      </c>
      <c r="AO189" s="82" t="s">
        <v>1498</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1</v>
      </c>
      <c r="BC189" s="78" t="str">
        <f>REPLACE(INDEX(GroupVertices[Group],MATCH(Edges25[[#This Row],[Vertex 2]],GroupVertices[Vertex],0)),1,1,"")</f>
        <v>1</v>
      </c>
      <c r="BD189" s="48"/>
      <c r="BE189" s="49"/>
      <c r="BF189" s="48"/>
      <c r="BG189" s="49"/>
      <c r="BH189" s="48"/>
      <c r="BI189" s="49"/>
      <c r="BJ189" s="48"/>
      <c r="BK189" s="49"/>
      <c r="BL189" s="48"/>
    </row>
    <row r="190" spans="1:64" ht="15">
      <c r="A190" s="64" t="s">
        <v>379</v>
      </c>
      <c r="B190" s="64" t="s">
        <v>448</v>
      </c>
      <c r="C190" s="65"/>
      <c r="D190" s="66"/>
      <c r="E190" s="67"/>
      <c r="F190" s="68"/>
      <c r="G190" s="65"/>
      <c r="H190" s="69"/>
      <c r="I190" s="70"/>
      <c r="J190" s="70"/>
      <c r="K190" s="34" t="s">
        <v>65</v>
      </c>
      <c r="L190" s="77">
        <v>283</v>
      </c>
      <c r="M190" s="77"/>
      <c r="N190" s="72"/>
      <c r="O190" s="79" t="s">
        <v>526</v>
      </c>
      <c r="P190" s="81">
        <v>43691.72540509259</v>
      </c>
      <c r="Q190" s="79" t="s">
        <v>641</v>
      </c>
      <c r="R190" s="84" t="s">
        <v>745</v>
      </c>
      <c r="S190" s="79" t="s">
        <v>778</v>
      </c>
      <c r="T190" s="79"/>
      <c r="U190" s="79"/>
      <c r="V190" s="84" t="s">
        <v>1033</v>
      </c>
      <c r="W190" s="81">
        <v>43691.72540509259</v>
      </c>
      <c r="X190" s="84" t="s">
        <v>1254</v>
      </c>
      <c r="Y190" s="79"/>
      <c r="Z190" s="79"/>
      <c r="AA190" s="82" t="s">
        <v>1498</v>
      </c>
      <c r="AB190" s="82" t="s">
        <v>1572</v>
      </c>
      <c r="AC190" s="79" t="b">
        <v>0</v>
      </c>
      <c r="AD190" s="79">
        <v>0</v>
      </c>
      <c r="AE190" s="82" t="s">
        <v>1607</v>
      </c>
      <c r="AF190" s="79" t="b">
        <v>0</v>
      </c>
      <c r="AG190" s="79" t="s">
        <v>1621</v>
      </c>
      <c r="AH190" s="79"/>
      <c r="AI190" s="82" t="s">
        <v>1587</v>
      </c>
      <c r="AJ190" s="79" t="b">
        <v>0</v>
      </c>
      <c r="AK190" s="79">
        <v>0</v>
      </c>
      <c r="AL190" s="82" t="s">
        <v>1587</v>
      </c>
      <c r="AM190" s="79" t="s">
        <v>1643</v>
      </c>
      <c r="AN190" s="79" t="b">
        <v>1</v>
      </c>
      <c r="AO190" s="82" t="s">
        <v>1572</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1</v>
      </c>
      <c r="BD190" s="48"/>
      <c r="BE190" s="49"/>
      <c r="BF190" s="48"/>
      <c r="BG190" s="49"/>
      <c r="BH190" s="48"/>
      <c r="BI190" s="49"/>
      <c r="BJ190" s="48"/>
      <c r="BK190" s="49"/>
      <c r="BL190" s="48"/>
    </row>
    <row r="191" spans="1:64" ht="15">
      <c r="A191" s="64" t="s">
        <v>379</v>
      </c>
      <c r="B191" s="64" t="s">
        <v>449</v>
      </c>
      <c r="C191" s="65"/>
      <c r="D191" s="66"/>
      <c r="E191" s="67"/>
      <c r="F191" s="68"/>
      <c r="G191" s="65"/>
      <c r="H191" s="69"/>
      <c r="I191" s="70"/>
      <c r="J191" s="70"/>
      <c r="K191" s="34" t="s">
        <v>65</v>
      </c>
      <c r="L191" s="77">
        <v>286</v>
      </c>
      <c r="M191" s="77"/>
      <c r="N191" s="72"/>
      <c r="O191" s="79" t="s">
        <v>526</v>
      </c>
      <c r="P191" s="81">
        <v>43691.76798611111</v>
      </c>
      <c r="Q191" s="79" t="s">
        <v>642</v>
      </c>
      <c r="R191" s="84" t="s">
        <v>746</v>
      </c>
      <c r="S191" s="79" t="s">
        <v>778</v>
      </c>
      <c r="T191" s="79"/>
      <c r="U191" s="79"/>
      <c r="V191" s="84" t="s">
        <v>1033</v>
      </c>
      <c r="W191" s="81">
        <v>43691.76798611111</v>
      </c>
      <c r="X191" s="84" t="s">
        <v>1255</v>
      </c>
      <c r="Y191" s="79"/>
      <c r="Z191" s="79"/>
      <c r="AA191" s="82" t="s">
        <v>1499</v>
      </c>
      <c r="AB191" s="82" t="s">
        <v>1573</v>
      </c>
      <c r="AC191" s="79" t="b">
        <v>0</v>
      </c>
      <c r="AD191" s="79">
        <v>0</v>
      </c>
      <c r="AE191" s="82" t="s">
        <v>1608</v>
      </c>
      <c r="AF191" s="79" t="b">
        <v>0</v>
      </c>
      <c r="AG191" s="79" t="s">
        <v>1621</v>
      </c>
      <c r="AH191" s="79"/>
      <c r="AI191" s="82" t="s">
        <v>1587</v>
      </c>
      <c r="AJ191" s="79" t="b">
        <v>0</v>
      </c>
      <c r="AK191" s="79">
        <v>0</v>
      </c>
      <c r="AL191" s="82" t="s">
        <v>1587</v>
      </c>
      <c r="AM191" s="79" t="s">
        <v>1643</v>
      </c>
      <c r="AN191" s="79" t="b">
        <v>1</v>
      </c>
      <c r="AO191" s="82" t="s">
        <v>1573</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1</v>
      </c>
      <c r="BC191" s="78" t="str">
        <f>REPLACE(INDEX(GroupVertices[Group],MATCH(Edges25[[#This Row],[Vertex 2]],GroupVertices[Vertex],0)),1,1,"")</f>
        <v>1</v>
      </c>
      <c r="BD191" s="48"/>
      <c r="BE191" s="49"/>
      <c r="BF191" s="48"/>
      <c r="BG191" s="49"/>
      <c r="BH191" s="48"/>
      <c r="BI191" s="49"/>
      <c r="BJ191" s="48"/>
      <c r="BK191" s="49"/>
      <c r="BL191" s="48"/>
    </row>
    <row r="192" spans="1:64" ht="15">
      <c r="A192" s="64" t="s">
        <v>381</v>
      </c>
      <c r="B192" s="64" t="s">
        <v>482</v>
      </c>
      <c r="C192" s="65"/>
      <c r="D192" s="66"/>
      <c r="E192" s="67"/>
      <c r="F192" s="68"/>
      <c r="G192" s="65"/>
      <c r="H192" s="69"/>
      <c r="I192" s="70"/>
      <c r="J192" s="70"/>
      <c r="K192" s="34" t="s">
        <v>65</v>
      </c>
      <c r="L192" s="77">
        <v>291</v>
      </c>
      <c r="M192" s="77"/>
      <c r="N192" s="72"/>
      <c r="O192" s="79" t="s">
        <v>526</v>
      </c>
      <c r="P192" s="81">
        <v>43692.0825</v>
      </c>
      <c r="Q192" s="79" t="s">
        <v>643</v>
      </c>
      <c r="R192" s="79"/>
      <c r="S192" s="79"/>
      <c r="T192" s="79" t="s">
        <v>800</v>
      </c>
      <c r="U192" s="79"/>
      <c r="V192" s="84" t="s">
        <v>1035</v>
      </c>
      <c r="W192" s="81">
        <v>43692.0825</v>
      </c>
      <c r="X192" s="84" t="s">
        <v>1256</v>
      </c>
      <c r="Y192" s="79"/>
      <c r="Z192" s="79"/>
      <c r="AA192" s="82" t="s">
        <v>1500</v>
      </c>
      <c r="AB192" s="79"/>
      <c r="AC192" s="79" t="b">
        <v>0</v>
      </c>
      <c r="AD192" s="79">
        <v>0</v>
      </c>
      <c r="AE192" s="82" t="s">
        <v>1587</v>
      </c>
      <c r="AF192" s="79" t="b">
        <v>1</v>
      </c>
      <c r="AG192" s="79" t="s">
        <v>1621</v>
      </c>
      <c r="AH192" s="79"/>
      <c r="AI192" s="82" t="s">
        <v>1502</v>
      </c>
      <c r="AJ192" s="79" t="b">
        <v>0</v>
      </c>
      <c r="AK192" s="79">
        <v>0</v>
      </c>
      <c r="AL192" s="82" t="s">
        <v>1587</v>
      </c>
      <c r="AM192" s="79" t="s">
        <v>1643</v>
      </c>
      <c r="AN192" s="79" t="b">
        <v>0</v>
      </c>
      <c r="AO192" s="82" t="s">
        <v>1500</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c r="BE192" s="49"/>
      <c r="BF192" s="48"/>
      <c r="BG192" s="49"/>
      <c r="BH192" s="48"/>
      <c r="BI192" s="49"/>
      <c r="BJ192" s="48"/>
      <c r="BK192" s="49"/>
      <c r="BL192" s="48"/>
    </row>
    <row r="193" spans="1:64" ht="15">
      <c r="A193" s="64" t="s">
        <v>379</v>
      </c>
      <c r="B193" s="64" t="s">
        <v>482</v>
      </c>
      <c r="C193" s="65"/>
      <c r="D193" s="66"/>
      <c r="E193" s="67"/>
      <c r="F193" s="68"/>
      <c r="G193" s="65"/>
      <c r="H193" s="69"/>
      <c r="I193" s="70"/>
      <c r="J193" s="70"/>
      <c r="K193" s="34" t="s">
        <v>65</v>
      </c>
      <c r="L193" s="77">
        <v>292</v>
      </c>
      <c r="M193" s="77"/>
      <c r="N193" s="72"/>
      <c r="O193" s="79" t="s">
        <v>526</v>
      </c>
      <c r="P193" s="81">
        <v>43692.28324074074</v>
      </c>
      <c r="Q193" s="79" t="s">
        <v>644</v>
      </c>
      <c r="R193" s="84" t="s">
        <v>747</v>
      </c>
      <c r="S193" s="79" t="s">
        <v>778</v>
      </c>
      <c r="T193" s="79" t="s">
        <v>800</v>
      </c>
      <c r="U193" s="79"/>
      <c r="V193" s="84" t="s">
        <v>1033</v>
      </c>
      <c r="W193" s="81">
        <v>43692.28324074074</v>
      </c>
      <c r="X193" s="84" t="s">
        <v>1257</v>
      </c>
      <c r="Y193" s="79"/>
      <c r="Z193" s="79"/>
      <c r="AA193" s="82" t="s">
        <v>1501</v>
      </c>
      <c r="AB193" s="79"/>
      <c r="AC193" s="79" t="b">
        <v>0</v>
      </c>
      <c r="AD193" s="79">
        <v>0</v>
      </c>
      <c r="AE193" s="82" t="s">
        <v>1587</v>
      </c>
      <c r="AF193" s="79" t="b">
        <v>1</v>
      </c>
      <c r="AG193" s="79" t="s">
        <v>1621</v>
      </c>
      <c r="AH193" s="79"/>
      <c r="AI193" s="82" t="s">
        <v>1502</v>
      </c>
      <c r="AJ193" s="79" t="b">
        <v>0</v>
      </c>
      <c r="AK193" s="79">
        <v>0</v>
      </c>
      <c r="AL193" s="82" t="s">
        <v>1500</v>
      </c>
      <c r="AM193" s="79" t="s">
        <v>1644</v>
      </c>
      <c r="AN193" s="79" t="b">
        <v>0</v>
      </c>
      <c r="AO193" s="82" t="s">
        <v>1500</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c r="BE193" s="49"/>
      <c r="BF193" s="48"/>
      <c r="BG193" s="49"/>
      <c r="BH193" s="48"/>
      <c r="BI193" s="49"/>
      <c r="BJ193" s="48"/>
      <c r="BK193" s="49"/>
      <c r="BL193" s="48"/>
    </row>
    <row r="194" spans="1:64" ht="15">
      <c r="A194" s="64" t="s">
        <v>379</v>
      </c>
      <c r="B194" s="64" t="s">
        <v>484</v>
      </c>
      <c r="C194" s="65"/>
      <c r="D194" s="66"/>
      <c r="E194" s="67"/>
      <c r="F194" s="68"/>
      <c r="G194" s="65"/>
      <c r="H194" s="69"/>
      <c r="I194" s="70"/>
      <c r="J194" s="70"/>
      <c r="K194" s="34" t="s">
        <v>65</v>
      </c>
      <c r="L194" s="77">
        <v>296</v>
      </c>
      <c r="M194" s="77"/>
      <c r="N194" s="72"/>
      <c r="O194" s="79" t="s">
        <v>526</v>
      </c>
      <c r="P194" s="81">
        <v>43691.88716435185</v>
      </c>
      <c r="Q194" s="79" t="s">
        <v>645</v>
      </c>
      <c r="R194" s="84" t="s">
        <v>748</v>
      </c>
      <c r="S194" s="79" t="s">
        <v>778</v>
      </c>
      <c r="T194" s="79"/>
      <c r="U194" s="79"/>
      <c r="V194" s="84" t="s">
        <v>1033</v>
      </c>
      <c r="W194" s="81">
        <v>43691.88716435185</v>
      </c>
      <c r="X194" s="84" t="s">
        <v>1258</v>
      </c>
      <c r="Y194" s="79"/>
      <c r="Z194" s="79"/>
      <c r="AA194" s="82" t="s">
        <v>1502</v>
      </c>
      <c r="AB194" s="82" t="s">
        <v>1574</v>
      </c>
      <c r="AC194" s="79" t="b">
        <v>0</v>
      </c>
      <c r="AD194" s="79">
        <v>0</v>
      </c>
      <c r="AE194" s="82" t="s">
        <v>1609</v>
      </c>
      <c r="AF194" s="79" t="b">
        <v>0</v>
      </c>
      <c r="AG194" s="79" t="s">
        <v>1621</v>
      </c>
      <c r="AH194" s="79"/>
      <c r="AI194" s="82" t="s">
        <v>1587</v>
      </c>
      <c r="AJ194" s="79" t="b">
        <v>0</v>
      </c>
      <c r="AK194" s="79">
        <v>0</v>
      </c>
      <c r="AL194" s="82" t="s">
        <v>1587</v>
      </c>
      <c r="AM194" s="79" t="s">
        <v>1643</v>
      </c>
      <c r="AN194" s="79" t="b">
        <v>1</v>
      </c>
      <c r="AO194" s="82" t="s">
        <v>1574</v>
      </c>
      <c r="AP194" s="79" t="s">
        <v>176</v>
      </c>
      <c r="AQ194" s="79">
        <v>0</v>
      </c>
      <c r="AR194" s="79">
        <v>0</v>
      </c>
      <c r="AS194" s="79"/>
      <c r="AT194" s="79"/>
      <c r="AU194" s="79"/>
      <c r="AV194" s="79"/>
      <c r="AW194" s="79"/>
      <c r="AX194" s="79"/>
      <c r="AY194" s="79"/>
      <c r="AZ194" s="79"/>
      <c r="BA194">
        <v>3</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379</v>
      </c>
      <c r="B195" s="64" t="s">
        <v>484</v>
      </c>
      <c r="C195" s="65"/>
      <c r="D195" s="66"/>
      <c r="E195" s="67"/>
      <c r="F195" s="68"/>
      <c r="G195" s="65"/>
      <c r="H195" s="69"/>
      <c r="I195" s="70"/>
      <c r="J195" s="70"/>
      <c r="K195" s="34" t="s">
        <v>65</v>
      </c>
      <c r="L195" s="77">
        <v>297</v>
      </c>
      <c r="M195" s="77"/>
      <c r="N195" s="72"/>
      <c r="O195" s="79" t="s">
        <v>526</v>
      </c>
      <c r="P195" s="81">
        <v>43692.341099537036</v>
      </c>
      <c r="Q195" s="79" t="s">
        <v>646</v>
      </c>
      <c r="R195" s="84" t="s">
        <v>749</v>
      </c>
      <c r="S195" s="79" t="s">
        <v>778</v>
      </c>
      <c r="T195" s="79"/>
      <c r="U195" s="79"/>
      <c r="V195" s="84" t="s">
        <v>1033</v>
      </c>
      <c r="W195" s="81">
        <v>43692.341099537036</v>
      </c>
      <c r="X195" s="84" t="s">
        <v>1259</v>
      </c>
      <c r="Y195" s="79"/>
      <c r="Z195" s="79"/>
      <c r="AA195" s="82" t="s">
        <v>1503</v>
      </c>
      <c r="AB195" s="82" t="s">
        <v>1575</v>
      </c>
      <c r="AC195" s="79" t="b">
        <v>0</v>
      </c>
      <c r="AD195" s="79">
        <v>0</v>
      </c>
      <c r="AE195" s="82" t="s">
        <v>1607</v>
      </c>
      <c r="AF195" s="79" t="b">
        <v>0</v>
      </c>
      <c r="AG195" s="79" t="s">
        <v>1621</v>
      </c>
      <c r="AH195" s="79"/>
      <c r="AI195" s="82" t="s">
        <v>1587</v>
      </c>
      <c r="AJ195" s="79" t="b">
        <v>0</v>
      </c>
      <c r="AK195" s="79">
        <v>0</v>
      </c>
      <c r="AL195" s="82" t="s">
        <v>1587</v>
      </c>
      <c r="AM195" s="79" t="s">
        <v>1643</v>
      </c>
      <c r="AN195" s="79" t="b">
        <v>1</v>
      </c>
      <c r="AO195" s="82" t="s">
        <v>1575</v>
      </c>
      <c r="AP195" s="79" t="s">
        <v>176</v>
      </c>
      <c r="AQ195" s="79">
        <v>0</v>
      </c>
      <c r="AR195" s="79">
        <v>0</v>
      </c>
      <c r="AS195" s="79"/>
      <c r="AT195" s="79"/>
      <c r="AU195" s="79"/>
      <c r="AV195" s="79"/>
      <c r="AW195" s="79"/>
      <c r="AX195" s="79"/>
      <c r="AY195" s="79"/>
      <c r="AZ195" s="79"/>
      <c r="BA195">
        <v>3</v>
      </c>
      <c r="BB195" s="78" t="str">
        <f>REPLACE(INDEX(GroupVertices[Group],MATCH(Edges25[[#This Row],[Vertex 1]],GroupVertices[Vertex],0)),1,1,"")</f>
        <v>1</v>
      </c>
      <c r="BC195" s="78" t="str">
        <f>REPLACE(INDEX(GroupVertices[Group],MATCH(Edges25[[#This Row],[Vertex 2]],GroupVertices[Vertex],0)),1,1,"")</f>
        <v>1</v>
      </c>
      <c r="BD195" s="48"/>
      <c r="BE195" s="49"/>
      <c r="BF195" s="48"/>
      <c r="BG195" s="49"/>
      <c r="BH195" s="48"/>
      <c r="BI195" s="49"/>
      <c r="BJ195" s="48"/>
      <c r="BK195" s="49"/>
      <c r="BL195" s="48"/>
    </row>
    <row r="196" spans="1:64" ht="15">
      <c r="A196" s="64" t="s">
        <v>379</v>
      </c>
      <c r="B196" s="64" t="s">
        <v>490</v>
      </c>
      <c r="C196" s="65"/>
      <c r="D196" s="66"/>
      <c r="E196" s="67"/>
      <c r="F196" s="68"/>
      <c r="G196" s="65"/>
      <c r="H196" s="69"/>
      <c r="I196" s="70"/>
      <c r="J196" s="70"/>
      <c r="K196" s="34" t="s">
        <v>65</v>
      </c>
      <c r="L196" s="77">
        <v>312</v>
      </c>
      <c r="M196" s="77"/>
      <c r="N196" s="72"/>
      <c r="O196" s="79" t="s">
        <v>526</v>
      </c>
      <c r="P196" s="81">
        <v>43692.36969907407</v>
      </c>
      <c r="Q196" s="79" t="s">
        <v>647</v>
      </c>
      <c r="R196" s="84" t="s">
        <v>750</v>
      </c>
      <c r="S196" s="79" t="s">
        <v>778</v>
      </c>
      <c r="T196" s="79"/>
      <c r="U196" s="79"/>
      <c r="V196" s="84" t="s">
        <v>1033</v>
      </c>
      <c r="W196" s="81">
        <v>43692.36969907407</v>
      </c>
      <c r="X196" s="84" t="s">
        <v>1260</v>
      </c>
      <c r="Y196" s="79"/>
      <c r="Z196" s="79"/>
      <c r="AA196" s="82" t="s">
        <v>1504</v>
      </c>
      <c r="AB196" s="82" t="s">
        <v>1576</v>
      </c>
      <c r="AC196" s="79" t="b">
        <v>0</v>
      </c>
      <c r="AD196" s="79">
        <v>0</v>
      </c>
      <c r="AE196" s="82" t="s">
        <v>1610</v>
      </c>
      <c r="AF196" s="79" t="b">
        <v>0</v>
      </c>
      <c r="AG196" s="79" t="s">
        <v>1621</v>
      </c>
      <c r="AH196" s="79"/>
      <c r="AI196" s="82" t="s">
        <v>1587</v>
      </c>
      <c r="AJ196" s="79" t="b">
        <v>0</v>
      </c>
      <c r="AK196" s="79">
        <v>0</v>
      </c>
      <c r="AL196" s="82" t="s">
        <v>1587</v>
      </c>
      <c r="AM196" s="79" t="s">
        <v>1643</v>
      </c>
      <c r="AN196" s="79" t="b">
        <v>1</v>
      </c>
      <c r="AO196" s="82" t="s">
        <v>1576</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v>
      </c>
      <c r="BC196" s="78" t="str">
        <f>REPLACE(INDEX(GroupVertices[Group],MATCH(Edges25[[#This Row],[Vertex 2]],GroupVertices[Vertex],0)),1,1,"")</f>
        <v>1</v>
      </c>
      <c r="BD196" s="48"/>
      <c r="BE196" s="49"/>
      <c r="BF196" s="48"/>
      <c r="BG196" s="49"/>
      <c r="BH196" s="48"/>
      <c r="BI196" s="49"/>
      <c r="BJ196" s="48"/>
      <c r="BK196" s="49"/>
      <c r="BL196" s="48"/>
    </row>
    <row r="197" spans="1:64" ht="15">
      <c r="A197" s="64" t="s">
        <v>379</v>
      </c>
      <c r="B197" s="64" t="s">
        <v>492</v>
      </c>
      <c r="C197" s="65"/>
      <c r="D197" s="66"/>
      <c r="E197" s="67"/>
      <c r="F197" s="68"/>
      <c r="G197" s="65"/>
      <c r="H197" s="69"/>
      <c r="I197" s="70"/>
      <c r="J197" s="70"/>
      <c r="K197" s="34" t="s">
        <v>65</v>
      </c>
      <c r="L197" s="77">
        <v>314</v>
      </c>
      <c r="M197" s="77"/>
      <c r="N197" s="72"/>
      <c r="O197" s="79" t="s">
        <v>526</v>
      </c>
      <c r="P197" s="81">
        <v>43692.38135416667</v>
      </c>
      <c r="Q197" s="79" t="s">
        <v>648</v>
      </c>
      <c r="R197" s="84" t="s">
        <v>751</v>
      </c>
      <c r="S197" s="79" t="s">
        <v>778</v>
      </c>
      <c r="T197" s="79"/>
      <c r="U197" s="79"/>
      <c r="V197" s="84" t="s">
        <v>1033</v>
      </c>
      <c r="W197" s="81">
        <v>43692.38135416667</v>
      </c>
      <c r="X197" s="84" t="s">
        <v>1261</v>
      </c>
      <c r="Y197" s="79"/>
      <c r="Z197" s="79"/>
      <c r="AA197" s="82" t="s">
        <v>1505</v>
      </c>
      <c r="AB197" s="82" t="s">
        <v>1577</v>
      </c>
      <c r="AC197" s="79" t="b">
        <v>0</v>
      </c>
      <c r="AD197" s="79">
        <v>0</v>
      </c>
      <c r="AE197" s="82" t="s">
        <v>1611</v>
      </c>
      <c r="AF197" s="79" t="b">
        <v>0</v>
      </c>
      <c r="AG197" s="79" t="s">
        <v>1621</v>
      </c>
      <c r="AH197" s="79"/>
      <c r="AI197" s="82" t="s">
        <v>1587</v>
      </c>
      <c r="AJ197" s="79" t="b">
        <v>0</v>
      </c>
      <c r="AK197" s="79">
        <v>0</v>
      </c>
      <c r="AL197" s="82" t="s">
        <v>1587</v>
      </c>
      <c r="AM197" s="79" t="s">
        <v>1643</v>
      </c>
      <c r="AN197" s="79" t="b">
        <v>1</v>
      </c>
      <c r="AO197" s="82" t="s">
        <v>1577</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1</v>
      </c>
      <c r="BC197" s="78" t="str">
        <f>REPLACE(INDEX(GroupVertices[Group],MATCH(Edges25[[#This Row],[Vertex 2]],GroupVertices[Vertex],0)),1,1,"")</f>
        <v>1</v>
      </c>
      <c r="BD197" s="48"/>
      <c r="BE197" s="49"/>
      <c r="BF197" s="48"/>
      <c r="BG197" s="49"/>
      <c r="BH197" s="48"/>
      <c r="BI197" s="49"/>
      <c r="BJ197" s="48"/>
      <c r="BK197" s="49"/>
      <c r="BL197" s="48"/>
    </row>
    <row r="198" spans="1:64" ht="15">
      <c r="A198" s="64" t="s">
        <v>379</v>
      </c>
      <c r="B198" s="64" t="s">
        <v>495</v>
      </c>
      <c r="C198" s="65"/>
      <c r="D198" s="66"/>
      <c r="E198" s="67"/>
      <c r="F198" s="68"/>
      <c r="G198" s="65"/>
      <c r="H198" s="69"/>
      <c r="I198" s="70"/>
      <c r="J198" s="70"/>
      <c r="K198" s="34" t="s">
        <v>65</v>
      </c>
      <c r="L198" s="77">
        <v>317</v>
      </c>
      <c r="M198" s="77"/>
      <c r="N198" s="72"/>
      <c r="O198" s="79" t="s">
        <v>527</v>
      </c>
      <c r="P198" s="81">
        <v>43692.41527777778</v>
      </c>
      <c r="Q198" s="79" t="s">
        <v>649</v>
      </c>
      <c r="R198" s="84" t="s">
        <v>752</v>
      </c>
      <c r="S198" s="79" t="s">
        <v>778</v>
      </c>
      <c r="T198" s="79"/>
      <c r="U198" s="79"/>
      <c r="V198" s="84" t="s">
        <v>1033</v>
      </c>
      <c r="W198" s="81">
        <v>43692.41527777778</v>
      </c>
      <c r="X198" s="84" t="s">
        <v>1262</v>
      </c>
      <c r="Y198" s="79"/>
      <c r="Z198" s="79"/>
      <c r="AA198" s="82" t="s">
        <v>1506</v>
      </c>
      <c r="AB198" s="82" t="s">
        <v>1578</v>
      </c>
      <c r="AC198" s="79" t="b">
        <v>0</v>
      </c>
      <c r="AD198" s="79">
        <v>0</v>
      </c>
      <c r="AE198" s="82" t="s">
        <v>1612</v>
      </c>
      <c r="AF198" s="79" t="b">
        <v>0</v>
      </c>
      <c r="AG198" s="79" t="s">
        <v>1621</v>
      </c>
      <c r="AH198" s="79"/>
      <c r="AI198" s="82" t="s">
        <v>1587</v>
      </c>
      <c r="AJ198" s="79" t="b">
        <v>0</v>
      </c>
      <c r="AK198" s="79">
        <v>0</v>
      </c>
      <c r="AL198" s="82" t="s">
        <v>1587</v>
      </c>
      <c r="AM198" s="79" t="s">
        <v>1643</v>
      </c>
      <c r="AN198" s="79" t="b">
        <v>1</v>
      </c>
      <c r="AO198" s="82" t="s">
        <v>1578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v>
      </c>
      <c r="BC198" s="78" t="str">
        <f>REPLACE(INDEX(GroupVertices[Group],MATCH(Edges25[[#This Row],[Vertex 2]],GroupVertices[Vertex],0)),1,1,"")</f>
        <v>1</v>
      </c>
      <c r="BD198" s="48">
        <v>0</v>
      </c>
      <c r="BE198" s="49">
        <v>0</v>
      </c>
      <c r="BF198" s="48">
        <v>0</v>
      </c>
      <c r="BG198" s="49">
        <v>0</v>
      </c>
      <c r="BH198" s="48">
        <v>0</v>
      </c>
      <c r="BI198" s="49">
        <v>0</v>
      </c>
      <c r="BJ198" s="48">
        <v>18</v>
      </c>
      <c r="BK198" s="49">
        <v>100</v>
      </c>
      <c r="BL198" s="48">
        <v>18</v>
      </c>
    </row>
    <row r="199" spans="1:64" ht="15">
      <c r="A199" s="64" t="s">
        <v>379</v>
      </c>
      <c r="B199" s="64" t="s">
        <v>455</v>
      </c>
      <c r="C199" s="65"/>
      <c r="D199" s="66"/>
      <c r="E199" s="67"/>
      <c r="F199" s="68"/>
      <c r="G199" s="65"/>
      <c r="H199" s="69"/>
      <c r="I199" s="70"/>
      <c r="J199" s="70"/>
      <c r="K199" s="34" t="s">
        <v>65</v>
      </c>
      <c r="L199" s="77">
        <v>321</v>
      </c>
      <c r="M199" s="77"/>
      <c r="N199" s="72"/>
      <c r="O199" s="79" t="s">
        <v>526</v>
      </c>
      <c r="P199" s="81">
        <v>43693.58771990741</v>
      </c>
      <c r="Q199" s="79" t="s">
        <v>650</v>
      </c>
      <c r="R199" s="84" t="s">
        <v>753</v>
      </c>
      <c r="S199" s="79" t="s">
        <v>791</v>
      </c>
      <c r="T199" s="79" t="s">
        <v>844</v>
      </c>
      <c r="U199" s="79"/>
      <c r="V199" s="84" t="s">
        <v>1033</v>
      </c>
      <c r="W199" s="81">
        <v>43693.58771990741</v>
      </c>
      <c r="X199" s="84" t="s">
        <v>1263</v>
      </c>
      <c r="Y199" s="79"/>
      <c r="Z199" s="79"/>
      <c r="AA199" s="82" t="s">
        <v>1507</v>
      </c>
      <c r="AB199" s="82" t="s">
        <v>1579</v>
      </c>
      <c r="AC199" s="79" t="b">
        <v>0</v>
      </c>
      <c r="AD199" s="79">
        <v>1</v>
      </c>
      <c r="AE199" s="82" t="s">
        <v>1607</v>
      </c>
      <c r="AF199" s="79" t="b">
        <v>0</v>
      </c>
      <c r="AG199" s="79" t="s">
        <v>1621</v>
      </c>
      <c r="AH199" s="79"/>
      <c r="AI199" s="82" t="s">
        <v>1587</v>
      </c>
      <c r="AJ199" s="79" t="b">
        <v>0</v>
      </c>
      <c r="AK199" s="79">
        <v>0</v>
      </c>
      <c r="AL199" s="82" t="s">
        <v>1587</v>
      </c>
      <c r="AM199" s="79" t="s">
        <v>1643</v>
      </c>
      <c r="AN199" s="79" t="b">
        <v>0</v>
      </c>
      <c r="AO199" s="82" t="s">
        <v>1579</v>
      </c>
      <c r="AP199" s="79" t="s">
        <v>176</v>
      </c>
      <c r="AQ199" s="79">
        <v>0</v>
      </c>
      <c r="AR199" s="79">
        <v>0</v>
      </c>
      <c r="AS199" s="79"/>
      <c r="AT199" s="79"/>
      <c r="AU199" s="79"/>
      <c r="AV199" s="79"/>
      <c r="AW199" s="79"/>
      <c r="AX199" s="79"/>
      <c r="AY199" s="79"/>
      <c r="AZ199" s="79"/>
      <c r="BA199">
        <v>3</v>
      </c>
      <c r="BB199" s="78" t="str">
        <f>REPLACE(INDEX(GroupVertices[Group],MATCH(Edges25[[#This Row],[Vertex 1]],GroupVertices[Vertex],0)),1,1,"")</f>
        <v>1</v>
      </c>
      <c r="BC199" s="78" t="str">
        <f>REPLACE(INDEX(GroupVertices[Group],MATCH(Edges25[[#This Row],[Vertex 2]],GroupVertices[Vertex],0)),1,1,"")</f>
        <v>1</v>
      </c>
      <c r="BD199" s="48"/>
      <c r="BE199" s="49"/>
      <c r="BF199" s="48"/>
      <c r="BG199" s="49"/>
      <c r="BH199" s="48"/>
      <c r="BI199" s="49"/>
      <c r="BJ199" s="48"/>
      <c r="BK199" s="49"/>
      <c r="BL199" s="48"/>
    </row>
    <row r="200" spans="1:64" ht="15">
      <c r="A200" s="64" t="s">
        <v>379</v>
      </c>
      <c r="B200" s="64" t="s">
        <v>379</v>
      </c>
      <c r="C200" s="65"/>
      <c r="D200" s="66"/>
      <c r="E200" s="67"/>
      <c r="F200" s="68"/>
      <c r="G200" s="65"/>
      <c r="H200" s="69"/>
      <c r="I200" s="70"/>
      <c r="J200" s="70"/>
      <c r="K200" s="34" t="s">
        <v>65</v>
      </c>
      <c r="L200" s="77">
        <v>332</v>
      </c>
      <c r="M200" s="77"/>
      <c r="N200" s="72"/>
      <c r="O200" s="79" t="s">
        <v>176</v>
      </c>
      <c r="P200" s="81">
        <v>43691.82116898148</v>
      </c>
      <c r="Q200" s="79" t="s">
        <v>651</v>
      </c>
      <c r="R200" s="84" t="s">
        <v>754</v>
      </c>
      <c r="S200" s="79" t="s">
        <v>778</v>
      </c>
      <c r="T200" s="79"/>
      <c r="U200" s="79"/>
      <c r="V200" s="84" t="s">
        <v>1033</v>
      </c>
      <c r="W200" s="81">
        <v>43691.82116898148</v>
      </c>
      <c r="X200" s="84" t="s">
        <v>1264</v>
      </c>
      <c r="Y200" s="79"/>
      <c r="Z200" s="79"/>
      <c r="AA200" s="82" t="s">
        <v>1508</v>
      </c>
      <c r="AB200" s="79"/>
      <c r="AC200" s="79" t="b">
        <v>0</v>
      </c>
      <c r="AD200" s="79">
        <v>0</v>
      </c>
      <c r="AE200" s="82" t="s">
        <v>1587</v>
      </c>
      <c r="AF200" s="79" t="b">
        <v>0</v>
      </c>
      <c r="AG200" s="79" t="s">
        <v>1621</v>
      </c>
      <c r="AH200" s="79"/>
      <c r="AI200" s="82" t="s">
        <v>1587</v>
      </c>
      <c r="AJ200" s="79" t="b">
        <v>0</v>
      </c>
      <c r="AK200" s="79">
        <v>0</v>
      </c>
      <c r="AL200" s="82" t="s">
        <v>1587</v>
      </c>
      <c r="AM200" s="79" t="s">
        <v>1643</v>
      </c>
      <c r="AN200" s="79" t="b">
        <v>1</v>
      </c>
      <c r="AO200" s="82" t="s">
        <v>1508</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1</v>
      </c>
      <c r="BC200" s="78" t="str">
        <f>REPLACE(INDEX(GroupVertices[Group],MATCH(Edges25[[#This Row],[Vertex 2]],GroupVertices[Vertex],0)),1,1,"")</f>
        <v>1</v>
      </c>
      <c r="BD200" s="48">
        <v>2</v>
      </c>
      <c r="BE200" s="49">
        <v>10.526315789473685</v>
      </c>
      <c r="BF200" s="48">
        <v>0</v>
      </c>
      <c r="BG200" s="49">
        <v>0</v>
      </c>
      <c r="BH200" s="48">
        <v>0</v>
      </c>
      <c r="BI200" s="49">
        <v>0</v>
      </c>
      <c r="BJ200" s="48">
        <v>17</v>
      </c>
      <c r="BK200" s="49">
        <v>89.47368421052632</v>
      </c>
      <c r="BL200" s="48">
        <v>19</v>
      </c>
    </row>
    <row r="201" spans="1:64" ht="15">
      <c r="A201" s="64" t="s">
        <v>379</v>
      </c>
      <c r="B201" s="64" t="s">
        <v>379</v>
      </c>
      <c r="C201" s="65"/>
      <c r="D201" s="66"/>
      <c r="E201" s="67"/>
      <c r="F201" s="68"/>
      <c r="G201" s="65"/>
      <c r="H201" s="69"/>
      <c r="I201" s="70"/>
      <c r="J201" s="70"/>
      <c r="K201" s="34" t="s">
        <v>65</v>
      </c>
      <c r="L201" s="77">
        <v>333</v>
      </c>
      <c r="M201" s="77"/>
      <c r="N201" s="72"/>
      <c r="O201" s="79" t="s">
        <v>176</v>
      </c>
      <c r="P201" s="81">
        <v>43691.90087962963</v>
      </c>
      <c r="Q201" s="79" t="s">
        <v>652</v>
      </c>
      <c r="R201" s="84" t="s">
        <v>755</v>
      </c>
      <c r="S201" s="79" t="s">
        <v>778</v>
      </c>
      <c r="T201" s="79" t="s">
        <v>845</v>
      </c>
      <c r="U201" s="79"/>
      <c r="V201" s="84" t="s">
        <v>1033</v>
      </c>
      <c r="W201" s="81">
        <v>43691.90087962963</v>
      </c>
      <c r="X201" s="84" t="s">
        <v>1265</v>
      </c>
      <c r="Y201" s="79"/>
      <c r="Z201" s="79"/>
      <c r="AA201" s="82" t="s">
        <v>1509</v>
      </c>
      <c r="AB201" s="79"/>
      <c r="AC201" s="79" t="b">
        <v>0</v>
      </c>
      <c r="AD201" s="79">
        <v>0</v>
      </c>
      <c r="AE201" s="82" t="s">
        <v>1587</v>
      </c>
      <c r="AF201" s="79" t="b">
        <v>1</v>
      </c>
      <c r="AG201" s="79" t="s">
        <v>1626</v>
      </c>
      <c r="AH201" s="79"/>
      <c r="AI201" s="82" t="s">
        <v>1633</v>
      </c>
      <c r="AJ201" s="79" t="b">
        <v>0</v>
      </c>
      <c r="AK201" s="79">
        <v>0</v>
      </c>
      <c r="AL201" s="82" t="s">
        <v>1587</v>
      </c>
      <c r="AM201" s="79" t="s">
        <v>1643</v>
      </c>
      <c r="AN201" s="79" t="b">
        <v>1</v>
      </c>
      <c r="AO201" s="82" t="s">
        <v>1509</v>
      </c>
      <c r="AP201" s="79" t="s">
        <v>176</v>
      </c>
      <c r="AQ201" s="79">
        <v>0</v>
      </c>
      <c r="AR201" s="79">
        <v>0</v>
      </c>
      <c r="AS201" s="79"/>
      <c r="AT201" s="79"/>
      <c r="AU201" s="79"/>
      <c r="AV201" s="79"/>
      <c r="AW201" s="79"/>
      <c r="AX201" s="79"/>
      <c r="AY201" s="79"/>
      <c r="AZ201" s="79"/>
      <c r="BA201">
        <v>3</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14</v>
      </c>
      <c r="BK201" s="49">
        <v>100</v>
      </c>
      <c r="BL201" s="48">
        <v>14</v>
      </c>
    </row>
    <row r="202" spans="1:64" ht="15">
      <c r="A202" s="64" t="s">
        <v>379</v>
      </c>
      <c r="B202" s="64" t="s">
        <v>379</v>
      </c>
      <c r="C202" s="65"/>
      <c r="D202" s="66"/>
      <c r="E202" s="67"/>
      <c r="F202" s="68"/>
      <c r="G202" s="65"/>
      <c r="H202" s="69"/>
      <c r="I202" s="70"/>
      <c r="J202" s="70"/>
      <c r="K202" s="34" t="s">
        <v>65</v>
      </c>
      <c r="L202" s="77">
        <v>334</v>
      </c>
      <c r="M202" s="77"/>
      <c r="N202" s="72"/>
      <c r="O202" s="79" t="s">
        <v>176</v>
      </c>
      <c r="P202" s="81">
        <v>43694.61577546296</v>
      </c>
      <c r="Q202" s="79" t="s">
        <v>653</v>
      </c>
      <c r="R202" s="84" t="s">
        <v>756</v>
      </c>
      <c r="S202" s="79" t="s">
        <v>778</v>
      </c>
      <c r="T202" s="79" t="s">
        <v>846</v>
      </c>
      <c r="U202" s="79"/>
      <c r="V202" s="84" t="s">
        <v>1033</v>
      </c>
      <c r="W202" s="81">
        <v>43694.61577546296</v>
      </c>
      <c r="X202" s="84" t="s">
        <v>1266</v>
      </c>
      <c r="Y202" s="79"/>
      <c r="Z202" s="79"/>
      <c r="AA202" s="82" t="s">
        <v>1510</v>
      </c>
      <c r="AB202" s="79"/>
      <c r="AC202" s="79" t="b">
        <v>0</v>
      </c>
      <c r="AD202" s="79">
        <v>1</v>
      </c>
      <c r="AE202" s="82" t="s">
        <v>1587</v>
      </c>
      <c r="AF202" s="79" t="b">
        <v>1</v>
      </c>
      <c r="AG202" s="79" t="s">
        <v>1627</v>
      </c>
      <c r="AH202" s="79"/>
      <c r="AI202" s="82" t="s">
        <v>1640</v>
      </c>
      <c r="AJ202" s="79" t="b">
        <v>0</v>
      </c>
      <c r="AK202" s="79">
        <v>1</v>
      </c>
      <c r="AL202" s="82" t="s">
        <v>1587</v>
      </c>
      <c r="AM202" s="79" t="s">
        <v>1644</v>
      </c>
      <c r="AN202" s="79" t="b">
        <v>0</v>
      </c>
      <c r="AO202" s="82" t="s">
        <v>1510</v>
      </c>
      <c r="AP202" s="79" t="s">
        <v>176</v>
      </c>
      <c r="AQ202" s="79">
        <v>0</v>
      </c>
      <c r="AR202" s="79">
        <v>0</v>
      </c>
      <c r="AS202" s="79"/>
      <c r="AT202" s="79"/>
      <c r="AU202" s="79"/>
      <c r="AV202" s="79"/>
      <c r="AW202" s="79"/>
      <c r="AX202" s="79"/>
      <c r="AY202" s="79"/>
      <c r="AZ202" s="79"/>
      <c r="BA202">
        <v>3</v>
      </c>
      <c r="BB202" s="78" t="str">
        <f>REPLACE(INDEX(GroupVertices[Group],MATCH(Edges25[[#This Row],[Vertex 1]],GroupVertices[Vertex],0)),1,1,"")</f>
        <v>1</v>
      </c>
      <c r="BC202" s="78" t="str">
        <f>REPLACE(INDEX(GroupVertices[Group],MATCH(Edges25[[#This Row],[Vertex 2]],GroupVertices[Vertex],0)),1,1,"")</f>
        <v>1</v>
      </c>
      <c r="BD202" s="48">
        <v>0</v>
      </c>
      <c r="BE202" s="49">
        <v>0</v>
      </c>
      <c r="BF202" s="48">
        <v>0</v>
      </c>
      <c r="BG202" s="49">
        <v>0</v>
      </c>
      <c r="BH202" s="48">
        <v>0</v>
      </c>
      <c r="BI202" s="49">
        <v>0</v>
      </c>
      <c r="BJ202" s="48">
        <v>11</v>
      </c>
      <c r="BK202" s="49">
        <v>100</v>
      </c>
      <c r="BL202" s="48">
        <v>11</v>
      </c>
    </row>
    <row r="203" spans="1:64" ht="15">
      <c r="A203" s="64" t="s">
        <v>382</v>
      </c>
      <c r="B203" s="64" t="s">
        <v>469</v>
      </c>
      <c r="C203" s="65"/>
      <c r="D203" s="66"/>
      <c r="E203" s="67"/>
      <c r="F203" s="68"/>
      <c r="G203" s="65"/>
      <c r="H203" s="69"/>
      <c r="I203" s="70"/>
      <c r="J203" s="70"/>
      <c r="K203" s="34" t="s">
        <v>65</v>
      </c>
      <c r="L203" s="77">
        <v>335</v>
      </c>
      <c r="M203" s="77"/>
      <c r="N203" s="72"/>
      <c r="O203" s="79" t="s">
        <v>527</v>
      </c>
      <c r="P203" s="81">
        <v>43694.71871527778</v>
      </c>
      <c r="Q203" s="79" t="s">
        <v>654</v>
      </c>
      <c r="R203" s="79"/>
      <c r="S203" s="79"/>
      <c r="T203" s="79" t="s">
        <v>847</v>
      </c>
      <c r="U203" s="84" t="s">
        <v>877</v>
      </c>
      <c r="V203" s="84" t="s">
        <v>877</v>
      </c>
      <c r="W203" s="81">
        <v>43694.71871527778</v>
      </c>
      <c r="X203" s="84" t="s">
        <v>1267</v>
      </c>
      <c r="Y203" s="79"/>
      <c r="Z203" s="79"/>
      <c r="AA203" s="82" t="s">
        <v>1511</v>
      </c>
      <c r="AB203" s="79"/>
      <c r="AC203" s="79" t="b">
        <v>0</v>
      </c>
      <c r="AD203" s="79">
        <v>0</v>
      </c>
      <c r="AE203" s="82" t="s">
        <v>1613</v>
      </c>
      <c r="AF203" s="79" t="b">
        <v>0</v>
      </c>
      <c r="AG203" s="79" t="s">
        <v>1621</v>
      </c>
      <c r="AH203" s="79"/>
      <c r="AI203" s="82" t="s">
        <v>1587</v>
      </c>
      <c r="AJ203" s="79" t="b">
        <v>0</v>
      </c>
      <c r="AK203" s="79">
        <v>0</v>
      </c>
      <c r="AL203" s="82" t="s">
        <v>1587</v>
      </c>
      <c r="AM203" s="79" t="s">
        <v>1644</v>
      </c>
      <c r="AN203" s="79" t="b">
        <v>0</v>
      </c>
      <c r="AO203" s="82" t="s">
        <v>1511</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8</v>
      </c>
      <c r="BC203" s="78" t="str">
        <f>REPLACE(INDEX(GroupVertices[Group],MATCH(Edges25[[#This Row],[Vertex 2]],GroupVertices[Vertex],0)),1,1,"")</f>
        <v>8</v>
      </c>
      <c r="BD203" s="48">
        <v>0</v>
      </c>
      <c r="BE203" s="49">
        <v>0</v>
      </c>
      <c r="BF203" s="48">
        <v>0</v>
      </c>
      <c r="BG203" s="49">
        <v>0</v>
      </c>
      <c r="BH203" s="48">
        <v>0</v>
      </c>
      <c r="BI203" s="49">
        <v>0</v>
      </c>
      <c r="BJ203" s="48">
        <v>26</v>
      </c>
      <c r="BK203" s="49">
        <v>100</v>
      </c>
      <c r="BL203" s="48">
        <v>26</v>
      </c>
    </row>
    <row r="204" spans="1:64" ht="15">
      <c r="A204" s="64" t="s">
        <v>383</v>
      </c>
      <c r="B204" s="64" t="s">
        <v>399</v>
      </c>
      <c r="C204" s="65"/>
      <c r="D204" s="66"/>
      <c r="E204" s="67"/>
      <c r="F204" s="68"/>
      <c r="G204" s="65"/>
      <c r="H204" s="69"/>
      <c r="I204" s="70"/>
      <c r="J204" s="70"/>
      <c r="K204" s="34" t="s">
        <v>65</v>
      </c>
      <c r="L204" s="77">
        <v>336</v>
      </c>
      <c r="M204" s="77"/>
      <c r="N204" s="72"/>
      <c r="O204" s="79" t="s">
        <v>526</v>
      </c>
      <c r="P204" s="81">
        <v>43694.74052083334</v>
      </c>
      <c r="Q204" s="79" t="s">
        <v>626</v>
      </c>
      <c r="R204" s="79"/>
      <c r="S204" s="79"/>
      <c r="T204" s="79"/>
      <c r="U204" s="79"/>
      <c r="V204" s="84" t="s">
        <v>1036</v>
      </c>
      <c r="W204" s="81">
        <v>43694.74052083334</v>
      </c>
      <c r="X204" s="84" t="s">
        <v>1268</v>
      </c>
      <c r="Y204" s="79"/>
      <c r="Z204" s="79"/>
      <c r="AA204" s="82" t="s">
        <v>1512</v>
      </c>
      <c r="AB204" s="79"/>
      <c r="AC204" s="79" t="b">
        <v>0</v>
      </c>
      <c r="AD204" s="79">
        <v>0</v>
      </c>
      <c r="AE204" s="82" t="s">
        <v>1587</v>
      </c>
      <c r="AF204" s="79" t="b">
        <v>0</v>
      </c>
      <c r="AG204" s="79" t="s">
        <v>1621</v>
      </c>
      <c r="AH204" s="79"/>
      <c r="AI204" s="82" t="s">
        <v>1587</v>
      </c>
      <c r="AJ204" s="79" t="b">
        <v>0</v>
      </c>
      <c r="AK204" s="79">
        <v>4</v>
      </c>
      <c r="AL204" s="82" t="s">
        <v>1532</v>
      </c>
      <c r="AM204" s="79" t="s">
        <v>1648</v>
      </c>
      <c r="AN204" s="79" t="b">
        <v>0</v>
      </c>
      <c r="AO204" s="82" t="s">
        <v>1532</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12</v>
      </c>
      <c r="BC204" s="78" t="str">
        <f>REPLACE(INDEX(GroupVertices[Group],MATCH(Edges25[[#This Row],[Vertex 2]],GroupVertices[Vertex],0)),1,1,"")</f>
        <v>12</v>
      </c>
      <c r="BD204" s="48">
        <v>1</v>
      </c>
      <c r="BE204" s="49">
        <v>4</v>
      </c>
      <c r="BF204" s="48">
        <v>1</v>
      </c>
      <c r="BG204" s="49">
        <v>4</v>
      </c>
      <c r="BH204" s="48">
        <v>0</v>
      </c>
      <c r="BI204" s="49">
        <v>0</v>
      </c>
      <c r="BJ204" s="48">
        <v>23</v>
      </c>
      <c r="BK204" s="49">
        <v>92</v>
      </c>
      <c r="BL204" s="48">
        <v>25</v>
      </c>
    </row>
    <row r="205" spans="1:64" ht="15">
      <c r="A205" s="64" t="s">
        <v>384</v>
      </c>
      <c r="B205" s="64" t="s">
        <v>384</v>
      </c>
      <c r="C205" s="65"/>
      <c r="D205" s="66"/>
      <c r="E205" s="67"/>
      <c r="F205" s="68"/>
      <c r="G205" s="65"/>
      <c r="H205" s="69"/>
      <c r="I205" s="70"/>
      <c r="J205" s="70"/>
      <c r="K205" s="34" t="s">
        <v>65</v>
      </c>
      <c r="L205" s="77">
        <v>337</v>
      </c>
      <c r="M205" s="77"/>
      <c r="N205" s="72"/>
      <c r="O205" s="79" t="s">
        <v>176</v>
      </c>
      <c r="P205" s="81">
        <v>43694.89236111111</v>
      </c>
      <c r="Q205" s="79" t="s">
        <v>655</v>
      </c>
      <c r="R205" s="84" t="s">
        <v>757</v>
      </c>
      <c r="S205" s="79" t="s">
        <v>773</v>
      </c>
      <c r="T205" s="79" t="s">
        <v>800</v>
      </c>
      <c r="U205" s="79"/>
      <c r="V205" s="84" t="s">
        <v>1037</v>
      </c>
      <c r="W205" s="81">
        <v>43694.89236111111</v>
      </c>
      <c r="X205" s="84" t="s">
        <v>1269</v>
      </c>
      <c r="Y205" s="79"/>
      <c r="Z205" s="79"/>
      <c r="AA205" s="82" t="s">
        <v>1513</v>
      </c>
      <c r="AB205" s="79"/>
      <c r="AC205" s="79" t="b">
        <v>0</v>
      </c>
      <c r="AD205" s="79">
        <v>0</v>
      </c>
      <c r="AE205" s="82" t="s">
        <v>1587</v>
      </c>
      <c r="AF205" s="79" t="b">
        <v>0</v>
      </c>
      <c r="AG205" s="79" t="s">
        <v>1621</v>
      </c>
      <c r="AH205" s="79"/>
      <c r="AI205" s="82" t="s">
        <v>1587</v>
      </c>
      <c r="AJ205" s="79" t="b">
        <v>0</v>
      </c>
      <c r="AK205" s="79">
        <v>0</v>
      </c>
      <c r="AL205" s="82" t="s">
        <v>1587</v>
      </c>
      <c r="AM205" s="79" t="s">
        <v>1645</v>
      </c>
      <c r="AN205" s="79" t="b">
        <v>0</v>
      </c>
      <c r="AO205" s="82" t="s">
        <v>1513</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2</v>
      </c>
      <c r="BC205" s="78" t="str">
        <f>REPLACE(INDEX(GroupVertices[Group],MATCH(Edges25[[#This Row],[Vertex 2]],GroupVertices[Vertex],0)),1,1,"")</f>
        <v>2</v>
      </c>
      <c r="BD205" s="48">
        <v>0</v>
      </c>
      <c r="BE205" s="49">
        <v>0</v>
      </c>
      <c r="BF205" s="48">
        <v>1</v>
      </c>
      <c r="BG205" s="49">
        <v>2.6315789473684212</v>
      </c>
      <c r="BH205" s="48">
        <v>0</v>
      </c>
      <c r="BI205" s="49">
        <v>0</v>
      </c>
      <c r="BJ205" s="48">
        <v>37</v>
      </c>
      <c r="BK205" s="49">
        <v>97.36842105263158</v>
      </c>
      <c r="BL205" s="48">
        <v>38</v>
      </c>
    </row>
    <row r="206" spans="1:64" ht="15">
      <c r="A206" s="64" t="s">
        <v>385</v>
      </c>
      <c r="B206" s="64" t="s">
        <v>450</v>
      </c>
      <c r="C206" s="65"/>
      <c r="D206" s="66"/>
      <c r="E206" s="67"/>
      <c r="F206" s="68"/>
      <c r="G206" s="65"/>
      <c r="H206" s="69"/>
      <c r="I206" s="70"/>
      <c r="J206" s="70"/>
      <c r="K206" s="34" t="s">
        <v>65</v>
      </c>
      <c r="L206" s="77">
        <v>338</v>
      </c>
      <c r="M206" s="77"/>
      <c r="N206" s="72"/>
      <c r="O206" s="79" t="s">
        <v>526</v>
      </c>
      <c r="P206" s="81">
        <v>43694.901030092595</v>
      </c>
      <c r="Q206" s="79" t="s">
        <v>656</v>
      </c>
      <c r="R206" s="79"/>
      <c r="S206" s="79"/>
      <c r="T206" s="79"/>
      <c r="U206" s="79"/>
      <c r="V206" s="84" t="s">
        <v>1038</v>
      </c>
      <c r="W206" s="81">
        <v>43694.901030092595</v>
      </c>
      <c r="X206" s="84" t="s">
        <v>1270</v>
      </c>
      <c r="Y206" s="79"/>
      <c r="Z206" s="79"/>
      <c r="AA206" s="82" t="s">
        <v>1514</v>
      </c>
      <c r="AB206" s="82" t="s">
        <v>1580</v>
      </c>
      <c r="AC206" s="79" t="b">
        <v>0</v>
      </c>
      <c r="AD206" s="79">
        <v>1</v>
      </c>
      <c r="AE206" s="82" t="s">
        <v>1614</v>
      </c>
      <c r="AF206" s="79" t="b">
        <v>0</v>
      </c>
      <c r="AG206" s="79" t="s">
        <v>1621</v>
      </c>
      <c r="AH206" s="79"/>
      <c r="AI206" s="82" t="s">
        <v>1587</v>
      </c>
      <c r="AJ206" s="79" t="b">
        <v>0</v>
      </c>
      <c r="AK206" s="79">
        <v>0</v>
      </c>
      <c r="AL206" s="82" t="s">
        <v>1587</v>
      </c>
      <c r="AM206" s="79" t="s">
        <v>1643</v>
      </c>
      <c r="AN206" s="79" t="b">
        <v>0</v>
      </c>
      <c r="AO206" s="82" t="s">
        <v>1580</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1</v>
      </c>
      <c r="BD206" s="48"/>
      <c r="BE206" s="49"/>
      <c r="BF206" s="48"/>
      <c r="BG206" s="49"/>
      <c r="BH206" s="48"/>
      <c r="BI206" s="49"/>
      <c r="BJ206" s="48"/>
      <c r="BK206" s="49"/>
      <c r="BL206" s="48"/>
    </row>
    <row r="207" spans="1:64" ht="15">
      <c r="A207" s="64" t="s">
        <v>386</v>
      </c>
      <c r="B207" s="64" t="s">
        <v>386</v>
      </c>
      <c r="C207" s="65"/>
      <c r="D207" s="66"/>
      <c r="E207" s="67"/>
      <c r="F207" s="68"/>
      <c r="G207" s="65"/>
      <c r="H207" s="69"/>
      <c r="I207" s="70"/>
      <c r="J207" s="70"/>
      <c r="K207" s="34" t="s">
        <v>65</v>
      </c>
      <c r="L207" s="77">
        <v>340</v>
      </c>
      <c r="M207" s="77"/>
      <c r="N207" s="72"/>
      <c r="O207" s="79" t="s">
        <v>176</v>
      </c>
      <c r="P207" s="81">
        <v>43695.17658564815</v>
      </c>
      <c r="Q207" s="79" t="s">
        <v>657</v>
      </c>
      <c r="R207" s="84" t="s">
        <v>758</v>
      </c>
      <c r="S207" s="79" t="s">
        <v>778</v>
      </c>
      <c r="T207" s="79" t="s">
        <v>848</v>
      </c>
      <c r="U207" s="79"/>
      <c r="V207" s="84" t="s">
        <v>1039</v>
      </c>
      <c r="W207" s="81">
        <v>43695.17658564815</v>
      </c>
      <c r="X207" s="84" t="s">
        <v>1271</v>
      </c>
      <c r="Y207" s="79"/>
      <c r="Z207" s="79"/>
      <c r="AA207" s="82" t="s">
        <v>1515</v>
      </c>
      <c r="AB207" s="79"/>
      <c r="AC207" s="79" t="b">
        <v>0</v>
      </c>
      <c r="AD207" s="79">
        <v>0</v>
      </c>
      <c r="AE207" s="82" t="s">
        <v>1587</v>
      </c>
      <c r="AF207" s="79" t="b">
        <v>1</v>
      </c>
      <c r="AG207" s="79" t="s">
        <v>1621</v>
      </c>
      <c r="AH207" s="79"/>
      <c r="AI207" s="82" t="s">
        <v>1641</v>
      </c>
      <c r="AJ207" s="79" t="b">
        <v>0</v>
      </c>
      <c r="AK207" s="79">
        <v>0</v>
      </c>
      <c r="AL207" s="82" t="s">
        <v>1587</v>
      </c>
      <c r="AM207" s="79" t="s">
        <v>1648</v>
      </c>
      <c r="AN207" s="79" t="b">
        <v>0</v>
      </c>
      <c r="AO207" s="82" t="s">
        <v>1515</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2</v>
      </c>
      <c r="BC207" s="78" t="str">
        <f>REPLACE(INDEX(GroupVertices[Group],MATCH(Edges25[[#This Row],[Vertex 2]],GroupVertices[Vertex],0)),1,1,"")</f>
        <v>2</v>
      </c>
      <c r="BD207" s="48">
        <v>0</v>
      </c>
      <c r="BE207" s="49">
        <v>0</v>
      </c>
      <c r="BF207" s="48">
        <v>1</v>
      </c>
      <c r="BG207" s="49">
        <v>2.7027027027027026</v>
      </c>
      <c r="BH207" s="48">
        <v>0</v>
      </c>
      <c r="BI207" s="49">
        <v>0</v>
      </c>
      <c r="BJ207" s="48">
        <v>36</v>
      </c>
      <c r="BK207" s="49">
        <v>97.29729729729729</v>
      </c>
      <c r="BL207" s="48">
        <v>37</v>
      </c>
    </row>
    <row r="208" spans="1:64" ht="15">
      <c r="A208" s="64" t="s">
        <v>387</v>
      </c>
      <c r="B208" s="64" t="s">
        <v>503</v>
      </c>
      <c r="C208" s="65"/>
      <c r="D208" s="66"/>
      <c r="E208" s="67"/>
      <c r="F208" s="68"/>
      <c r="G208" s="65"/>
      <c r="H208" s="69"/>
      <c r="I208" s="70"/>
      <c r="J208" s="70"/>
      <c r="K208" s="34" t="s">
        <v>65</v>
      </c>
      <c r="L208" s="77">
        <v>341</v>
      </c>
      <c r="M208" s="77"/>
      <c r="N208" s="72"/>
      <c r="O208" s="79" t="s">
        <v>526</v>
      </c>
      <c r="P208" s="81">
        <v>43695.360347222224</v>
      </c>
      <c r="Q208" s="79" t="s">
        <v>658</v>
      </c>
      <c r="R208" s="79"/>
      <c r="S208" s="79"/>
      <c r="T208" s="79"/>
      <c r="U208" s="79"/>
      <c r="V208" s="84" t="s">
        <v>1040</v>
      </c>
      <c r="W208" s="81">
        <v>43695.360347222224</v>
      </c>
      <c r="X208" s="84" t="s">
        <v>1272</v>
      </c>
      <c r="Y208" s="79"/>
      <c r="Z208" s="79"/>
      <c r="AA208" s="82" t="s">
        <v>1516</v>
      </c>
      <c r="AB208" s="79"/>
      <c r="AC208" s="79" t="b">
        <v>0</v>
      </c>
      <c r="AD208" s="79">
        <v>0</v>
      </c>
      <c r="AE208" s="82" t="s">
        <v>1587</v>
      </c>
      <c r="AF208" s="79" t="b">
        <v>0</v>
      </c>
      <c r="AG208" s="79" t="s">
        <v>1621</v>
      </c>
      <c r="AH208" s="79"/>
      <c r="AI208" s="82" t="s">
        <v>1587</v>
      </c>
      <c r="AJ208" s="79" t="b">
        <v>0</v>
      </c>
      <c r="AK208" s="79">
        <v>1</v>
      </c>
      <c r="AL208" s="82" t="s">
        <v>1311</v>
      </c>
      <c r="AM208" s="79" t="s">
        <v>1643</v>
      </c>
      <c r="AN208" s="79" t="b">
        <v>0</v>
      </c>
      <c r="AO208" s="82" t="s">
        <v>1311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4</v>
      </c>
      <c r="BC208" s="78" t="str">
        <f>REPLACE(INDEX(GroupVertices[Group],MATCH(Edges25[[#This Row],[Vertex 2]],GroupVertices[Vertex],0)),1,1,"")</f>
        <v>4</v>
      </c>
      <c r="BD208" s="48"/>
      <c r="BE208" s="49"/>
      <c r="BF208" s="48"/>
      <c r="BG208" s="49"/>
      <c r="BH208" s="48"/>
      <c r="BI208" s="49"/>
      <c r="BJ208" s="48"/>
      <c r="BK208" s="49"/>
      <c r="BL208" s="48"/>
    </row>
    <row r="209" spans="1:64" ht="15">
      <c r="A209" s="64" t="s">
        <v>388</v>
      </c>
      <c r="B209" s="64" t="s">
        <v>388</v>
      </c>
      <c r="C209" s="65"/>
      <c r="D209" s="66"/>
      <c r="E209" s="67"/>
      <c r="F209" s="68"/>
      <c r="G209" s="65"/>
      <c r="H209" s="69"/>
      <c r="I209" s="70"/>
      <c r="J209" s="70"/>
      <c r="K209" s="34" t="s">
        <v>65</v>
      </c>
      <c r="L209" s="77">
        <v>364</v>
      </c>
      <c r="M209" s="77"/>
      <c r="N209" s="72"/>
      <c r="O209" s="79" t="s">
        <v>176</v>
      </c>
      <c r="P209" s="81">
        <v>43695.405625</v>
      </c>
      <c r="Q209" s="79" t="s">
        <v>659</v>
      </c>
      <c r="R209" s="79"/>
      <c r="S209" s="79"/>
      <c r="T209" s="79" t="s">
        <v>849</v>
      </c>
      <c r="U209" s="79"/>
      <c r="V209" s="84" t="s">
        <v>1041</v>
      </c>
      <c r="W209" s="81">
        <v>43695.405625</v>
      </c>
      <c r="X209" s="84" t="s">
        <v>1273</v>
      </c>
      <c r="Y209" s="79"/>
      <c r="Z209" s="79"/>
      <c r="AA209" s="82" t="s">
        <v>1517</v>
      </c>
      <c r="AB209" s="79"/>
      <c r="AC209" s="79" t="b">
        <v>0</v>
      </c>
      <c r="AD209" s="79">
        <v>0</v>
      </c>
      <c r="AE209" s="82" t="s">
        <v>1587</v>
      </c>
      <c r="AF209" s="79" t="b">
        <v>0</v>
      </c>
      <c r="AG209" s="79" t="s">
        <v>1621</v>
      </c>
      <c r="AH209" s="79"/>
      <c r="AI209" s="82" t="s">
        <v>1587</v>
      </c>
      <c r="AJ209" s="79" t="b">
        <v>0</v>
      </c>
      <c r="AK209" s="79">
        <v>0</v>
      </c>
      <c r="AL209" s="82" t="s">
        <v>1587</v>
      </c>
      <c r="AM209" s="79" t="s">
        <v>1644</v>
      </c>
      <c r="AN209" s="79" t="b">
        <v>0</v>
      </c>
      <c r="AO209" s="82" t="s">
        <v>1517</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2</v>
      </c>
      <c r="BC209" s="78" t="str">
        <f>REPLACE(INDEX(GroupVertices[Group],MATCH(Edges25[[#This Row],[Vertex 2]],GroupVertices[Vertex],0)),1,1,"")</f>
        <v>2</v>
      </c>
      <c r="BD209" s="48">
        <v>1</v>
      </c>
      <c r="BE209" s="49">
        <v>6.666666666666667</v>
      </c>
      <c r="BF209" s="48">
        <v>0</v>
      </c>
      <c r="BG209" s="49">
        <v>0</v>
      </c>
      <c r="BH209" s="48">
        <v>0</v>
      </c>
      <c r="BI209" s="49">
        <v>0</v>
      </c>
      <c r="BJ209" s="48">
        <v>14</v>
      </c>
      <c r="BK209" s="49">
        <v>93.33333333333333</v>
      </c>
      <c r="BL209" s="48">
        <v>15</v>
      </c>
    </row>
    <row r="210" spans="1:64" ht="15">
      <c r="A210" s="64" t="s">
        <v>389</v>
      </c>
      <c r="B210" s="64" t="s">
        <v>514</v>
      </c>
      <c r="C210" s="65"/>
      <c r="D210" s="66"/>
      <c r="E210" s="67"/>
      <c r="F210" s="68"/>
      <c r="G210" s="65"/>
      <c r="H210" s="69"/>
      <c r="I210" s="70"/>
      <c r="J210" s="70"/>
      <c r="K210" s="34" t="s">
        <v>65</v>
      </c>
      <c r="L210" s="77">
        <v>365</v>
      </c>
      <c r="M210" s="77"/>
      <c r="N210" s="72"/>
      <c r="O210" s="79" t="s">
        <v>527</v>
      </c>
      <c r="P210" s="81">
        <v>43695.48726851852</v>
      </c>
      <c r="Q210" s="79" t="s">
        <v>660</v>
      </c>
      <c r="R210" s="79"/>
      <c r="S210" s="79"/>
      <c r="T210" s="79" t="s">
        <v>850</v>
      </c>
      <c r="U210" s="79"/>
      <c r="V210" s="84" t="s">
        <v>1042</v>
      </c>
      <c r="W210" s="81">
        <v>43695.48726851852</v>
      </c>
      <c r="X210" s="84" t="s">
        <v>1274</v>
      </c>
      <c r="Y210" s="79"/>
      <c r="Z210" s="79"/>
      <c r="AA210" s="82" t="s">
        <v>1518</v>
      </c>
      <c r="AB210" s="82" t="s">
        <v>1581</v>
      </c>
      <c r="AC210" s="79" t="b">
        <v>0</v>
      </c>
      <c r="AD210" s="79">
        <v>1</v>
      </c>
      <c r="AE210" s="82" t="s">
        <v>1615</v>
      </c>
      <c r="AF210" s="79" t="b">
        <v>0</v>
      </c>
      <c r="AG210" s="79" t="s">
        <v>1621</v>
      </c>
      <c r="AH210" s="79"/>
      <c r="AI210" s="82" t="s">
        <v>1587</v>
      </c>
      <c r="AJ210" s="79" t="b">
        <v>0</v>
      </c>
      <c r="AK210" s="79">
        <v>0</v>
      </c>
      <c r="AL210" s="82" t="s">
        <v>1587</v>
      </c>
      <c r="AM210" s="79" t="s">
        <v>1648</v>
      </c>
      <c r="AN210" s="79" t="b">
        <v>0</v>
      </c>
      <c r="AO210" s="82" t="s">
        <v>1581</v>
      </c>
      <c r="AP210" s="79" t="s">
        <v>176</v>
      </c>
      <c r="AQ210" s="79">
        <v>0</v>
      </c>
      <c r="AR210" s="79">
        <v>0</v>
      </c>
      <c r="AS210" s="79" t="s">
        <v>1660</v>
      </c>
      <c r="AT210" s="79" t="s">
        <v>1661</v>
      </c>
      <c r="AU210" s="79" t="s">
        <v>1664</v>
      </c>
      <c r="AV210" s="79" t="s">
        <v>1671</v>
      </c>
      <c r="AW210" s="79" t="s">
        <v>1676</v>
      </c>
      <c r="AX210" s="79" t="s">
        <v>1681</v>
      </c>
      <c r="AY210" s="79" t="s">
        <v>1682</v>
      </c>
      <c r="AZ210" s="84" t="s">
        <v>1687</v>
      </c>
      <c r="BA210">
        <v>1</v>
      </c>
      <c r="BB210" s="78" t="str">
        <f>REPLACE(INDEX(GroupVertices[Group],MATCH(Edges25[[#This Row],[Vertex 1]],GroupVertices[Vertex],0)),1,1,"")</f>
        <v>39</v>
      </c>
      <c r="BC210" s="78" t="str">
        <f>REPLACE(INDEX(GroupVertices[Group],MATCH(Edges25[[#This Row],[Vertex 2]],GroupVertices[Vertex],0)),1,1,"")</f>
        <v>39</v>
      </c>
      <c r="BD210" s="48">
        <v>0</v>
      </c>
      <c r="BE210" s="49">
        <v>0</v>
      </c>
      <c r="BF210" s="48">
        <v>0</v>
      </c>
      <c r="BG210" s="49">
        <v>0</v>
      </c>
      <c r="BH210" s="48">
        <v>0</v>
      </c>
      <c r="BI210" s="49">
        <v>0</v>
      </c>
      <c r="BJ210" s="48">
        <v>6</v>
      </c>
      <c r="BK210" s="49">
        <v>100</v>
      </c>
      <c r="BL210" s="48">
        <v>6</v>
      </c>
    </row>
    <row r="211" spans="1:64" ht="15">
      <c r="A211" s="64" t="s">
        <v>390</v>
      </c>
      <c r="B211" s="64" t="s">
        <v>515</v>
      </c>
      <c r="C211" s="65"/>
      <c r="D211" s="66"/>
      <c r="E211" s="67"/>
      <c r="F211" s="68"/>
      <c r="G211" s="65"/>
      <c r="H211" s="69"/>
      <c r="I211" s="70"/>
      <c r="J211" s="70"/>
      <c r="K211" s="34" t="s">
        <v>65</v>
      </c>
      <c r="L211" s="77">
        <v>366</v>
      </c>
      <c r="M211" s="77"/>
      <c r="N211" s="72"/>
      <c r="O211" s="79" t="s">
        <v>526</v>
      </c>
      <c r="P211" s="81">
        <v>43695.96423611111</v>
      </c>
      <c r="Q211" s="79" t="s">
        <v>661</v>
      </c>
      <c r="R211" s="79"/>
      <c r="S211" s="79"/>
      <c r="T211" s="79" t="s">
        <v>851</v>
      </c>
      <c r="U211" s="79"/>
      <c r="V211" s="84" t="s">
        <v>1043</v>
      </c>
      <c r="W211" s="81">
        <v>43695.96423611111</v>
      </c>
      <c r="X211" s="84" t="s">
        <v>1275</v>
      </c>
      <c r="Y211" s="79"/>
      <c r="Z211" s="79"/>
      <c r="AA211" s="82" t="s">
        <v>1519</v>
      </c>
      <c r="AB211" s="82" t="s">
        <v>1582</v>
      </c>
      <c r="AC211" s="79" t="b">
        <v>0</v>
      </c>
      <c r="AD211" s="79">
        <v>0</v>
      </c>
      <c r="AE211" s="82" t="s">
        <v>1616</v>
      </c>
      <c r="AF211" s="79" t="b">
        <v>0</v>
      </c>
      <c r="AG211" s="79" t="s">
        <v>1621</v>
      </c>
      <c r="AH211" s="79"/>
      <c r="AI211" s="82" t="s">
        <v>1587</v>
      </c>
      <c r="AJ211" s="79" t="b">
        <v>0</v>
      </c>
      <c r="AK211" s="79">
        <v>0</v>
      </c>
      <c r="AL211" s="82" t="s">
        <v>1587</v>
      </c>
      <c r="AM211" s="79" t="s">
        <v>1650</v>
      </c>
      <c r="AN211" s="79" t="b">
        <v>0</v>
      </c>
      <c r="AO211" s="82" t="s">
        <v>1582</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18</v>
      </c>
      <c r="BC211" s="78" t="str">
        <f>REPLACE(INDEX(GroupVertices[Group],MATCH(Edges25[[#This Row],[Vertex 2]],GroupVertices[Vertex],0)),1,1,"")</f>
        <v>18</v>
      </c>
      <c r="BD211" s="48"/>
      <c r="BE211" s="49"/>
      <c r="BF211" s="48"/>
      <c r="BG211" s="49"/>
      <c r="BH211" s="48"/>
      <c r="BI211" s="49"/>
      <c r="BJ211" s="48"/>
      <c r="BK211" s="49"/>
      <c r="BL211" s="48"/>
    </row>
    <row r="212" spans="1:64" ht="15">
      <c r="A212" s="64" t="s">
        <v>391</v>
      </c>
      <c r="B212" s="64" t="s">
        <v>517</v>
      </c>
      <c r="C212" s="65"/>
      <c r="D212" s="66"/>
      <c r="E212" s="67"/>
      <c r="F212" s="68"/>
      <c r="G212" s="65"/>
      <c r="H212" s="69"/>
      <c r="I212" s="70"/>
      <c r="J212" s="70"/>
      <c r="K212" s="34" t="s">
        <v>65</v>
      </c>
      <c r="L212" s="77">
        <v>368</v>
      </c>
      <c r="M212" s="77"/>
      <c r="N212" s="72"/>
      <c r="O212" s="79" t="s">
        <v>526</v>
      </c>
      <c r="P212" s="81">
        <v>43696.09886574074</v>
      </c>
      <c r="Q212" s="79" t="s">
        <v>662</v>
      </c>
      <c r="R212" s="79"/>
      <c r="S212" s="79"/>
      <c r="T212" s="79" t="s">
        <v>852</v>
      </c>
      <c r="U212" s="79"/>
      <c r="V212" s="84" t="s">
        <v>1044</v>
      </c>
      <c r="W212" s="81">
        <v>43696.09886574074</v>
      </c>
      <c r="X212" s="84" t="s">
        <v>1276</v>
      </c>
      <c r="Y212" s="79"/>
      <c r="Z212" s="79"/>
      <c r="AA212" s="82" t="s">
        <v>1520</v>
      </c>
      <c r="AB212" s="79"/>
      <c r="AC212" s="79" t="b">
        <v>0</v>
      </c>
      <c r="AD212" s="79">
        <v>0</v>
      </c>
      <c r="AE212" s="82" t="s">
        <v>1587</v>
      </c>
      <c r="AF212" s="79" t="b">
        <v>0</v>
      </c>
      <c r="AG212" s="79" t="s">
        <v>1621</v>
      </c>
      <c r="AH212" s="79"/>
      <c r="AI212" s="82" t="s">
        <v>1587</v>
      </c>
      <c r="AJ212" s="79" t="b">
        <v>0</v>
      </c>
      <c r="AK212" s="79">
        <v>0</v>
      </c>
      <c r="AL212" s="82" t="s">
        <v>1587</v>
      </c>
      <c r="AM212" s="79" t="s">
        <v>1644</v>
      </c>
      <c r="AN212" s="79" t="b">
        <v>0</v>
      </c>
      <c r="AO212" s="82" t="s">
        <v>1520</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38</v>
      </c>
      <c r="BC212" s="78" t="str">
        <f>REPLACE(INDEX(GroupVertices[Group],MATCH(Edges25[[#This Row],[Vertex 2]],GroupVertices[Vertex],0)),1,1,"")</f>
        <v>38</v>
      </c>
      <c r="BD212" s="48">
        <v>1</v>
      </c>
      <c r="BE212" s="49">
        <v>4</v>
      </c>
      <c r="BF212" s="48">
        <v>0</v>
      </c>
      <c r="BG212" s="49">
        <v>0</v>
      </c>
      <c r="BH212" s="48">
        <v>0</v>
      </c>
      <c r="BI212" s="49">
        <v>0</v>
      </c>
      <c r="BJ212" s="48">
        <v>24</v>
      </c>
      <c r="BK212" s="49">
        <v>96</v>
      </c>
      <c r="BL212" s="48">
        <v>25</v>
      </c>
    </row>
    <row r="213" spans="1:64" ht="15">
      <c r="A213" s="64" t="s">
        <v>392</v>
      </c>
      <c r="B213" s="64" t="s">
        <v>395</v>
      </c>
      <c r="C213" s="65"/>
      <c r="D213" s="66"/>
      <c r="E213" s="67"/>
      <c r="F213" s="68"/>
      <c r="G213" s="65"/>
      <c r="H213" s="69"/>
      <c r="I213" s="70"/>
      <c r="J213" s="70"/>
      <c r="K213" s="34" t="s">
        <v>65</v>
      </c>
      <c r="L213" s="77">
        <v>369</v>
      </c>
      <c r="M213" s="77"/>
      <c r="N213" s="72"/>
      <c r="O213" s="79" t="s">
        <v>526</v>
      </c>
      <c r="P213" s="81">
        <v>43684.36114583333</v>
      </c>
      <c r="Q213" s="79" t="s">
        <v>663</v>
      </c>
      <c r="R213" s="84" t="s">
        <v>759</v>
      </c>
      <c r="S213" s="79" t="s">
        <v>773</v>
      </c>
      <c r="T213" s="79" t="s">
        <v>853</v>
      </c>
      <c r="U213" s="79"/>
      <c r="V213" s="84" t="s">
        <v>1045</v>
      </c>
      <c r="W213" s="81">
        <v>43684.36114583333</v>
      </c>
      <c r="X213" s="84" t="s">
        <v>1277</v>
      </c>
      <c r="Y213" s="79"/>
      <c r="Z213" s="79"/>
      <c r="AA213" s="82" t="s">
        <v>1521</v>
      </c>
      <c r="AB213" s="79"/>
      <c r="AC213" s="79" t="b">
        <v>0</v>
      </c>
      <c r="AD213" s="79">
        <v>5</v>
      </c>
      <c r="AE213" s="82" t="s">
        <v>1587</v>
      </c>
      <c r="AF213" s="79" t="b">
        <v>0</v>
      </c>
      <c r="AG213" s="79" t="s">
        <v>1621</v>
      </c>
      <c r="AH213" s="79"/>
      <c r="AI213" s="82" t="s">
        <v>1587</v>
      </c>
      <c r="AJ213" s="79" t="b">
        <v>0</v>
      </c>
      <c r="AK213" s="79">
        <v>2</v>
      </c>
      <c r="AL213" s="82" t="s">
        <v>1587</v>
      </c>
      <c r="AM213" s="79" t="s">
        <v>1649</v>
      </c>
      <c r="AN213" s="79" t="b">
        <v>0</v>
      </c>
      <c r="AO213" s="82" t="s">
        <v>1521</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6</v>
      </c>
      <c r="BC213" s="78" t="str">
        <f>REPLACE(INDEX(GroupVertices[Group],MATCH(Edges25[[#This Row],[Vertex 2]],GroupVertices[Vertex],0)),1,1,"")</f>
        <v>6</v>
      </c>
      <c r="BD213" s="48"/>
      <c r="BE213" s="49"/>
      <c r="BF213" s="48"/>
      <c r="BG213" s="49"/>
      <c r="BH213" s="48"/>
      <c r="BI213" s="49"/>
      <c r="BJ213" s="48"/>
      <c r="BK213" s="49"/>
      <c r="BL213" s="48"/>
    </row>
    <row r="214" spans="1:64" ht="15">
      <c r="A214" s="64" t="s">
        <v>393</v>
      </c>
      <c r="B214" s="64" t="s">
        <v>392</v>
      </c>
      <c r="C214" s="65"/>
      <c r="D214" s="66"/>
      <c r="E214" s="67"/>
      <c r="F214" s="68"/>
      <c r="G214" s="65"/>
      <c r="H214" s="69"/>
      <c r="I214" s="70"/>
      <c r="J214" s="70"/>
      <c r="K214" s="34" t="s">
        <v>66</v>
      </c>
      <c r="L214" s="77">
        <v>371</v>
      </c>
      <c r="M214" s="77"/>
      <c r="N214" s="72"/>
      <c r="O214" s="79" t="s">
        <v>526</v>
      </c>
      <c r="P214" s="81">
        <v>43684.37247685185</v>
      </c>
      <c r="Q214" s="79" t="s">
        <v>664</v>
      </c>
      <c r="R214" s="79"/>
      <c r="S214" s="79"/>
      <c r="T214" s="79" t="s">
        <v>800</v>
      </c>
      <c r="U214" s="79"/>
      <c r="V214" s="84" t="s">
        <v>1046</v>
      </c>
      <c r="W214" s="81">
        <v>43684.37247685185</v>
      </c>
      <c r="X214" s="84" t="s">
        <v>1278</v>
      </c>
      <c r="Y214" s="79"/>
      <c r="Z214" s="79"/>
      <c r="AA214" s="82" t="s">
        <v>1522</v>
      </c>
      <c r="AB214" s="79"/>
      <c r="AC214" s="79" t="b">
        <v>0</v>
      </c>
      <c r="AD214" s="79">
        <v>0</v>
      </c>
      <c r="AE214" s="82" t="s">
        <v>1587</v>
      </c>
      <c r="AF214" s="79" t="b">
        <v>0</v>
      </c>
      <c r="AG214" s="79" t="s">
        <v>1621</v>
      </c>
      <c r="AH214" s="79"/>
      <c r="AI214" s="82" t="s">
        <v>1587</v>
      </c>
      <c r="AJ214" s="79" t="b">
        <v>0</v>
      </c>
      <c r="AK214" s="79">
        <v>2</v>
      </c>
      <c r="AL214" s="82" t="s">
        <v>1521</v>
      </c>
      <c r="AM214" s="79" t="s">
        <v>1643</v>
      </c>
      <c r="AN214" s="79" t="b">
        <v>0</v>
      </c>
      <c r="AO214" s="82" t="s">
        <v>1521</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6</v>
      </c>
      <c r="BC214" s="78" t="str">
        <f>REPLACE(INDEX(GroupVertices[Group],MATCH(Edges25[[#This Row],[Vertex 2]],GroupVertices[Vertex],0)),1,1,"")</f>
        <v>6</v>
      </c>
      <c r="BD214" s="48">
        <v>0</v>
      </c>
      <c r="BE214" s="49">
        <v>0</v>
      </c>
      <c r="BF214" s="48">
        <v>0</v>
      </c>
      <c r="BG214" s="49">
        <v>0</v>
      </c>
      <c r="BH214" s="48">
        <v>0</v>
      </c>
      <c r="BI214" s="49">
        <v>0</v>
      </c>
      <c r="BJ214" s="48">
        <v>19</v>
      </c>
      <c r="BK214" s="49">
        <v>100</v>
      </c>
      <c r="BL214" s="48">
        <v>19</v>
      </c>
    </row>
    <row r="215" spans="1:64" ht="15">
      <c r="A215" s="64" t="s">
        <v>394</v>
      </c>
      <c r="B215" s="64" t="s">
        <v>428</v>
      </c>
      <c r="C215" s="65"/>
      <c r="D215" s="66"/>
      <c r="E215" s="67"/>
      <c r="F215" s="68"/>
      <c r="G215" s="65"/>
      <c r="H215" s="69"/>
      <c r="I215" s="70"/>
      <c r="J215" s="70"/>
      <c r="K215" s="34" t="s">
        <v>65</v>
      </c>
      <c r="L215" s="77">
        <v>372</v>
      </c>
      <c r="M215" s="77"/>
      <c r="N215" s="72"/>
      <c r="O215" s="79" t="s">
        <v>526</v>
      </c>
      <c r="P215" s="81">
        <v>43684.508043981485</v>
      </c>
      <c r="Q215" s="79" t="s">
        <v>665</v>
      </c>
      <c r="R215" s="84" t="s">
        <v>760</v>
      </c>
      <c r="S215" s="79" t="s">
        <v>792</v>
      </c>
      <c r="T215" s="79" t="s">
        <v>854</v>
      </c>
      <c r="U215" s="84" t="s">
        <v>878</v>
      </c>
      <c r="V215" s="84" t="s">
        <v>878</v>
      </c>
      <c r="W215" s="81">
        <v>43684.508043981485</v>
      </c>
      <c r="X215" s="84" t="s">
        <v>1279</v>
      </c>
      <c r="Y215" s="79"/>
      <c r="Z215" s="79"/>
      <c r="AA215" s="82" t="s">
        <v>1523</v>
      </c>
      <c r="AB215" s="79"/>
      <c r="AC215" s="79" t="b">
        <v>0</v>
      </c>
      <c r="AD215" s="79">
        <v>0</v>
      </c>
      <c r="AE215" s="82" t="s">
        <v>1587</v>
      </c>
      <c r="AF215" s="79" t="b">
        <v>0</v>
      </c>
      <c r="AG215" s="79" t="s">
        <v>1621</v>
      </c>
      <c r="AH215" s="79"/>
      <c r="AI215" s="82" t="s">
        <v>1587</v>
      </c>
      <c r="AJ215" s="79" t="b">
        <v>0</v>
      </c>
      <c r="AK215" s="79">
        <v>1</v>
      </c>
      <c r="AL215" s="82" t="s">
        <v>1587</v>
      </c>
      <c r="AM215" s="79" t="s">
        <v>1643</v>
      </c>
      <c r="AN215" s="79" t="b">
        <v>0</v>
      </c>
      <c r="AO215" s="82" t="s">
        <v>1523</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6</v>
      </c>
      <c r="BC215" s="78" t="str">
        <f>REPLACE(INDEX(GroupVertices[Group],MATCH(Edges25[[#This Row],[Vertex 2]],GroupVertices[Vertex],0)),1,1,"")</f>
        <v>6</v>
      </c>
      <c r="BD215" s="48"/>
      <c r="BE215" s="49"/>
      <c r="BF215" s="48"/>
      <c r="BG215" s="49"/>
      <c r="BH215" s="48"/>
      <c r="BI215" s="49"/>
      <c r="BJ215" s="48"/>
      <c r="BK215" s="49"/>
      <c r="BL215" s="48"/>
    </row>
    <row r="216" spans="1:64" ht="15">
      <c r="A216" s="64" t="s">
        <v>395</v>
      </c>
      <c r="B216" s="64" t="s">
        <v>428</v>
      </c>
      <c r="C216" s="65"/>
      <c r="D216" s="66"/>
      <c r="E216" s="67"/>
      <c r="F216" s="68"/>
      <c r="G216" s="65"/>
      <c r="H216" s="69"/>
      <c r="I216" s="70"/>
      <c r="J216" s="70"/>
      <c r="K216" s="34" t="s">
        <v>65</v>
      </c>
      <c r="L216" s="77">
        <v>373</v>
      </c>
      <c r="M216" s="77"/>
      <c r="N216" s="72"/>
      <c r="O216" s="79" t="s">
        <v>526</v>
      </c>
      <c r="P216" s="81">
        <v>43684.581608796296</v>
      </c>
      <c r="Q216" s="79" t="s">
        <v>540</v>
      </c>
      <c r="R216" s="79"/>
      <c r="S216" s="79"/>
      <c r="T216" s="79"/>
      <c r="U216" s="79"/>
      <c r="V216" s="84" t="s">
        <v>1047</v>
      </c>
      <c r="W216" s="81">
        <v>43684.581608796296</v>
      </c>
      <c r="X216" s="84" t="s">
        <v>1280</v>
      </c>
      <c r="Y216" s="79"/>
      <c r="Z216" s="79"/>
      <c r="AA216" s="82" t="s">
        <v>1524</v>
      </c>
      <c r="AB216" s="79"/>
      <c r="AC216" s="79" t="b">
        <v>0</v>
      </c>
      <c r="AD216" s="79">
        <v>0</v>
      </c>
      <c r="AE216" s="82" t="s">
        <v>1587</v>
      </c>
      <c r="AF216" s="79" t="b">
        <v>0</v>
      </c>
      <c r="AG216" s="79" t="s">
        <v>1621</v>
      </c>
      <c r="AH216" s="79"/>
      <c r="AI216" s="82" t="s">
        <v>1587</v>
      </c>
      <c r="AJ216" s="79" t="b">
        <v>0</v>
      </c>
      <c r="AK216" s="79">
        <v>4</v>
      </c>
      <c r="AL216" s="82" t="s">
        <v>1523</v>
      </c>
      <c r="AM216" s="79" t="s">
        <v>1645</v>
      </c>
      <c r="AN216" s="79" t="b">
        <v>0</v>
      </c>
      <c r="AO216" s="82" t="s">
        <v>1523</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6</v>
      </c>
      <c r="BC216" s="78" t="str">
        <f>REPLACE(INDEX(GroupVertices[Group],MATCH(Edges25[[#This Row],[Vertex 2]],GroupVertices[Vertex],0)),1,1,"")</f>
        <v>6</v>
      </c>
      <c r="BD216" s="48"/>
      <c r="BE216" s="49"/>
      <c r="BF216" s="48"/>
      <c r="BG216" s="49"/>
      <c r="BH216" s="48"/>
      <c r="BI216" s="49"/>
      <c r="BJ216" s="48"/>
      <c r="BK216" s="49"/>
      <c r="BL216" s="48"/>
    </row>
    <row r="217" spans="1:64" ht="15">
      <c r="A217" s="64" t="s">
        <v>393</v>
      </c>
      <c r="B217" s="64" t="s">
        <v>428</v>
      </c>
      <c r="C217" s="65"/>
      <c r="D217" s="66"/>
      <c r="E217" s="67"/>
      <c r="F217" s="68"/>
      <c r="G217" s="65"/>
      <c r="H217" s="69"/>
      <c r="I217" s="70"/>
      <c r="J217" s="70"/>
      <c r="K217" s="34" t="s">
        <v>65</v>
      </c>
      <c r="L217" s="77">
        <v>374</v>
      </c>
      <c r="M217" s="77"/>
      <c r="N217" s="72"/>
      <c r="O217" s="79" t="s">
        <v>526</v>
      </c>
      <c r="P217" s="81">
        <v>43684.555868055555</v>
      </c>
      <c r="Q217" s="79" t="s">
        <v>540</v>
      </c>
      <c r="R217" s="79"/>
      <c r="S217" s="79"/>
      <c r="T217" s="79"/>
      <c r="U217" s="79"/>
      <c r="V217" s="84" t="s">
        <v>1046</v>
      </c>
      <c r="W217" s="81">
        <v>43684.555868055555</v>
      </c>
      <c r="X217" s="84" t="s">
        <v>1281</v>
      </c>
      <c r="Y217" s="79"/>
      <c r="Z217" s="79"/>
      <c r="AA217" s="82" t="s">
        <v>1525</v>
      </c>
      <c r="AB217" s="79"/>
      <c r="AC217" s="79" t="b">
        <v>0</v>
      </c>
      <c r="AD217" s="79">
        <v>0</v>
      </c>
      <c r="AE217" s="82" t="s">
        <v>1587</v>
      </c>
      <c r="AF217" s="79" t="b">
        <v>0</v>
      </c>
      <c r="AG217" s="79" t="s">
        <v>1621</v>
      </c>
      <c r="AH217" s="79"/>
      <c r="AI217" s="82" t="s">
        <v>1587</v>
      </c>
      <c r="AJ217" s="79" t="b">
        <v>0</v>
      </c>
      <c r="AK217" s="79">
        <v>4</v>
      </c>
      <c r="AL217" s="82" t="s">
        <v>1523</v>
      </c>
      <c r="AM217" s="79" t="s">
        <v>1648</v>
      </c>
      <c r="AN217" s="79" t="b">
        <v>0</v>
      </c>
      <c r="AO217" s="82" t="s">
        <v>1523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6</v>
      </c>
      <c r="BC217" s="78" t="str">
        <f>REPLACE(INDEX(GroupVertices[Group],MATCH(Edges25[[#This Row],[Vertex 2]],GroupVertices[Vertex],0)),1,1,"")</f>
        <v>6</v>
      </c>
      <c r="BD217" s="48"/>
      <c r="BE217" s="49"/>
      <c r="BF217" s="48"/>
      <c r="BG217" s="49"/>
      <c r="BH217" s="48"/>
      <c r="BI217" s="49"/>
      <c r="BJ217" s="48"/>
      <c r="BK217" s="49"/>
      <c r="BL217" s="48"/>
    </row>
    <row r="218" spans="1:64" ht="15">
      <c r="A218" s="64" t="s">
        <v>396</v>
      </c>
      <c r="B218" s="64" t="s">
        <v>395</v>
      </c>
      <c r="C218" s="65"/>
      <c r="D218" s="66"/>
      <c r="E218" s="67"/>
      <c r="F218" s="68"/>
      <c r="G218" s="65"/>
      <c r="H218" s="69"/>
      <c r="I218" s="70"/>
      <c r="J218" s="70"/>
      <c r="K218" s="34" t="s">
        <v>66</v>
      </c>
      <c r="L218" s="77">
        <v>379</v>
      </c>
      <c r="M218" s="77"/>
      <c r="N218" s="72"/>
      <c r="O218" s="79" t="s">
        <v>526</v>
      </c>
      <c r="P218" s="81">
        <v>43685.3353587963</v>
      </c>
      <c r="Q218" s="79" t="s">
        <v>666</v>
      </c>
      <c r="R218" s="84" t="s">
        <v>761</v>
      </c>
      <c r="S218" s="79" t="s">
        <v>793</v>
      </c>
      <c r="T218" s="79" t="s">
        <v>855</v>
      </c>
      <c r="U218" s="79"/>
      <c r="V218" s="84" t="s">
        <v>1048</v>
      </c>
      <c r="W218" s="81">
        <v>43685.3353587963</v>
      </c>
      <c r="X218" s="84" t="s">
        <v>1282</v>
      </c>
      <c r="Y218" s="79"/>
      <c r="Z218" s="79"/>
      <c r="AA218" s="82" t="s">
        <v>1526</v>
      </c>
      <c r="AB218" s="79"/>
      <c r="AC218" s="79" t="b">
        <v>0</v>
      </c>
      <c r="AD218" s="79">
        <v>8</v>
      </c>
      <c r="AE218" s="82" t="s">
        <v>1587</v>
      </c>
      <c r="AF218" s="79" t="b">
        <v>0</v>
      </c>
      <c r="AG218" s="79" t="s">
        <v>1621</v>
      </c>
      <c r="AH218" s="79"/>
      <c r="AI218" s="82" t="s">
        <v>1587</v>
      </c>
      <c r="AJ218" s="79" t="b">
        <v>0</v>
      </c>
      <c r="AK218" s="79">
        <v>4</v>
      </c>
      <c r="AL218" s="82" t="s">
        <v>1587</v>
      </c>
      <c r="AM218" s="79" t="s">
        <v>1643</v>
      </c>
      <c r="AN218" s="79" t="b">
        <v>0</v>
      </c>
      <c r="AO218" s="82" t="s">
        <v>1526</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6</v>
      </c>
      <c r="BC218" s="78" t="str">
        <f>REPLACE(INDEX(GroupVertices[Group],MATCH(Edges25[[#This Row],[Vertex 2]],GroupVertices[Vertex],0)),1,1,"")</f>
        <v>6</v>
      </c>
      <c r="BD218" s="48"/>
      <c r="BE218" s="49"/>
      <c r="BF218" s="48"/>
      <c r="BG218" s="49"/>
      <c r="BH218" s="48"/>
      <c r="BI218" s="49"/>
      <c r="BJ218" s="48"/>
      <c r="BK218" s="49"/>
      <c r="BL218" s="48"/>
    </row>
    <row r="219" spans="1:64" ht="15">
      <c r="A219" s="64" t="s">
        <v>395</v>
      </c>
      <c r="B219" s="64" t="s">
        <v>393</v>
      </c>
      <c r="C219" s="65"/>
      <c r="D219" s="66"/>
      <c r="E219" s="67"/>
      <c r="F219" s="68"/>
      <c r="G219" s="65"/>
      <c r="H219" s="69"/>
      <c r="I219" s="70"/>
      <c r="J219" s="70"/>
      <c r="K219" s="34" t="s">
        <v>66</v>
      </c>
      <c r="L219" s="77">
        <v>381</v>
      </c>
      <c r="M219" s="77"/>
      <c r="N219" s="72"/>
      <c r="O219" s="79" t="s">
        <v>526</v>
      </c>
      <c r="P219" s="81">
        <v>43685.37511574074</v>
      </c>
      <c r="Q219" s="79" t="s">
        <v>667</v>
      </c>
      <c r="R219" s="79"/>
      <c r="S219" s="79"/>
      <c r="T219" s="79"/>
      <c r="U219" s="79"/>
      <c r="V219" s="84" t="s">
        <v>1047</v>
      </c>
      <c r="W219" s="81">
        <v>43685.37511574074</v>
      </c>
      <c r="X219" s="84" t="s">
        <v>1283</v>
      </c>
      <c r="Y219" s="79"/>
      <c r="Z219" s="79"/>
      <c r="AA219" s="82" t="s">
        <v>1527</v>
      </c>
      <c r="AB219" s="79"/>
      <c r="AC219" s="79" t="b">
        <v>0</v>
      </c>
      <c r="AD219" s="79">
        <v>0</v>
      </c>
      <c r="AE219" s="82" t="s">
        <v>1587</v>
      </c>
      <c r="AF219" s="79" t="b">
        <v>0</v>
      </c>
      <c r="AG219" s="79" t="s">
        <v>1621</v>
      </c>
      <c r="AH219" s="79"/>
      <c r="AI219" s="82" t="s">
        <v>1587</v>
      </c>
      <c r="AJ219" s="79" t="b">
        <v>0</v>
      </c>
      <c r="AK219" s="79">
        <v>4</v>
      </c>
      <c r="AL219" s="82" t="s">
        <v>1526</v>
      </c>
      <c r="AM219" s="79" t="s">
        <v>1645</v>
      </c>
      <c r="AN219" s="79" t="b">
        <v>0</v>
      </c>
      <c r="AO219" s="82" t="s">
        <v>1526</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6</v>
      </c>
      <c r="BC219" s="78" t="str">
        <f>REPLACE(INDEX(GroupVertices[Group],MATCH(Edges25[[#This Row],[Vertex 2]],GroupVertices[Vertex],0)),1,1,"")</f>
        <v>6</v>
      </c>
      <c r="BD219" s="48"/>
      <c r="BE219" s="49"/>
      <c r="BF219" s="48"/>
      <c r="BG219" s="49"/>
      <c r="BH219" s="48"/>
      <c r="BI219" s="49"/>
      <c r="BJ219" s="48"/>
      <c r="BK219" s="49"/>
      <c r="BL219" s="48"/>
    </row>
    <row r="220" spans="1:64" ht="15">
      <c r="A220" s="64" t="s">
        <v>397</v>
      </c>
      <c r="B220" s="64" t="s">
        <v>395</v>
      </c>
      <c r="C220" s="65"/>
      <c r="D220" s="66"/>
      <c r="E220" s="67"/>
      <c r="F220" s="68"/>
      <c r="G220" s="65"/>
      <c r="H220" s="69"/>
      <c r="I220" s="70"/>
      <c r="J220" s="70"/>
      <c r="K220" s="34" t="s">
        <v>66</v>
      </c>
      <c r="L220" s="77">
        <v>384</v>
      </c>
      <c r="M220" s="77"/>
      <c r="N220" s="72"/>
      <c r="O220" s="79" t="s">
        <v>526</v>
      </c>
      <c r="P220" s="81">
        <v>43685.40300925926</v>
      </c>
      <c r="Q220" s="79" t="s">
        <v>667</v>
      </c>
      <c r="R220" s="79"/>
      <c r="S220" s="79"/>
      <c r="T220" s="79"/>
      <c r="U220" s="79"/>
      <c r="V220" s="84" t="s">
        <v>1049</v>
      </c>
      <c r="W220" s="81">
        <v>43685.40300925926</v>
      </c>
      <c r="X220" s="84" t="s">
        <v>1284</v>
      </c>
      <c r="Y220" s="79"/>
      <c r="Z220" s="79"/>
      <c r="AA220" s="82" t="s">
        <v>1528</v>
      </c>
      <c r="AB220" s="79"/>
      <c r="AC220" s="79" t="b">
        <v>0</v>
      </c>
      <c r="AD220" s="79">
        <v>0</v>
      </c>
      <c r="AE220" s="82" t="s">
        <v>1587</v>
      </c>
      <c r="AF220" s="79" t="b">
        <v>0</v>
      </c>
      <c r="AG220" s="79" t="s">
        <v>1621</v>
      </c>
      <c r="AH220" s="79"/>
      <c r="AI220" s="82" t="s">
        <v>1587</v>
      </c>
      <c r="AJ220" s="79" t="b">
        <v>0</v>
      </c>
      <c r="AK220" s="79">
        <v>4</v>
      </c>
      <c r="AL220" s="82" t="s">
        <v>1526</v>
      </c>
      <c r="AM220" s="79" t="s">
        <v>1643</v>
      </c>
      <c r="AN220" s="79" t="b">
        <v>0</v>
      </c>
      <c r="AO220" s="82" t="s">
        <v>1526</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6</v>
      </c>
      <c r="BC220" s="78" t="str">
        <f>REPLACE(INDEX(GroupVertices[Group],MATCH(Edges25[[#This Row],[Vertex 2]],GroupVertices[Vertex],0)),1,1,"")</f>
        <v>6</v>
      </c>
      <c r="BD220" s="48"/>
      <c r="BE220" s="49"/>
      <c r="BF220" s="48"/>
      <c r="BG220" s="49"/>
      <c r="BH220" s="48"/>
      <c r="BI220" s="49"/>
      <c r="BJ220" s="48"/>
      <c r="BK220" s="49"/>
      <c r="BL220" s="48"/>
    </row>
    <row r="221" spans="1:64" ht="15">
      <c r="A221" s="64" t="s">
        <v>393</v>
      </c>
      <c r="B221" s="64" t="s">
        <v>395</v>
      </c>
      <c r="C221" s="65"/>
      <c r="D221" s="66"/>
      <c r="E221" s="67"/>
      <c r="F221" s="68"/>
      <c r="G221" s="65"/>
      <c r="H221" s="69"/>
      <c r="I221" s="70"/>
      <c r="J221" s="70"/>
      <c r="K221" s="34" t="s">
        <v>66</v>
      </c>
      <c r="L221" s="77">
        <v>386</v>
      </c>
      <c r="M221" s="77"/>
      <c r="N221" s="72"/>
      <c r="O221" s="79" t="s">
        <v>526</v>
      </c>
      <c r="P221" s="81">
        <v>43685.336851851855</v>
      </c>
      <c r="Q221" s="79" t="s">
        <v>667</v>
      </c>
      <c r="R221" s="79"/>
      <c r="S221" s="79"/>
      <c r="T221" s="79"/>
      <c r="U221" s="79"/>
      <c r="V221" s="84" t="s">
        <v>1046</v>
      </c>
      <c r="W221" s="81">
        <v>43685.336851851855</v>
      </c>
      <c r="X221" s="84" t="s">
        <v>1285</v>
      </c>
      <c r="Y221" s="79"/>
      <c r="Z221" s="79"/>
      <c r="AA221" s="82" t="s">
        <v>1529</v>
      </c>
      <c r="AB221" s="79"/>
      <c r="AC221" s="79" t="b">
        <v>0</v>
      </c>
      <c r="AD221" s="79">
        <v>0</v>
      </c>
      <c r="AE221" s="82" t="s">
        <v>1587</v>
      </c>
      <c r="AF221" s="79" t="b">
        <v>0</v>
      </c>
      <c r="AG221" s="79" t="s">
        <v>1621</v>
      </c>
      <c r="AH221" s="79"/>
      <c r="AI221" s="82" t="s">
        <v>1587</v>
      </c>
      <c r="AJ221" s="79" t="b">
        <v>0</v>
      </c>
      <c r="AK221" s="79">
        <v>4</v>
      </c>
      <c r="AL221" s="82" t="s">
        <v>1526</v>
      </c>
      <c r="AM221" s="79" t="s">
        <v>1643</v>
      </c>
      <c r="AN221" s="79" t="b">
        <v>0</v>
      </c>
      <c r="AO221" s="82" t="s">
        <v>1526</v>
      </c>
      <c r="AP221" s="79" t="s">
        <v>176</v>
      </c>
      <c r="AQ221" s="79">
        <v>0</v>
      </c>
      <c r="AR221" s="79">
        <v>0</v>
      </c>
      <c r="AS221" s="79"/>
      <c r="AT221" s="79"/>
      <c r="AU221" s="79"/>
      <c r="AV221" s="79"/>
      <c r="AW221" s="79"/>
      <c r="AX221" s="79"/>
      <c r="AY221" s="79"/>
      <c r="AZ221" s="79"/>
      <c r="BA221">
        <v>2</v>
      </c>
      <c r="BB221" s="78" t="str">
        <f>REPLACE(INDEX(GroupVertices[Group],MATCH(Edges25[[#This Row],[Vertex 1]],GroupVertices[Vertex],0)),1,1,"")</f>
        <v>6</v>
      </c>
      <c r="BC221" s="78" t="str">
        <f>REPLACE(INDEX(GroupVertices[Group],MATCH(Edges25[[#This Row],[Vertex 2]],GroupVertices[Vertex],0)),1,1,"")</f>
        <v>6</v>
      </c>
      <c r="BD221" s="48"/>
      <c r="BE221" s="49"/>
      <c r="BF221" s="48"/>
      <c r="BG221" s="49"/>
      <c r="BH221" s="48"/>
      <c r="BI221" s="49"/>
      <c r="BJ221" s="48"/>
      <c r="BK221" s="49"/>
      <c r="BL221" s="48"/>
    </row>
    <row r="222" spans="1:64" ht="15">
      <c r="A222" s="64" t="s">
        <v>393</v>
      </c>
      <c r="B222" s="64" t="s">
        <v>399</v>
      </c>
      <c r="C222" s="65"/>
      <c r="D222" s="66"/>
      <c r="E222" s="67"/>
      <c r="F222" s="68"/>
      <c r="G222" s="65"/>
      <c r="H222" s="69"/>
      <c r="I222" s="70"/>
      <c r="J222" s="70"/>
      <c r="K222" s="34" t="s">
        <v>65</v>
      </c>
      <c r="L222" s="77">
        <v>393</v>
      </c>
      <c r="M222" s="77"/>
      <c r="N222" s="72"/>
      <c r="O222" s="79" t="s">
        <v>526</v>
      </c>
      <c r="P222" s="81">
        <v>43696.304710648146</v>
      </c>
      <c r="Q222" s="79" t="s">
        <v>626</v>
      </c>
      <c r="R222" s="79"/>
      <c r="S222" s="79"/>
      <c r="T222" s="79"/>
      <c r="U222" s="79"/>
      <c r="V222" s="84" t="s">
        <v>1046</v>
      </c>
      <c r="W222" s="81">
        <v>43696.304710648146</v>
      </c>
      <c r="X222" s="84" t="s">
        <v>1286</v>
      </c>
      <c r="Y222" s="79"/>
      <c r="Z222" s="79"/>
      <c r="AA222" s="82" t="s">
        <v>1530</v>
      </c>
      <c r="AB222" s="79"/>
      <c r="AC222" s="79" t="b">
        <v>0</v>
      </c>
      <c r="AD222" s="79">
        <v>0</v>
      </c>
      <c r="AE222" s="82" t="s">
        <v>1587</v>
      </c>
      <c r="AF222" s="79" t="b">
        <v>0</v>
      </c>
      <c r="AG222" s="79" t="s">
        <v>1621</v>
      </c>
      <c r="AH222" s="79"/>
      <c r="AI222" s="82" t="s">
        <v>1587</v>
      </c>
      <c r="AJ222" s="79" t="b">
        <v>0</v>
      </c>
      <c r="AK222" s="79">
        <v>7</v>
      </c>
      <c r="AL222" s="82" t="s">
        <v>1532</v>
      </c>
      <c r="AM222" s="79" t="s">
        <v>1643</v>
      </c>
      <c r="AN222" s="79" t="b">
        <v>0</v>
      </c>
      <c r="AO222" s="82" t="s">
        <v>1532</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6</v>
      </c>
      <c r="BC222" s="78" t="str">
        <f>REPLACE(INDEX(GroupVertices[Group],MATCH(Edges25[[#This Row],[Vertex 2]],GroupVertices[Vertex],0)),1,1,"")</f>
        <v>12</v>
      </c>
      <c r="BD222" s="48">
        <v>1</v>
      </c>
      <c r="BE222" s="49">
        <v>4</v>
      </c>
      <c r="BF222" s="48">
        <v>1</v>
      </c>
      <c r="BG222" s="49">
        <v>4</v>
      </c>
      <c r="BH222" s="48">
        <v>0</v>
      </c>
      <c r="BI222" s="49">
        <v>0</v>
      </c>
      <c r="BJ222" s="48">
        <v>23</v>
      </c>
      <c r="BK222" s="49">
        <v>92</v>
      </c>
      <c r="BL222" s="48">
        <v>25</v>
      </c>
    </row>
    <row r="223" spans="1:64" ht="15">
      <c r="A223" s="64" t="s">
        <v>398</v>
      </c>
      <c r="B223" s="64" t="s">
        <v>399</v>
      </c>
      <c r="C223" s="65"/>
      <c r="D223" s="66"/>
      <c r="E223" s="67"/>
      <c r="F223" s="68"/>
      <c r="G223" s="65"/>
      <c r="H223" s="69"/>
      <c r="I223" s="70"/>
      <c r="J223" s="70"/>
      <c r="K223" s="34" t="s">
        <v>65</v>
      </c>
      <c r="L223" s="77">
        <v>394</v>
      </c>
      <c r="M223" s="77"/>
      <c r="N223" s="72"/>
      <c r="O223" s="79" t="s">
        <v>526</v>
      </c>
      <c r="P223" s="81">
        <v>43696.31041666667</v>
      </c>
      <c r="Q223" s="79" t="s">
        <v>626</v>
      </c>
      <c r="R223" s="79"/>
      <c r="S223" s="79"/>
      <c r="T223" s="79"/>
      <c r="U223" s="79"/>
      <c r="V223" s="84" t="s">
        <v>1050</v>
      </c>
      <c r="W223" s="81">
        <v>43696.31041666667</v>
      </c>
      <c r="X223" s="84" t="s">
        <v>1287</v>
      </c>
      <c r="Y223" s="79"/>
      <c r="Z223" s="79"/>
      <c r="AA223" s="82" t="s">
        <v>1531</v>
      </c>
      <c r="AB223" s="79"/>
      <c r="AC223" s="79" t="b">
        <v>0</v>
      </c>
      <c r="AD223" s="79">
        <v>0</v>
      </c>
      <c r="AE223" s="82" t="s">
        <v>1587</v>
      </c>
      <c r="AF223" s="79" t="b">
        <v>0</v>
      </c>
      <c r="AG223" s="79" t="s">
        <v>1621</v>
      </c>
      <c r="AH223" s="79"/>
      <c r="AI223" s="82" t="s">
        <v>1587</v>
      </c>
      <c r="AJ223" s="79" t="b">
        <v>0</v>
      </c>
      <c r="AK223" s="79">
        <v>7</v>
      </c>
      <c r="AL223" s="82" t="s">
        <v>1532</v>
      </c>
      <c r="AM223" s="79" t="s">
        <v>1648</v>
      </c>
      <c r="AN223" s="79" t="b">
        <v>0</v>
      </c>
      <c r="AO223" s="82" t="s">
        <v>1532</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12</v>
      </c>
      <c r="BC223" s="78" t="str">
        <f>REPLACE(INDEX(GroupVertices[Group],MATCH(Edges25[[#This Row],[Vertex 2]],GroupVertices[Vertex],0)),1,1,"")</f>
        <v>12</v>
      </c>
      <c r="BD223" s="48">
        <v>1</v>
      </c>
      <c r="BE223" s="49">
        <v>4</v>
      </c>
      <c r="BF223" s="48">
        <v>1</v>
      </c>
      <c r="BG223" s="49">
        <v>4</v>
      </c>
      <c r="BH223" s="48">
        <v>0</v>
      </c>
      <c r="BI223" s="49">
        <v>0</v>
      </c>
      <c r="BJ223" s="48">
        <v>23</v>
      </c>
      <c r="BK223" s="49">
        <v>92</v>
      </c>
      <c r="BL223" s="48">
        <v>25</v>
      </c>
    </row>
    <row r="224" spans="1:64" ht="15">
      <c r="A224" s="64" t="s">
        <v>399</v>
      </c>
      <c r="B224" s="64" t="s">
        <v>399</v>
      </c>
      <c r="C224" s="65"/>
      <c r="D224" s="66"/>
      <c r="E224" s="67"/>
      <c r="F224" s="68"/>
      <c r="G224" s="65"/>
      <c r="H224" s="69"/>
      <c r="I224" s="70"/>
      <c r="J224" s="70"/>
      <c r="K224" s="34" t="s">
        <v>65</v>
      </c>
      <c r="L224" s="77">
        <v>395</v>
      </c>
      <c r="M224" s="77"/>
      <c r="N224" s="72"/>
      <c r="O224" s="79" t="s">
        <v>176</v>
      </c>
      <c r="P224" s="81">
        <v>43693.63875</v>
      </c>
      <c r="Q224" s="79" t="s">
        <v>668</v>
      </c>
      <c r="R224" s="84" t="s">
        <v>762</v>
      </c>
      <c r="S224" s="79" t="s">
        <v>794</v>
      </c>
      <c r="T224" s="79" t="s">
        <v>856</v>
      </c>
      <c r="U224" s="84" t="s">
        <v>879</v>
      </c>
      <c r="V224" s="84" t="s">
        <v>879</v>
      </c>
      <c r="W224" s="81">
        <v>43693.63875</v>
      </c>
      <c r="X224" s="84" t="s">
        <v>1288</v>
      </c>
      <c r="Y224" s="79"/>
      <c r="Z224" s="79"/>
      <c r="AA224" s="82" t="s">
        <v>1532</v>
      </c>
      <c r="AB224" s="79"/>
      <c r="AC224" s="79" t="b">
        <v>0</v>
      </c>
      <c r="AD224" s="79">
        <v>6</v>
      </c>
      <c r="AE224" s="82" t="s">
        <v>1587</v>
      </c>
      <c r="AF224" s="79" t="b">
        <v>0</v>
      </c>
      <c r="AG224" s="79" t="s">
        <v>1621</v>
      </c>
      <c r="AH224" s="79"/>
      <c r="AI224" s="82" t="s">
        <v>1587</v>
      </c>
      <c r="AJ224" s="79" t="b">
        <v>0</v>
      </c>
      <c r="AK224" s="79">
        <v>4</v>
      </c>
      <c r="AL224" s="82" t="s">
        <v>1587</v>
      </c>
      <c r="AM224" s="79" t="s">
        <v>1643</v>
      </c>
      <c r="AN224" s="79" t="b">
        <v>0</v>
      </c>
      <c r="AO224" s="82" t="s">
        <v>1532</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12</v>
      </c>
      <c r="BC224" s="78" t="str">
        <f>REPLACE(INDEX(GroupVertices[Group],MATCH(Edges25[[#This Row],[Vertex 2]],GroupVertices[Vertex],0)),1,1,"")</f>
        <v>12</v>
      </c>
      <c r="BD224" s="48">
        <v>2</v>
      </c>
      <c r="BE224" s="49">
        <v>6.0606060606060606</v>
      </c>
      <c r="BF224" s="48">
        <v>1</v>
      </c>
      <c r="BG224" s="49">
        <v>3.0303030303030303</v>
      </c>
      <c r="BH224" s="48">
        <v>0</v>
      </c>
      <c r="BI224" s="49">
        <v>0</v>
      </c>
      <c r="BJ224" s="48">
        <v>30</v>
      </c>
      <c r="BK224" s="49">
        <v>90.9090909090909</v>
      </c>
      <c r="BL224" s="48">
        <v>33</v>
      </c>
    </row>
    <row r="225" spans="1:64" ht="15">
      <c r="A225" s="64" t="s">
        <v>400</v>
      </c>
      <c r="B225" s="64" t="s">
        <v>399</v>
      </c>
      <c r="C225" s="65"/>
      <c r="D225" s="66"/>
      <c r="E225" s="67"/>
      <c r="F225" s="68"/>
      <c r="G225" s="65"/>
      <c r="H225" s="69"/>
      <c r="I225" s="70"/>
      <c r="J225" s="70"/>
      <c r="K225" s="34" t="s">
        <v>65</v>
      </c>
      <c r="L225" s="77">
        <v>396</v>
      </c>
      <c r="M225" s="77"/>
      <c r="N225" s="72"/>
      <c r="O225" s="79" t="s">
        <v>526</v>
      </c>
      <c r="P225" s="81">
        <v>43696.310636574075</v>
      </c>
      <c r="Q225" s="79" t="s">
        <v>626</v>
      </c>
      <c r="R225" s="79"/>
      <c r="S225" s="79"/>
      <c r="T225" s="79"/>
      <c r="U225" s="79"/>
      <c r="V225" s="84" t="s">
        <v>1051</v>
      </c>
      <c r="W225" s="81">
        <v>43696.310636574075</v>
      </c>
      <c r="X225" s="84" t="s">
        <v>1289</v>
      </c>
      <c r="Y225" s="79"/>
      <c r="Z225" s="79"/>
      <c r="AA225" s="82" t="s">
        <v>1533</v>
      </c>
      <c r="AB225" s="79"/>
      <c r="AC225" s="79" t="b">
        <v>0</v>
      </c>
      <c r="AD225" s="79">
        <v>0</v>
      </c>
      <c r="AE225" s="82" t="s">
        <v>1587</v>
      </c>
      <c r="AF225" s="79" t="b">
        <v>0</v>
      </c>
      <c r="AG225" s="79" t="s">
        <v>1621</v>
      </c>
      <c r="AH225" s="79"/>
      <c r="AI225" s="82" t="s">
        <v>1587</v>
      </c>
      <c r="AJ225" s="79" t="b">
        <v>0</v>
      </c>
      <c r="AK225" s="79">
        <v>7</v>
      </c>
      <c r="AL225" s="82" t="s">
        <v>1532</v>
      </c>
      <c r="AM225" s="79" t="s">
        <v>1643</v>
      </c>
      <c r="AN225" s="79" t="b">
        <v>0</v>
      </c>
      <c r="AO225" s="82" t="s">
        <v>1532</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12</v>
      </c>
      <c r="BC225" s="78" t="str">
        <f>REPLACE(INDEX(GroupVertices[Group],MATCH(Edges25[[#This Row],[Vertex 2]],GroupVertices[Vertex],0)),1,1,"")</f>
        <v>12</v>
      </c>
      <c r="BD225" s="48">
        <v>1</v>
      </c>
      <c r="BE225" s="49">
        <v>4</v>
      </c>
      <c r="BF225" s="48">
        <v>1</v>
      </c>
      <c r="BG225" s="49">
        <v>4</v>
      </c>
      <c r="BH225" s="48">
        <v>0</v>
      </c>
      <c r="BI225" s="49">
        <v>0</v>
      </c>
      <c r="BJ225" s="48">
        <v>23</v>
      </c>
      <c r="BK225" s="49">
        <v>92</v>
      </c>
      <c r="BL225" s="48">
        <v>25</v>
      </c>
    </row>
    <row r="226" spans="1:64" ht="15">
      <c r="A226" s="64" t="s">
        <v>401</v>
      </c>
      <c r="B226" s="64" t="s">
        <v>518</v>
      </c>
      <c r="C226" s="65"/>
      <c r="D226" s="66"/>
      <c r="E226" s="67"/>
      <c r="F226" s="68"/>
      <c r="G226" s="65"/>
      <c r="H226" s="69"/>
      <c r="I226" s="70"/>
      <c r="J226" s="70"/>
      <c r="K226" s="34" t="s">
        <v>65</v>
      </c>
      <c r="L226" s="77">
        <v>397</v>
      </c>
      <c r="M226" s="77"/>
      <c r="N226" s="72"/>
      <c r="O226" s="79" t="s">
        <v>526</v>
      </c>
      <c r="P226" s="81">
        <v>43696.33195601852</v>
      </c>
      <c r="Q226" s="79" t="s">
        <v>669</v>
      </c>
      <c r="R226" s="84" t="s">
        <v>763</v>
      </c>
      <c r="S226" s="79" t="s">
        <v>795</v>
      </c>
      <c r="T226" s="79" t="s">
        <v>854</v>
      </c>
      <c r="U226" s="84" t="s">
        <v>880</v>
      </c>
      <c r="V226" s="84" t="s">
        <v>880</v>
      </c>
      <c r="W226" s="81">
        <v>43696.33195601852</v>
      </c>
      <c r="X226" s="84" t="s">
        <v>1290</v>
      </c>
      <c r="Y226" s="79"/>
      <c r="Z226" s="79"/>
      <c r="AA226" s="82" t="s">
        <v>1534</v>
      </c>
      <c r="AB226" s="79"/>
      <c r="AC226" s="79" t="b">
        <v>0</v>
      </c>
      <c r="AD226" s="79">
        <v>1</v>
      </c>
      <c r="AE226" s="82" t="s">
        <v>1587</v>
      </c>
      <c r="AF226" s="79" t="b">
        <v>0</v>
      </c>
      <c r="AG226" s="79" t="s">
        <v>1621</v>
      </c>
      <c r="AH226" s="79"/>
      <c r="AI226" s="82" t="s">
        <v>1587</v>
      </c>
      <c r="AJ226" s="79" t="b">
        <v>0</v>
      </c>
      <c r="AK226" s="79">
        <v>0</v>
      </c>
      <c r="AL226" s="82" t="s">
        <v>1587</v>
      </c>
      <c r="AM226" s="79" t="s">
        <v>1646</v>
      </c>
      <c r="AN226" s="79" t="b">
        <v>0</v>
      </c>
      <c r="AO226" s="82" t="s">
        <v>1534</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37</v>
      </c>
      <c r="BC226" s="78" t="str">
        <f>REPLACE(INDEX(GroupVertices[Group],MATCH(Edges25[[#This Row],[Vertex 2]],GroupVertices[Vertex],0)),1,1,"")</f>
        <v>37</v>
      </c>
      <c r="BD226" s="48">
        <v>0</v>
      </c>
      <c r="BE226" s="49">
        <v>0</v>
      </c>
      <c r="BF226" s="48">
        <v>1</v>
      </c>
      <c r="BG226" s="49">
        <v>4.3478260869565215</v>
      </c>
      <c r="BH226" s="48">
        <v>0</v>
      </c>
      <c r="BI226" s="49">
        <v>0</v>
      </c>
      <c r="BJ226" s="48">
        <v>22</v>
      </c>
      <c r="BK226" s="49">
        <v>95.65217391304348</v>
      </c>
      <c r="BL226" s="48">
        <v>23</v>
      </c>
    </row>
    <row r="227" spans="1:64" ht="15">
      <c r="A227" s="64" t="s">
        <v>402</v>
      </c>
      <c r="B227" s="64" t="s">
        <v>402</v>
      </c>
      <c r="C227" s="65"/>
      <c r="D227" s="66"/>
      <c r="E227" s="67"/>
      <c r="F227" s="68"/>
      <c r="G227" s="65"/>
      <c r="H227" s="69"/>
      <c r="I227" s="70"/>
      <c r="J227" s="70"/>
      <c r="K227" s="34" t="s">
        <v>65</v>
      </c>
      <c r="L227" s="77">
        <v>398</v>
      </c>
      <c r="M227" s="77"/>
      <c r="N227" s="72"/>
      <c r="O227" s="79" t="s">
        <v>176</v>
      </c>
      <c r="P227" s="81">
        <v>43690.445925925924</v>
      </c>
      <c r="Q227" s="79" t="s">
        <v>670</v>
      </c>
      <c r="R227" s="84" t="s">
        <v>764</v>
      </c>
      <c r="S227" s="79" t="s">
        <v>778</v>
      </c>
      <c r="T227" s="79" t="s">
        <v>800</v>
      </c>
      <c r="U227" s="79"/>
      <c r="V227" s="84" t="s">
        <v>1052</v>
      </c>
      <c r="W227" s="81">
        <v>43690.445925925924</v>
      </c>
      <c r="X227" s="84" t="s">
        <v>1291</v>
      </c>
      <c r="Y227" s="79"/>
      <c r="Z227" s="79"/>
      <c r="AA227" s="82" t="s">
        <v>1535</v>
      </c>
      <c r="AB227" s="79"/>
      <c r="AC227" s="79" t="b">
        <v>0</v>
      </c>
      <c r="AD227" s="79">
        <v>0</v>
      </c>
      <c r="AE227" s="82" t="s">
        <v>1587</v>
      </c>
      <c r="AF227" s="79" t="b">
        <v>0</v>
      </c>
      <c r="AG227" s="79" t="s">
        <v>1621</v>
      </c>
      <c r="AH227" s="79"/>
      <c r="AI227" s="82" t="s">
        <v>1587</v>
      </c>
      <c r="AJ227" s="79" t="b">
        <v>0</v>
      </c>
      <c r="AK227" s="79">
        <v>0</v>
      </c>
      <c r="AL227" s="82" t="s">
        <v>1587</v>
      </c>
      <c r="AM227" s="79" t="s">
        <v>1648</v>
      </c>
      <c r="AN227" s="79" t="b">
        <v>1</v>
      </c>
      <c r="AO227" s="82" t="s">
        <v>1535</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11</v>
      </c>
      <c r="BC227" s="78" t="str">
        <f>REPLACE(INDEX(GroupVertices[Group],MATCH(Edges25[[#This Row],[Vertex 2]],GroupVertices[Vertex],0)),1,1,"")</f>
        <v>11</v>
      </c>
      <c r="BD227" s="48">
        <v>0</v>
      </c>
      <c r="BE227" s="49">
        <v>0</v>
      </c>
      <c r="BF227" s="48">
        <v>0</v>
      </c>
      <c r="BG227" s="49">
        <v>0</v>
      </c>
      <c r="BH227" s="48">
        <v>0</v>
      </c>
      <c r="BI227" s="49">
        <v>0</v>
      </c>
      <c r="BJ227" s="48">
        <v>22</v>
      </c>
      <c r="BK227" s="49">
        <v>100</v>
      </c>
      <c r="BL227" s="48">
        <v>22</v>
      </c>
    </row>
    <row r="228" spans="1:64" ht="15">
      <c r="A228" s="64" t="s">
        <v>403</v>
      </c>
      <c r="B228" s="64" t="s">
        <v>402</v>
      </c>
      <c r="C228" s="65"/>
      <c r="D228" s="66"/>
      <c r="E228" s="67"/>
      <c r="F228" s="68"/>
      <c r="G228" s="65"/>
      <c r="H228" s="69"/>
      <c r="I228" s="70"/>
      <c r="J228" s="70"/>
      <c r="K228" s="34" t="s">
        <v>65</v>
      </c>
      <c r="L228" s="77">
        <v>399</v>
      </c>
      <c r="M228" s="77"/>
      <c r="N228" s="72"/>
      <c r="O228" s="79" t="s">
        <v>526</v>
      </c>
      <c r="P228" s="81">
        <v>43691.337488425925</v>
      </c>
      <c r="Q228" s="79" t="s">
        <v>573</v>
      </c>
      <c r="R228" s="79"/>
      <c r="S228" s="79"/>
      <c r="T228" s="79" t="s">
        <v>800</v>
      </c>
      <c r="U228" s="79"/>
      <c r="V228" s="84" t="s">
        <v>1053</v>
      </c>
      <c r="W228" s="81">
        <v>43691.337488425925</v>
      </c>
      <c r="X228" s="84" t="s">
        <v>1292</v>
      </c>
      <c r="Y228" s="79"/>
      <c r="Z228" s="79"/>
      <c r="AA228" s="82" t="s">
        <v>1536</v>
      </c>
      <c r="AB228" s="79"/>
      <c r="AC228" s="79" t="b">
        <v>0</v>
      </c>
      <c r="AD228" s="79">
        <v>0</v>
      </c>
      <c r="AE228" s="82" t="s">
        <v>1587</v>
      </c>
      <c r="AF228" s="79" t="b">
        <v>0</v>
      </c>
      <c r="AG228" s="79" t="s">
        <v>1621</v>
      </c>
      <c r="AH228" s="79"/>
      <c r="AI228" s="82" t="s">
        <v>1587</v>
      </c>
      <c r="AJ228" s="79" t="b">
        <v>0</v>
      </c>
      <c r="AK228" s="79">
        <v>0</v>
      </c>
      <c r="AL228" s="82" t="s">
        <v>1535</v>
      </c>
      <c r="AM228" s="79" t="s">
        <v>1644</v>
      </c>
      <c r="AN228" s="79" t="b">
        <v>0</v>
      </c>
      <c r="AO228" s="82" t="s">
        <v>1535</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11</v>
      </c>
      <c r="BC228" s="78" t="str">
        <f>REPLACE(INDEX(GroupVertices[Group],MATCH(Edges25[[#This Row],[Vertex 2]],GroupVertices[Vertex],0)),1,1,"")</f>
        <v>11</v>
      </c>
      <c r="BD228" s="48">
        <v>0</v>
      </c>
      <c r="BE228" s="49">
        <v>0</v>
      </c>
      <c r="BF228" s="48">
        <v>0</v>
      </c>
      <c r="BG228" s="49">
        <v>0</v>
      </c>
      <c r="BH228" s="48">
        <v>0</v>
      </c>
      <c r="BI228" s="49">
        <v>0</v>
      </c>
      <c r="BJ228" s="48">
        <v>25</v>
      </c>
      <c r="BK228" s="49">
        <v>100</v>
      </c>
      <c r="BL228" s="48">
        <v>25</v>
      </c>
    </row>
    <row r="229" spans="1:64" ht="15">
      <c r="A229" s="64" t="s">
        <v>403</v>
      </c>
      <c r="B229" s="64" t="s">
        <v>519</v>
      </c>
      <c r="C229" s="65"/>
      <c r="D229" s="66"/>
      <c r="E229" s="67"/>
      <c r="F229" s="68"/>
      <c r="G229" s="65"/>
      <c r="H229" s="69"/>
      <c r="I229" s="70"/>
      <c r="J229" s="70"/>
      <c r="K229" s="34" t="s">
        <v>65</v>
      </c>
      <c r="L229" s="77">
        <v>400</v>
      </c>
      <c r="M229" s="77"/>
      <c r="N229" s="72"/>
      <c r="O229" s="79" t="s">
        <v>526</v>
      </c>
      <c r="P229" s="81">
        <v>43692.88114583334</v>
      </c>
      <c r="Q229" s="79" t="s">
        <v>671</v>
      </c>
      <c r="R229" s="79"/>
      <c r="S229" s="79"/>
      <c r="T229" s="79" t="s">
        <v>800</v>
      </c>
      <c r="U229" s="79"/>
      <c r="V229" s="84" t="s">
        <v>1053</v>
      </c>
      <c r="W229" s="81">
        <v>43692.88114583334</v>
      </c>
      <c r="X229" s="84" t="s">
        <v>1293</v>
      </c>
      <c r="Y229" s="79"/>
      <c r="Z229" s="79"/>
      <c r="AA229" s="82" t="s">
        <v>1537</v>
      </c>
      <c r="AB229" s="82" t="s">
        <v>1583</v>
      </c>
      <c r="AC229" s="79" t="b">
        <v>0</v>
      </c>
      <c r="AD229" s="79">
        <v>0</v>
      </c>
      <c r="AE229" s="82" t="s">
        <v>1617</v>
      </c>
      <c r="AF229" s="79" t="b">
        <v>0</v>
      </c>
      <c r="AG229" s="79" t="s">
        <v>1621</v>
      </c>
      <c r="AH229" s="79"/>
      <c r="AI229" s="82" t="s">
        <v>1587</v>
      </c>
      <c r="AJ229" s="79" t="b">
        <v>0</v>
      </c>
      <c r="AK229" s="79">
        <v>0</v>
      </c>
      <c r="AL229" s="82" t="s">
        <v>1587</v>
      </c>
      <c r="AM229" s="79" t="s">
        <v>1644</v>
      </c>
      <c r="AN229" s="79" t="b">
        <v>0</v>
      </c>
      <c r="AO229" s="82" t="s">
        <v>1583</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11</v>
      </c>
      <c r="BC229" s="78" t="str">
        <f>REPLACE(INDEX(GroupVertices[Group],MATCH(Edges25[[#This Row],[Vertex 2]],GroupVertices[Vertex],0)),1,1,"")</f>
        <v>11</v>
      </c>
      <c r="BD229" s="48"/>
      <c r="BE229" s="49"/>
      <c r="BF229" s="48"/>
      <c r="BG229" s="49"/>
      <c r="BH229" s="48"/>
      <c r="BI229" s="49"/>
      <c r="BJ229" s="48"/>
      <c r="BK229" s="49"/>
      <c r="BL229" s="48"/>
    </row>
    <row r="230" spans="1:64" ht="15">
      <c r="A230" s="64" t="s">
        <v>403</v>
      </c>
      <c r="B230" s="64" t="s">
        <v>521</v>
      </c>
      <c r="C230" s="65"/>
      <c r="D230" s="66"/>
      <c r="E230" s="67"/>
      <c r="F230" s="68"/>
      <c r="G230" s="65"/>
      <c r="H230" s="69"/>
      <c r="I230" s="70"/>
      <c r="J230" s="70"/>
      <c r="K230" s="34" t="s">
        <v>65</v>
      </c>
      <c r="L230" s="77">
        <v>402</v>
      </c>
      <c r="M230" s="77"/>
      <c r="N230" s="72"/>
      <c r="O230" s="79" t="s">
        <v>527</v>
      </c>
      <c r="P230" s="81">
        <v>43696.47130787037</v>
      </c>
      <c r="Q230" s="79" t="s">
        <v>672</v>
      </c>
      <c r="R230" s="79"/>
      <c r="S230" s="79"/>
      <c r="T230" s="79" t="s">
        <v>800</v>
      </c>
      <c r="U230" s="79"/>
      <c r="V230" s="84" t="s">
        <v>1053</v>
      </c>
      <c r="W230" s="81">
        <v>43696.47130787037</v>
      </c>
      <c r="X230" s="84" t="s">
        <v>1294</v>
      </c>
      <c r="Y230" s="79"/>
      <c r="Z230" s="79"/>
      <c r="AA230" s="82" t="s">
        <v>1538</v>
      </c>
      <c r="AB230" s="82" t="s">
        <v>1584</v>
      </c>
      <c r="AC230" s="79" t="b">
        <v>0</v>
      </c>
      <c r="AD230" s="79">
        <v>0</v>
      </c>
      <c r="AE230" s="82" t="s">
        <v>1618</v>
      </c>
      <c r="AF230" s="79" t="b">
        <v>0</v>
      </c>
      <c r="AG230" s="79" t="s">
        <v>1621</v>
      </c>
      <c r="AH230" s="79"/>
      <c r="AI230" s="82" t="s">
        <v>1587</v>
      </c>
      <c r="AJ230" s="79" t="b">
        <v>0</v>
      </c>
      <c r="AK230" s="79">
        <v>0</v>
      </c>
      <c r="AL230" s="82" t="s">
        <v>1587</v>
      </c>
      <c r="AM230" s="79" t="s">
        <v>1644</v>
      </c>
      <c r="AN230" s="79" t="b">
        <v>0</v>
      </c>
      <c r="AO230" s="82" t="s">
        <v>1584</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11</v>
      </c>
      <c r="BC230" s="78" t="str">
        <f>REPLACE(INDEX(GroupVertices[Group],MATCH(Edges25[[#This Row],[Vertex 2]],GroupVertices[Vertex],0)),1,1,"")</f>
        <v>11</v>
      </c>
      <c r="BD230" s="48">
        <v>0</v>
      </c>
      <c r="BE230" s="49">
        <v>0</v>
      </c>
      <c r="BF230" s="48">
        <v>1</v>
      </c>
      <c r="BG230" s="49">
        <v>2.3255813953488373</v>
      </c>
      <c r="BH230" s="48">
        <v>0</v>
      </c>
      <c r="BI230" s="49">
        <v>0</v>
      </c>
      <c r="BJ230" s="48">
        <v>42</v>
      </c>
      <c r="BK230" s="49">
        <v>97.67441860465117</v>
      </c>
      <c r="BL230" s="48">
        <v>43</v>
      </c>
    </row>
    <row r="231" spans="1:64" ht="15">
      <c r="A231" s="64" t="s">
        <v>404</v>
      </c>
      <c r="B231" s="64" t="s">
        <v>406</v>
      </c>
      <c r="C231" s="65"/>
      <c r="D231" s="66"/>
      <c r="E231" s="67"/>
      <c r="F231" s="68"/>
      <c r="G231" s="65"/>
      <c r="H231" s="69"/>
      <c r="I231" s="70"/>
      <c r="J231" s="70"/>
      <c r="K231" s="34" t="s">
        <v>65</v>
      </c>
      <c r="L231" s="77">
        <v>403</v>
      </c>
      <c r="M231" s="77"/>
      <c r="N231" s="72"/>
      <c r="O231" s="79" t="s">
        <v>526</v>
      </c>
      <c r="P231" s="81">
        <v>43696.49228009259</v>
      </c>
      <c r="Q231" s="79" t="s">
        <v>673</v>
      </c>
      <c r="R231" s="79"/>
      <c r="S231" s="79"/>
      <c r="T231" s="79" t="s">
        <v>857</v>
      </c>
      <c r="U231" s="79"/>
      <c r="V231" s="84" t="s">
        <v>1054</v>
      </c>
      <c r="W231" s="81">
        <v>43696.49228009259</v>
      </c>
      <c r="X231" s="84" t="s">
        <v>1295</v>
      </c>
      <c r="Y231" s="79"/>
      <c r="Z231" s="79"/>
      <c r="AA231" s="82" t="s">
        <v>1539</v>
      </c>
      <c r="AB231" s="79"/>
      <c r="AC231" s="79" t="b">
        <v>0</v>
      </c>
      <c r="AD231" s="79">
        <v>0</v>
      </c>
      <c r="AE231" s="82" t="s">
        <v>1587</v>
      </c>
      <c r="AF231" s="79" t="b">
        <v>0</v>
      </c>
      <c r="AG231" s="79" t="s">
        <v>1621</v>
      </c>
      <c r="AH231" s="79"/>
      <c r="AI231" s="82" t="s">
        <v>1587</v>
      </c>
      <c r="AJ231" s="79" t="b">
        <v>0</v>
      </c>
      <c r="AK231" s="79">
        <v>20</v>
      </c>
      <c r="AL231" s="82" t="s">
        <v>1541</v>
      </c>
      <c r="AM231" s="79" t="s">
        <v>1644</v>
      </c>
      <c r="AN231" s="79" t="b">
        <v>0</v>
      </c>
      <c r="AO231" s="82" t="s">
        <v>1541</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14</v>
      </c>
      <c r="BC231" s="78" t="str">
        <f>REPLACE(INDEX(GroupVertices[Group],MATCH(Edges25[[#This Row],[Vertex 2]],GroupVertices[Vertex],0)),1,1,"")</f>
        <v>14</v>
      </c>
      <c r="BD231" s="48">
        <v>0</v>
      </c>
      <c r="BE231" s="49">
        <v>0</v>
      </c>
      <c r="BF231" s="48">
        <v>1</v>
      </c>
      <c r="BG231" s="49">
        <v>3.8461538461538463</v>
      </c>
      <c r="BH231" s="48">
        <v>0</v>
      </c>
      <c r="BI231" s="49">
        <v>0</v>
      </c>
      <c r="BJ231" s="48">
        <v>25</v>
      </c>
      <c r="BK231" s="49">
        <v>96.15384615384616</v>
      </c>
      <c r="BL231" s="48">
        <v>26</v>
      </c>
    </row>
    <row r="232" spans="1:64" ht="15">
      <c r="A232" s="64" t="s">
        <v>405</v>
      </c>
      <c r="B232" s="64" t="s">
        <v>406</v>
      </c>
      <c r="C232" s="65"/>
      <c r="D232" s="66"/>
      <c r="E232" s="67"/>
      <c r="F232" s="68"/>
      <c r="G232" s="65"/>
      <c r="H232" s="69"/>
      <c r="I232" s="70"/>
      <c r="J232" s="70"/>
      <c r="K232" s="34" t="s">
        <v>65</v>
      </c>
      <c r="L232" s="77">
        <v>404</v>
      </c>
      <c r="M232" s="77"/>
      <c r="N232" s="72"/>
      <c r="O232" s="79" t="s">
        <v>526</v>
      </c>
      <c r="P232" s="81">
        <v>43696.492743055554</v>
      </c>
      <c r="Q232" s="79" t="s">
        <v>673</v>
      </c>
      <c r="R232" s="79"/>
      <c r="S232" s="79"/>
      <c r="T232" s="79" t="s">
        <v>857</v>
      </c>
      <c r="U232" s="79"/>
      <c r="V232" s="84" t="s">
        <v>1055</v>
      </c>
      <c r="W232" s="81">
        <v>43696.492743055554</v>
      </c>
      <c r="X232" s="84" t="s">
        <v>1296</v>
      </c>
      <c r="Y232" s="79"/>
      <c r="Z232" s="79"/>
      <c r="AA232" s="82" t="s">
        <v>1540</v>
      </c>
      <c r="AB232" s="79"/>
      <c r="AC232" s="79" t="b">
        <v>0</v>
      </c>
      <c r="AD232" s="79">
        <v>0</v>
      </c>
      <c r="AE232" s="82" t="s">
        <v>1587</v>
      </c>
      <c r="AF232" s="79" t="b">
        <v>0</v>
      </c>
      <c r="AG232" s="79" t="s">
        <v>1621</v>
      </c>
      <c r="AH232" s="79"/>
      <c r="AI232" s="82" t="s">
        <v>1587</v>
      </c>
      <c r="AJ232" s="79" t="b">
        <v>0</v>
      </c>
      <c r="AK232" s="79">
        <v>20</v>
      </c>
      <c r="AL232" s="82" t="s">
        <v>1541</v>
      </c>
      <c r="AM232" s="79" t="s">
        <v>1644</v>
      </c>
      <c r="AN232" s="79" t="b">
        <v>0</v>
      </c>
      <c r="AO232" s="82" t="s">
        <v>1541</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14</v>
      </c>
      <c r="BC232" s="78" t="str">
        <f>REPLACE(INDEX(GroupVertices[Group],MATCH(Edges25[[#This Row],[Vertex 2]],GroupVertices[Vertex],0)),1,1,"")</f>
        <v>14</v>
      </c>
      <c r="BD232" s="48">
        <v>0</v>
      </c>
      <c r="BE232" s="49">
        <v>0</v>
      </c>
      <c r="BF232" s="48">
        <v>1</v>
      </c>
      <c r="BG232" s="49">
        <v>3.8461538461538463</v>
      </c>
      <c r="BH232" s="48">
        <v>0</v>
      </c>
      <c r="BI232" s="49">
        <v>0</v>
      </c>
      <c r="BJ232" s="48">
        <v>25</v>
      </c>
      <c r="BK232" s="49">
        <v>96.15384615384616</v>
      </c>
      <c r="BL232" s="48">
        <v>26</v>
      </c>
    </row>
    <row r="233" spans="1:64" ht="15">
      <c r="A233" s="64" t="s">
        <v>406</v>
      </c>
      <c r="B233" s="64" t="s">
        <v>406</v>
      </c>
      <c r="C233" s="65"/>
      <c r="D233" s="66"/>
      <c r="E233" s="67"/>
      <c r="F233" s="68"/>
      <c r="G233" s="65"/>
      <c r="H233" s="69"/>
      <c r="I233" s="70"/>
      <c r="J233" s="70"/>
      <c r="K233" s="34" t="s">
        <v>65</v>
      </c>
      <c r="L233" s="77">
        <v>405</v>
      </c>
      <c r="M233" s="77"/>
      <c r="N233" s="72"/>
      <c r="O233" s="79" t="s">
        <v>176</v>
      </c>
      <c r="P233" s="81">
        <v>43679.157013888886</v>
      </c>
      <c r="Q233" s="79" t="s">
        <v>674</v>
      </c>
      <c r="R233" s="84" t="s">
        <v>765</v>
      </c>
      <c r="S233" s="79" t="s">
        <v>796</v>
      </c>
      <c r="T233" s="79" t="s">
        <v>858</v>
      </c>
      <c r="U233" s="79"/>
      <c r="V233" s="84" t="s">
        <v>1056</v>
      </c>
      <c r="W233" s="81">
        <v>43679.157013888886</v>
      </c>
      <c r="X233" s="84" t="s">
        <v>1297</v>
      </c>
      <c r="Y233" s="79"/>
      <c r="Z233" s="79"/>
      <c r="AA233" s="82" t="s">
        <v>1541</v>
      </c>
      <c r="AB233" s="79"/>
      <c r="AC233" s="79" t="b">
        <v>0</v>
      </c>
      <c r="AD233" s="79">
        <v>56</v>
      </c>
      <c r="AE233" s="82" t="s">
        <v>1587</v>
      </c>
      <c r="AF233" s="79" t="b">
        <v>0</v>
      </c>
      <c r="AG233" s="79" t="s">
        <v>1621</v>
      </c>
      <c r="AH233" s="79"/>
      <c r="AI233" s="82" t="s">
        <v>1587</v>
      </c>
      <c r="AJ233" s="79" t="b">
        <v>0</v>
      </c>
      <c r="AK233" s="79">
        <v>21</v>
      </c>
      <c r="AL233" s="82" t="s">
        <v>1587</v>
      </c>
      <c r="AM233" s="79" t="s">
        <v>1648</v>
      </c>
      <c r="AN233" s="79" t="b">
        <v>0</v>
      </c>
      <c r="AO233" s="82" t="s">
        <v>1541</v>
      </c>
      <c r="AP233" s="79" t="s">
        <v>1655</v>
      </c>
      <c r="AQ233" s="79">
        <v>0</v>
      </c>
      <c r="AR233" s="79">
        <v>0</v>
      </c>
      <c r="AS233" s="79"/>
      <c r="AT233" s="79"/>
      <c r="AU233" s="79"/>
      <c r="AV233" s="79"/>
      <c r="AW233" s="79"/>
      <c r="AX233" s="79"/>
      <c r="AY233" s="79"/>
      <c r="AZ233" s="79"/>
      <c r="BA233">
        <v>1</v>
      </c>
      <c r="BB233" s="78" t="str">
        <f>REPLACE(INDEX(GroupVertices[Group],MATCH(Edges25[[#This Row],[Vertex 1]],GroupVertices[Vertex],0)),1,1,"")</f>
        <v>14</v>
      </c>
      <c r="BC233" s="78" t="str">
        <f>REPLACE(INDEX(GroupVertices[Group],MATCH(Edges25[[#This Row],[Vertex 2]],GroupVertices[Vertex],0)),1,1,"")</f>
        <v>14</v>
      </c>
      <c r="BD233" s="48">
        <v>0</v>
      </c>
      <c r="BE233" s="49">
        <v>0</v>
      </c>
      <c r="BF233" s="48">
        <v>1</v>
      </c>
      <c r="BG233" s="49">
        <v>2.380952380952381</v>
      </c>
      <c r="BH233" s="48">
        <v>0</v>
      </c>
      <c r="BI233" s="49">
        <v>0</v>
      </c>
      <c r="BJ233" s="48">
        <v>41</v>
      </c>
      <c r="BK233" s="49">
        <v>97.61904761904762</v>
      </c>
      <c r="BL233" s="48">
        <v>42</v>
      </c>
    </row>
    <row r="234" spans="1:64" ht="15">
      <c r="A234" s="64" t="s">
        <v>407</v>
      </c>
      <c r="B234" s="64" t="s">
        <v>406</v>
      </c>
      <c r="C234" s="65"/>
      <c r="D234" s="66"/>
      <c r="E234" s="67"/>
      <c r="F234" s="68"/>
      <c r="G234" s="65"/>
      <c r="H234" s="69"/>
      <c r="I234" s="70"/>
      <c r="J234" s="70"/>
      <c r="K234" s="34" t="s">
        <v>65</v>
      </c>
      <c r="L234" s="77">
        <v>406</v>
      </c>
      <c r="M234" s="77"/>
      <c r="N234" s="72"/>
      <c r="O234" s="79" t="s">
        <v>526</v>
      </c>
      <c r="P234" s="81">
        <v>43696.52490740741</v>
      </c>
      <c r="Q234" s="79" t="s">
        <v>673</v>
      </c>
      <c r="R234" s="79"/>
      <c r="S234" s="79"/>
      <c r="T234" s="79" t="s">
        <v>857</v>
      </c>
      <c r="U234" s="79"/>
      <c r="V234" s="84" t="s">
        <v>1057</v>
      </c>
      <c r="W234" s="81">
        <v>43696.52490740741</v>
      </c>
      <c r="X234" s="84" t="s">
        <v>1298</v>
      </c>
      <c r="Y234" s="79"/>
      <c r="Z234" s="79"/>
      <c r="AA234" s="82" t="s">
        <v>1542</v>
      </c>
      <c r="AB234" s="79"/>
      <c r="AC234" s="79" t="b">
        <v>0</v>
      </c>
      <c r="AD234" s="79">
        <v>0</v>
      </c>
      <c r="AE234" s="82" t="s">
        <v>1587</v>
      </c>
      <c r="AF234" s="79" t="b">
        <v>0</v>
      </c>
      <c r="AG234" s="79" t="s">
        <v>1621</v>
      </c>
      <c r="AH234" s="79"/>
      <c r="AI234" s="82" t="s">
        <v>1587</v>
      </c>
      <c r="AJ234" s="79" t="b">
        <v>0</v>
      </c>
      <c r="AK234" s="79">
        <v>21</v>
      </c>
      <c r="AL234" s="82" t="s">
        <v>1541</v>
      </c>
      <c r="AM234" s="79" t="s">
        <v>1648</v>
      </c>
      <c r="AN234" s="79" t="b">
        <v>0</v>
      </c>
      <c r="AO234" s="82" t="s">
        <v>1541</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14</v>
      </c>
      <c r="BC234" s="78" t="str">
        <f>REPLACE(INDEX(GroupVertices[Group],MATCH(Edges25[[#This Row],[Vertex 2]],GroupVertices[Vertex],0)),1,1,"")</f>
        <v>14</v>
      </c>
      <c r="BD234" s="48">
        <v>0</v>
      </c>
      <c r="BE234" s="49">
        <v>0</v>
      </c>
      <c r="BF234" s="48">
        <v>1</v>
      </c>
      <c r="BG234" s="49">
        <v>3.8461538461538463</v>
      </c>
      <c r="BH234" s="48">
        <v>0</v>
      </c>
      <c r="BI234" s="49">
        <v>0</v>
      </c>
      <c r="BJ234" s="48">
        <v>25</v>
      </c>
      <c r="BK234" s="49">
        <v>96.15384615384616</v>
      </c>
      <c r="BL234" s="48">
        <v>26</v>
      </c>
    </row>
    <row r="235" spans="1:64" ht="15">
      <c r="A235" s="64" t="s">
        <v>408</v>
      </c>
      <c r="B235" s="64" t="s">
        <v>522</v>
      </c>
      <c r="C235" s="65"/>
      <c r="D235" s="66"/>
      <c r="E235" s="67"/>
      <c r="F235" s="68"/>
      <c r="G235" s="65"/>
      <c r="H235" s="69"/>
      <c r="I235" s="70"/>
      <c r="J235" s="70"/>
      <c r="K235" s="34" t="s">
        <v>65</v>
      </c>
      <c r="L235" s="77">
        <v>407</v>
      </c>
      <c r="M235" s="77"/>
      <c r="N235" s="72"/>
      <c r="O235" s="79" t="s">
        <v>526</v>
      </c>
      <c r="P235" s="81">
        <v>43696.694606481484</v>
      </c>
      <c r="Q235" s="79" t="s">
        <v>675</v>
      </c>
      <c r="R235" s="84" t="s">
        <v>766</v>
      </c>
      <c r="S235" s="79" t="s">
        <v>797</v>
      </c>
      <c r="T235" s="79" t="s">
        <v>859</v>
      </c>
      <c r="U235" s="84" t="s">
        <v>881</v>
      </c>
      <c r="V235" s="84" t="s">
        <v>881</v>
      </c>
      <c r="W235" s="81">
        <v>43696.694606481484</v>
      </c>
      <c r="X235" s="84" t="s">
        <v>1299</v>
      </c>
      <c r="Y235" s="79"/>
      <c r="Z235" s="79"/>
      <c r="AA235" s="82" t="s">
        <v>1543</v>
      </c>
      <c r="AB235" s="79"/>
      <c r="AC235" s="79" t="b">
        <v>0</v>
      </c>
      <c r="AD235" s="79">
        <v>0</v>
      </c>
      <c r="AE235" s="82" t="s">
        <v>1587</v>
      </c>
      <c r="AF235" s="79" t="b">
        <v>0</v>
      </c>
      <c r="AG235" s="79" t="s">
        <v>1621</v>
      </c>
      <c r="AH235" s="79"/>
      <c r="AI235" s="82" t="s">
        <v>1587</v>
      </c>
      <c r="AJ235" s="79" t="b">
        <v>0</v>
      </c>
      <c r="AK235" s="79">
        <v>0</v>
      </c>
      <c r="AL235" s="82" t="s">
        <v>1587</v>
      </c>
      <c r="AM235" s="79" t="s">
        <v>1649</v>
      </c>
      <c r="AN235" s="79" t="b">
        <v>0</v>
      </c>
      <c r="AO235" s="82" t="s">
        <v>1543</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36</v>
      </c>
      <c r="BC235" s="78" t="str">
        <f>REPLACE(INDEX(GroupVertices[Group],MATCH(Edges25[[#This Row],[Vertex 2]],GroupVertices[Vertex],0)),1,1,"")</f>
        <v>36</v>
      </c>
      <c r="BD235" s="48">
        <v>0</v>
      </c>
      <c r="BE235" s="49">
        <v>0</v>
      </c>
      <c r="BF235" s="48">
        <v>0</v>
      </c>
      <c r="BG235" s="49">
        <v>0</v>
      </c>
      <c r="BH235" s="48">
        <v>0</v>
      </c>
      <c r="BI235" s="49">
        <v>0</v>
      </c>
      <c r="BJ235" s="48">
        <v>12</v>
      </c>
      <c r="BK235" s="49">
        <v>100</v>
      </c>
      <c r="BL235" s="48">
        <v>12</v>
      </c>
    </row>
    <row r="236" spans="1:64" ht="15">
      <c r="A236" s="64" t="s">
        <v>409</v>
      </c>
      <c r="B236" s="64" t="s">
        <v>523</v>
      </c>
      <c r="C236" s="65"/>
      <c r="D236" s="66"/>
      <c r="E236" s="67"/>
      <c r="F236" s="68"/>
      <c r="G236" s="65"/>
      <c r="H236" s="69"/>
      <c r="I236" s="70"/>
      <c r="J236" s="70"/>
      <c r="K236" s="34" t="s">
        <v>65</v>
      </c>
      <c r="L236" s="77">
        <v>408</v>
      </c>
      <c r="M236" s="77"/>
      <c r="N236" s="72"/>
      <c r="O236" s="79" t="s">
        <v>527</v>
      </c>
      <c r="P236" s="81">
        <v>43696.78821759259</v>
      </c>
      <c r="Q236" s="79" t="s">
        <v>676</v>
      </c>
      <c r="R236" s="79"/>
      <c r="S236" s="79"/>
      <c r="T236" s="79" t="s">
        <v>800</v>
      </c>
      <c r="U236" s="79"/>
      <c r="V236" s="84" t="s">
        <v>1058</v>
      </c>
      <c r="W236" s="81">
        <v>43696.78821759259</v>
      </c>
      <c r="X236" s="84" t="s">
        <v>1300</v>
      </c>
      <c r="Y236" s="79"/>
      <c r="Z236" s="79"/>
      <c r="AA236" s="82" t="s">
        <v>1544</v>
      </c>
      <c r="AB236" s="79"/>
      <c r="AC236" s="79" t="b">
        <v>0</v>
      </c>
      <c r="AD236" s="79">
        <v>0</v>
      </c>
      <c r="AE236" s="82" t="s">
        <v>1619</v>
      </c>
      <c r="AF236" s="79" t="b">
        <v>0</v>
      </c>
      <c r="AG236" s="79" t="s">
        <v>1621</v>
      </c>
      <c r="AH236" s="79"/>
      <c r="AI236" s="82" t="s">
        <v>1587</v>
      </c>
      <c r="AJ236" s="79" t="b">
        <v>0</v>
      </c>
      <c r="AK236" s="79">
        <v>0</v>
      </c>
      <c r="AL236" s="82" t="s">
        <v>1587</v>
      </c>
      <c r="AM236" s="79" t="s">
        <v>1644</v>
      </c>
      <c r="AN236" s="79" t="b">
        <v>0</v>
      </c>
      <c r="AO236" s="82" t="s">
        <v>1544</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35</v>
      </c>
      <c r="BC236" s="78" t="str">
        <f>REPLACE(INDEX(GroupVertices[Group],MATCH(Edges25[[#This Row],[Vertex 2]],GroupVertices[Vertex],0)),1,1,"")</f>
        <v>35</v>
      </c>
      <c r="BD236" s="48">
        <v>0</v>
      </c>
      <c r="BE236" s="49">
        <v>0</v>
      </c>
      <c r="BF236" s="48">
        <v>1</v>
      </c>
      <c r="BG236" s="49">
        <v>5</v>
      </c>
      <c r="BH236" s="48">
        <v>0</v>
      </c>
      <c r="BI236" s="49">
        <v>0</v>
      </c>
      <c r="BJ236" s="48">
        <v>19</v>
      </c>
      <c r="BK236" s="49">
        <v>95</v>
      </c>
      <c r="BL236" s="48">
        <v>20</v>
      </c>
    </row>
    <row r="237" spans="1:64" ht="15">
      <c r="A237" s="64" t="s">
        <v>410</v>
      </c>
      <c r="B237" s="64" t="s">
        <v>410</v>
      </c>
      <c r="C237" s="65"/>
      <c r="D237" s="66"/>
      <c r="E237" s="67"/>
      <c r="F237" s="68"/>
      <c r="G237" s="65"/>
      <c r="H237" s="69"/>
      <c r="I237" s="70"/>
      <c r="J237" s="70"/>
      <c r="K237" s="34" t="s">
        <v>65</v>
      </c>
      <c r="L237" s="77">
        <v>409</v>
      </c>
      <c r="M237" s="77"/>
      <c r="N237" s="72"/>
      <c r="O237" s="79" t="s">
        <v>176</v>
      </c>
      <c r="P237" s="81">
        <v>43691.38216435185</v>
      </c>
      <c r="Q237" s="79" t="s">
        <v>677</v>
      </c>
      <c r="R237" s="84" t="s">
        <v>715</v>
      </c>
      <c r="S237" s="79" t="s">
        <v>787</v>
      </c>
      <c r="T237" s="79" t="s">
        <v>800</v>
      </c>
      <c r="U237" s="84" t="s">
        <v>873</v>
      </c>
      <c r="V237" s="84" t="s">
        <v>873</v>
      </c>
      <c r="W237" s="81">
        <v>43691.38216435185</v>
      </c>
      <c r="X237" s="84" t="s">
        <v>1301</v>
      </c>
      <c r="Y237" s="79"/>
      <c r="Z237" s="79"/>
      <c r="AA237" s="82" t="s">
        <v>1545</v>
      </c>
      <c r="AB237" s="79"/>
      <c r="AC237" s="79" t="b">
        <v>0</v>
      </c>
      <c r="AD237" s="79">
        <v>0</v>
      </c>
      <c r="AE237" s="82" t="s">
        <v>1587</v>
      </c>
      <c r="AF237" s="79" t="b">
        <v>0</v>
      </c>
      <c r="AG237" s="79" t="s">
        <v>1621</v>
      </c>
      <c r="AH237" s="79"/>
      <c r="AI237" s="82" t="s">
        <v>1587</v>
      </c>
      <c r="AJ237" s="79" t="b">
        <v>0</v>
      </c>
      <c r="AK237" s="79">
        <v>0</v>
      </c>
      <c r="AL237" s="82" t="s">
        <v>1587</v>
      </c>
      <c r="AM237" s="79" t="s">
        <v>1648</v>
      </c>
      <c r="AN237" s="79" t="b">
        <v>0</v>
      </c>
      <c r="AO237" s="82" t="s">
        <v>1545</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9</v>
      </c>
      <c r="BC237" s="78" t="str">
        <f>REPLACE(INDEX(GroupVertices[Group],MATCH(Edges25[[#This Row],[Vertex 2]],GroupVertices[Vertex],0)),1,1,"")</f>
        <v>9</v>
      </c>
      <c r="BD237" s="48">
        <v>0</v>
      </c>
      <c r="BE237" s="49">
        <v>0</v>
      </c>
      <c r="BF237" s="48">
        <v>0</v>
      </c>
      <c r="BG237" s="49">
        <v>0</v>
      </c>
      <c r="BH237" s="48">
        <v>0</v>
      </c>
      <c r="BI237" s="49">
        <v>0</v>
      </c>
      <c r="BJ237" s="48">
        <v>6</v>
      </c>
      <c r="BK237" s="49">
        <v>100</v>
      </c>
      <c r="BL237" s="48">
        <v>6</v>
      </c>
    </row>
    <row r="238" spans="1:64" ht="15">
      <c r="A238" s="64" t="s">
        <v>411</v>
      </c>
      <c r="B238" s="64" t="s">
        <v>410</v>
      </c>
      <c r="C238" s="65"/>
      <c r="D238" s="66"/>
      <c r="E238" s="67"/>
      <c r="F238" s="68"/>
      <c r="G238" s="65"/>
      <c r="H238" s="69"/>
      <c r="I238" s="70"/>
      <c r="J238" s="70"/>
      <c r="K238" s="34" t="s">
        <v>65</v>
      </c>
      <c r="L238" s="77">
        <v>410</v>
      </c>
      <c r="M238" s="77"/>
      <c r="N238" s="72"/>
      <c r="O238" s="79" t="s">
        <v>526</v>
      </c>
      <c r="P238" s="81">
        <v>43697.13900462963</v>
      </c>
      <c r="Q238" s="79" t="s">
        <v>587</v>
      </c>
      <c r="R238" s="84" t="s">
        <v>715</v>
      </c>
      <c r="S238" s="79" t="s">
        <v>787</v>
      </c>
      <c r="T238" s="79" t="s">
        <v>800</v>
      </c>
      <c r="U238" s="84" t="s">
        <v>873</v>
      </c>
      <c r="V238" s="84" t="s">
        <v>873</v>
      </c>
      <c r="W238" s="81">
        <v>43697.13900462963</v>
      </c>
      <c r="X238" s="84" t="s">
        <v>1302</v>
      </c>
      <c r="Y238" s="79"/>
      <c r="Z238" s="79"/>
      <c r="AA238" s="82" t="s">
        <v>1546</v>
      </c>
      <c r="AB238" s="79"/>
      <c r="AC238" s="79" t="b">
        <v>0</v>
      </c>
      <c r="AD238" s="79">
        <v>0</v>
      </c>
      <c r="AE238" s="82" t="s">
        <v>1587</v>
      </c>
      <c r="AF238" s="79" t="b">
        <v>0</v>
      </c>
      <c r="AG238" s="79" t="s">
        <v>1621</v>
      </c>
      <c r="AH238" s="79"/>
      <c r="AI238" s="82" t="s">
        <v>1587</v>
      </c>
      <c r="AJ238" s="79" t="b">
        <v>0</v>
      </c>
      <c r="AK238" s="79">
        <v>7</v>
      </c>
      <c r="AL238" s="82" t="s">
        <v>1545</v>
      </c>
      <c r="AM238" s="79" t="s">
        <v>1648</v>
      </c>
      <c r="AN238" s="79" t="b">
        <v>0</v>
      </c>
      <c r="AO238" s="82" t="s">
        <v>1545</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9</v>
      </c>
      <c r="BC238" s="78" t="str">
        <f>REPLACE(INDEX(GroupVertices[Group],MATCH(Edges25[[#This Row],[Vertex 2]],GroupVertices[Vertex],0)),1,1,"")</f>
        <v>9</v>
      </c>
      <c r="BD238" s="48">
        <v>0</v>
      </c>
      <c r="BE238" s="49">
        <v>0</v>
      </c>
      <c r="BF238" s="48">
        <v>0</v>
      </c>
      <c r="BG238" s="49">
        <v>0</v>
      </c>
      <c r="BH238" s="48">
        <v>0</v>
      </c>
      <c r="BI238" s="49">
        <v>0</v>
      </c>
      <c r="BJ238" s="48">
        <v>8</v>
      </c>
      <c r="BK238" s="49">
        <v>100</v>
      </c>
      <c r="BL238" s="48">
        <v>8</v>
      </c>
    </row>
    <row r="239" spans="1:64" ht="15">
      <c r="A239" s="64" t="s">
        <v>412</v>
      </c>
      <c r="B239" s="64" t="s">
        <v>524</v>
      </c>
      <c r="C239" s="65"/>
      <c r="D239" s="66"/>
      <c r="E239" s="67"/>
      <c r="F239" s="68"/>
      <c r="G239" s="65"/>
      <c r="H239" s="69"/>
      <c r="I239" s="70"/>
      <c r="J239" s="70"/>
      <c r="K239" s="34" t="s">
        <v>65</v>
      </c>
      <c r="L239" s="77">
        <v>411</v>
      </c>
      <c r="M239" s="77"/>
      <c r="N239" s="72"/>
      <c r="O239" s="79" t="s">
        <v>526</v>
      </c>
      <c r="P239" s="81">
        <v>43697.15553240741</v>
      </c>
      <c r="Q239" s="79" t="s">
        <v>678</v>
      </c>
      <c r="R239" s="84" t="s">
        <v>767</v>
      </c>
      <c r="S239" s="79" t="s">
        <v>798</v>
      </c>
      <c r="T239" s="79" t="s">
        <v>860</v>
      </c>
      <c r="U239" s="79"/>
      <c r="V239" s="84" t="s">
        <v>1059</v>
      </c>
      <c r="W239" s="81">
        <v>43697.15553240741</v>
      </c>
      <c r="X239" s="84" t="s">
        <v>1303</v>
      </c>
      <c r="Y239" s="79"/>
      <c r="Z239" s="79"/>
      <c r="AA239" s="82" t="s">
        <v>1547</v>
      </c>
      <c r="AB239" s="79"/>
      <c r="AC239" s="79" t="b">
        <v>0</v>
      </c>
      <c r="AD239" s="79">
        <v>0</v>
      </c>
      <c r="AE239" s="82" t="s">
        <v>1587</v>
      </c>
      <c r="AF239" s="79" t="b">
        <v>0</v>
      </c>
      <c r="AG239" s="79" t="s">
        <v>1621</v>
      </c>
      <c r="AH239" s="79"/>
      <c r="AI239" s="82" t="s">
        <v>1587</v>
      </c>
      <c r="AJ239" s="79" t="b">
        <v>0</v>
      </c>
      <c r="AK239" s="79">
        <v>0</v>
      </c>
      <c r="AL239" s="82" t="s">
        <v>1587</v>
      </c>
      <c r="AM239" s="79" t="s">
        <v>1643</v>
      </c>
      <c r="AN239" s="79" t="b">
        <v>0</v>
      </c>
      <c r="AO239" s="82" t="s">
        <v>1547</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34</v>
      </c>
      <c r="BC239" s="78" t="str">
        <f>REPLACE(INDEX(GroupVertices[Group],MATCH(Edges25[[#This Row],[Vertex 2]],GroupVertices[Vertex],0)),1,1,"")</f>
        <v>34</v>
      </c>
      <c r="BD239" s="48">
        <v>0</v>
      </c>
      <c r="BE239" s="49">
        <v>0</v>
      </c>
      <c r="BF239" s="48">
        <v>0</v>
      </c>
      <c r="BG239" s="49">
        <v>0</v>
      </c>
      <c r="BH239" s="48">
        <v>0</v>
      </c>
      <c r="BI239" s="49">
        <v>0</v>
      </c>
      <c r="BJ239" s="48">
        <v>28</v>
      </c>
      <c r="BK239" s="49">
        <v>100</v>
      </c>
      <c r="BL239" s="48">
        <v>28</v>
      </c>
    </row>
    <row r="240" spans="1:64" ht="15">
      <c r="A240" s="64" t="s">
        <v>413</v>
      </c>
      <c r="B240" s="64" t="s">
        <v>525</v>
      </c>
      <c r="C240" s="65"/>
      <c r="D240" s="66"/>
      <c r="E240" s="67"/>
      <c r="F240" s="68"/>
      <c r="G240" s="65"/>
      <c r="H240" s="69"/>
      <c r="I240" s="70"/>
      <c r="J240" s="70"/>
      <c r="K240" s="34" t="s">
        <v>65</v>
      </c>
      <c r="L240" s="77">
        <v>412</v>
      </c>
      <c r="M240" s="77"/>
      <c r="N240" s="72"/>
      <c r="O240" s="79" t="s">
        <v>526</v>
      </c>
      <c r="P240" s="81">
        <v>43697.22788194445</v>
      </c>
      <c r="Q240" s="79" t="s">
        <v>679</v>
      </c>
      <c r="R240" s="84" t="s">
        <v>768</v>
      </c>
      <c r="S240" s="79" t="s">
        <v>799</v>
      </c>
      <c r="T240" s="79" t="s">
        <v>861</v>
      </c>
      <c r="U240" s="79"/>
      <c r="V240" s="84" t="s">
        <v>1060</v>
      </c>
      <c r="W240" s="81">
        <v>43697.22788194445</v>
      </c>
      <c r="X240" s="84" t="s">
        <v>1304</v>
      </c>
      <c r="Y240" s="79"/>
      <c r="Z240" s="79"/>
      <c r="AA240" s="82" t="s">
        <v>1548</v>
      </c>
      <c r="AB240" s="79"/>
      <c r="AC240" s="79" t="b">
        <v>0</v>
      </c>
      <c r="AD240" s="79">
        <v>2</v>
      </c>
      <c r="AE240" s="82" t="s">
        <v>1587</v>
      </c>
      <c r="AF240" s="79" t="b">
        <v>0</v>
      </c>
      <c r="AG240" s="79" t="s">
        <v>1621</v>
      </c>
      <c r="AH240" s="79"/>
      <c r="AI240" s="82" t="s">
        <v>1587</v>
      </c>
      <c r="AJ240" s="79" t="b">
        <v>0</v>
      </c>
      <c r="AK240" s="79">
        <v>2</v>
      </c>
      <c r="AL240" s="82" t="s">
        <v>1587</v>
      </c>
      <c r="AM240" s="79" t="s">
        <v>1648</v>
      </c>
      <c r="AN240" s="79" t="b">
        <v>0</v>
      </c>
      <c r="AO240" s="82" t="s">
        <v>1548</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13</v>
      </c>
      <c r="BC240" s="78" t="str">
        <f>REPLACE(INDEX(GroupVertices[Group],MATCH(Edges25[[#This Row],[Vertex 2]],GroupVertices[Vertex],0)),1,1,"")</f>
        <v>13</v>
      </c>
      <c r="BD240" s="48"/>
      <c r="BE240" s="49"/>
      <c r="BF240" s="48"/>
      <c r="BG240" s="49"/>
      <c r="BH240" s="48"/>
      <c r="BI240" s="49"/>
      <c r="BJ240" s="48"/>
      <c r="BK240" s="49"/>
      <c r="BL240" s="48"/>
    </row>
    <row r="241" spans="1:64" ht="15">
      <c r="A241" s="64" t="s">
        <v>414</v>
      </c>
      <c r="B241" s="64" t="s">
        <v>413</v>
      </c>
      <c r="C241" s="65"/>
      <c r="D241" s="66"/>
      <c r="E241" s="67"/>
      <c r="F241" s="68"/>
      <c r="G241" s="65"/>
      <c r="H241" s="69"/>
      <c r="I241" s="70"/>
      <c r="J241" s="70"/>
      <c r="K241" s="34" t="s">
        <v>65</v>
      </c>
      <c r="L241" s="77">
        <v>413</v>
      </c>
      <c r="M241" s="77"/>
      <c r="N241" s="72"/>
      <c r="O241" s="79" t="s">
        <v>526</v>
      </c>
      <c r="P241" s="81">
        <v>43697.258356481485</v>
      </c>
      <c r="Q241" s="79" t="s">
        <v>680</v>
      </c>
      <c r="R241" s="79"/>
      <c r="S241" s="79"/>
      <c r="T241" s="79"/>
      <c r="U241" s="79"/>
      <c r="V241" s="84" t="s">
        <v>1061</v>
      </c>
      <c r="W241" s="81">
        <v>43697.258356481485</v>
      </c>
      <c r="X241" s="84" t="s">
        <v>1305</v>
      </c>
      <c r="Y241" s="79"/>
      <c r="Z241" s="79"/>
      <c r="AA241" s="82" t="s">
        <v>1549</v>
      </c>
      <c r="AB241" s="79"/>
      <c r="AC241" s="79" t="b">
        <v>0</v>
      </c>
      <c r="AD241" s="79">
        <v>0</v>
      </c>
      <c r="AE241" s="82" t="s">
        <v>1587</v>
      </c>
      <c r="AF241" s="79" t="b">
        <v>0</v>
      </c>
      <c r="AG241" s="79" t="s">
        <v>1621</v>
      </c>
      <c r="AH241" s="79"/>
      <c r="AI241" s="82" t="s">
        <v>1587</v>
      </c>
      <c r="AJ241" s="79" t="b">
        <v>0</v>
      </c>
      <c r="AK241" s="79">
        <v>2</v>
      </c>
      <c r="AL241" s="82" t="s">
        <v>1548</v>
      </c>
      <c r="AM241" s="79" t="s">
        <v>1648</v>
      </c>
      <c r="AN241" s="79" t="b">
        <v>0</v>
      </c>
      <c r="AO241" s="82" t="s">
        <v>1548</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13</v>
      </c>
      <c r="BC241" s="78" t="str">
        <f>REPLACE(INDEX(GroupVertices[Group],MATCH(Edges25[[#This Row],[Vertex 2]],GroupVertices[Vertex],0)),1,1,"")</f>
        <v>13</v>
      </c>
      <c r="BD241" s="48">
        <v>2</v>
      </c>
      <c r="BE241" s="49">
        <v>8.333333333333334</v>
      </c>
      <c r="BF241" s="48">
        <v>0</v>
      </c>
      <c r="BG241" s="49">
        <v>0</v>
      </c>
      <c r="BH241" s="48">
        <v>0</v>
      </c>
      <c r="BI241" s="49">
        <v>0</v>
      </c>
      <c r="BJ241" s="48">
        <v>22</v>
      </c>
      <c r="BK241" s="49">
        <v>91.66666666666667</v>
      </c>
      <c r="BL241" s="48">
        <v>24</v>
      </c>
    </row>
    <row r="242" spans="1:64" ht="15">
      <c r="A242" s="64" t="s">
        <v>415</v>
      </c>
      <c r="B242" s="64" t="s">
        <v>415</v>
      </c>
      <c r="C242" s="65"/>
      <c r="D242" s="66"/>
      <c r="E242" s="67"/>
      <c r="F242" s="68"/>
      <c r="G242" s="65"/>
      <c r="H242" s="69"/>
      <c r="I242" s="70"/>
      <c r="J242" s="70"/>
      <c r="K242" s="34" t="s">
        <v>65</v>
      </c>
      <c r="L242" s="77">
        <v>414</v>
      </c>
      <c r="M242" s="77"/>
      <c r="N242" s="72"/>
      <c r="O242" s="79" t="s">
        <v>176</v>
      </c>
      <c r="P242" s="81">
        <v>43697.26900462963</v>
      </c>
      <c r="Q242" s="79" t="s">
        <v>681</v>
      </c>
      <c r="R242" s="84" t="s">
        <v>769</v>
      </c>
      <c r="S242" s="79" t="s">
        <v>778</v>
      </c>
      <c r="T242" s="79" t="s">
        <v>862</v>
      </c>
      <c r="U242" s="79"/>
      <c r="V242" s="84" t="s">
        <v>1062</v>
      </c>
      <c r="W242" s="81">
        <v>43697.26900462963</v>
      </c>
      <c r="X242" s="84" t="s">
        <v>1306</v>
      </c>
      <c r="Y242" s="79"/>
      <c r="Z242" s="79"/>
      <c r="AA242" s="82" t="s">
        <v>1550</v>
      </c>
      <c r="AB242" s="79"/>
      <c r="AC242" s="79" t="b">
        <v>0</v>
      </c>
      <c r="AD242" s="79">
        <v>1</v>
      </c>
      <c r="AE242" s="82" t="s">
        <v>1587</v>
      </c>
      <c r="AF242" s="79" t="b">
        <v>1</v>
      </c>
      <c r="AG242" s="79" t="s">
        <v>1621</v>
      </c>
      <c r="AH242" s="79"/>
      <c r="AI242" s="82" t="s">
        <v>1642</v>
      </c>
      <c r="AJ242" s="79" t="b">
        <v>0</v>
      </c>
      <c r="AK242" s="79">
        <v>0</v>
      </c>
      <c r="AL242" s="82" t="s">
        <v>1587</v>
      </c>
      <c r="AM242" s="79" t="s">
        <v>1643</v>
      </c>
      <c r="AN242" s="79" t="b">
        <v>0</v>
      </c>
      <c r="AO242" s="82" t="s">
        <v>1550</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2</v>
      </c>
      <c r="BC242" s="78" t="str">
        <f>REPLACE(INDEX(GroupVertices[Group],MATCH(Edges25[[#This Row],[Vertex 2]],GroupVertices[Vertex],0)),1,1,"")</f>
        <v>2</v>
      </c>
      <c r="BD242" s="48">
        <v>1</v>
      </c>
      <c r="BE242" s="49">
        <v>14.285714285714286</v>
      </c>
      <c r="BF242" s="48">
        <v>0</v>
      </c>
      <c r="BG242" s="49">
        <v>0</v>
      </c>
      <c r="BH242" s="48">
        <v>0</v>
      </c>
      <c r="BI242" s="49">
        <v>0</v>
      </c>
      <c r="BJ242" s="48">
        <v>6</v>
      </c>
      <c r="BK242" s="49">
        <v>85.71428571428571</v>
      </c>
      <c r="BL242" s="48">
        <v>7</v>
      </c>
    </row>
    <row r="243" spans="1:64" ht="15">
      <c r="A243" s="64" t="s">
        <v>416</v>
      </c>
      <c r="B243" s="64" t="s">
        <v>463</v>
      </c>
      <c r="C243" s="65"/>
      <c r="D243" s="66"/>
      <c r="E243" s="67"/>
      <c r="F243" s="68"/>
      <c r="G243" s="65"/>
      <c r="H243" s="69"/>
      <c r="I243" s="70"/>
      <c r="J243" s="70"/>
      <c r="K243" s="34" t="s">
        <v>65</v>
      </c>
      <c r="L243" s="77">
        <v>415</v>
      </c>
      <c r="M243" s="77"/>
      <c r="N243" s="72"/>
      <c r="O243" s="79" t="s">
        <v>526</v>
      </c>
      <c r="P243" s="81">
        <v>43692.312627314815</v>
      </c>
      <c r="Q243" s="79" t="s">
        <v>682</v>
      </c>
      <c r="R243" s="84" t="s">
        <v>770</v>
      </c>
      <c r="S243" s="79" t="s">
        <v>778</v>
      </c>
      <c r="T243" s="79"/>
      <c r="U243" s="79"/>
      <c r="V243" s="84" t="s">
        <v>1063</v>
      </c>
      <c r="W243" s="81">
        <v>43692.312627314815</v>
      </c>
      <c r="X243" s="84" t="s">
        <v>1307</v>
      </c>
      <c r="Y243" s="79"/>
      <c r="Z243" s="79"/>
      <c r="AA243" s="82" t="s">
        <v>1551</v>
      </c>
      <c r="AB243" s="79"/>
      <c r="AC243" s="79" t="b">
        <v>0</v>
      </c>
      <c r="AD243" s="79">
        <v>0</v>
      </c>
      <c r="AE243" s="82" t="s">
        <v>1587</v>
      </c>
      <c r="AF243" s="79" t="b">
        <v>0</v>
      </c>
      <c r="AG243" s="79" t="s">
        <v>1621</v>
      </c>
      <c r="AH243" s="79"/>
      <c r="AI243" s="82" t="s">
        <v>1587</v>
      </c>
      <c r="AJ243" s="79" t="b">
        <v>0</v>
      </c>
      <c r="AK243" s="79">
        <v>0</v>
      </c>
      <c r="AL243" s="82" t="s">
        <v>1587</v>
      </c>
      <c r="AM243" s="79" t="s">
        <v>1649</v>
      </c>
      <c r="AN243" s="79" t="b">
        <v>1</v>
      </c>
      <c r="AO243" s="82" t="s">
        <v>1551</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10</v>
      </c>
      <c r="BC243" s="78" t="str">
        <f>REPLACE(INDEX(GroupVertices[Group],MATCH(Edges25[[#This Row],[Vertex 2]],GroupVertices[Vertex],0)),1,1,"")</f>
        <v>10</v>
      </c>
      <c r="BD243" s="48">
        <v>0</v>
      </c>
      <c r="BE243" s="49">
        <v>0</v>
      </c>
      <c r="BF243" s="48">
        <v>0</v>
      </c>
      <c r="BG243" s="49">
        <v>0</v>
      </c>
      <c r="BH243" s="48">
        <v>0</v>
      </c>
      <c r="BI243" s="49">
        <v>0</v>
      </c>
      <c r="BJ243" s="48">
        <v>20</v>
      </c>
      <c r="BK243" s="49">
        <v>100</v>
      </c>
      <c r="BL243" s="48">
        <v>20</v>
      </c>
    </row>
    <row r="244" spans="1:64" ht="15">
      <c r="A244" s="64" t="s">
        <v>417</v>
      </c>
      <c r="B244" s="64" t="s">
        <v>463</v>
      </c>
      <c r="C244" s="65"/>
      <c r="D244" s="66"/>
      <c r="E244" s="67"/>
      <c r="F244" s="68"/>
      <c r="G244" s="65"/>
      <c r="H244" s="69"/>
      <c r="I244" s="70"/>
      <c r="J244" s="70"/>
      <c r="K244" s="34" t="s">
        <v>65</v>
      </c>
      <c r="L244" s="77">
        <v>416</v>
      </c>
      <c r="M244" s="77"/>
      <c r="N244" s="72"/>
      <c r="O244" s="79" t="s">
        <v>526</v>
      </c>
      <c r="P244" s="81">
        <v>43697.28465277778</v>
      </c>
      <c r="Q244" s="79" t="s">
        <v>609</v>
      </c>
      <c r="R244" s="79"/>
      <c r="S244" s="79"/>
      <c r="T244" s="79"/>
      <c r="U244" s="79"/>
      <c r="V244" s="84" t="s">
        <v>1064</v>
      </c>
      <c r="W244" s="81">
        <v>43697.28465277778</v>
      </c>
      <c r="X244" s="84" t="s">
        <v>1308</v>
      </c>
      <c r="Y244" s="79"/>
      <c r="Z244" s="79"/>
      <c r="AA244" s="82" t="s">
        <v>1552</v>
      </c>
      <c r="AB244" s="79"/>
      <c r="AC244" s="79" t="b">
        <v>0</v>
      </c>
      <c r="AD244" s="79">
        <v>0</v>
      </c>
      <c r="AE244" s="82" t="s">
        <v>1587</v>
      </c>
      <c r="AF244" s="79" t="b">
        <v>0</v>
      </c>
      <c r="AG244" s="79" t="s">
        <v>1621</v>
      </c>
      <c r="AH244" s="79"/>
      <c r="AI244" s="82" t="s">
        <v>1587</v>
      </c>
      <c r="AJ244" s="79" t="b">
        <v>0</v>
      </c>
      <c r="AK244" s="79">
        <v>5</v>
      </c>
      <c r="AL244" s="82" t="s">
        <v>1551</v>
      </c>
      <c r="AM244" s="79" t="s">
        <v>1643</v>
      </c>
      <c r="AN244" s="79" t="b">
        <v>0</v>
      </c>
      <c r="AO244" s="82" t="s">
        <v>1551</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10</v>
      </c>
      <c r="BC244" s="78" t="str">
        <f>REPLACE(INDEX(GroupVertices[Group],MATCH(Edges25[[#This Row],[Vertex 2]],GroupVertices[Vertex],0)),1,1,"")</f>
        <v>10</v>
      </c>
      <c r="BD244" s="48"/>
      <c r="BE244" s="49"/>
      <c r="BF244" s="48"/>
      <c r="BG244" s="49"/>
      <c r="BH244" s="48"/>
      <c r="BI244" s="49"/>
      <c r="BJ244" s="48"/>
      <c r="BK244" s="49"/>
      <c r="BL244" s="48"/>
    </row>
    <row r="245" spans="1:64" ht="15">
      <c r="A245" s="64" t="s">
        <v>418</v>
      </c>
      <c r="B245" s="64" t="s">
        <v>413</v>
      </c>
      <c r="C245" s="65"/>
      <c r="D245" s="66"/>
      <c r="E245" s="67"/>
      <c r="F245" s="68"/>
      <c r="G245" s="65"/>
      <c r="H245" s="69"/>
      <c r="I245" s="70"/>
      <c r="J245" s="70"/>
      <c r="K245" s="34" t="s">
        <v>66</v>
      </c>
      <c r="L245" s="77">
        <v>419</v>
      </c>
      <c r="M245" s="77"/>
      <c r="N245" s="72"/>
      <c r="O245" s="79" t="s">
        <v>526</v>
      </c>
      <c r="P245" s="81">
        <v>43697.37265046296</v>
      </c>
      <c r="Q245" s="79" t="s">
        <v>680</v>
      </c>
      <c r="R245" s="79"/>
      <c r="S245" s="79"/>
      <c r="T245" s="79"/>
      <c r="U245" s="79"/>
      <c r="V245" s="84" t="s">
        <v>1065</v>
      </c>
      <c r="W245" s="81">
        <v>43697.37265046296</v>
      </c>
      <c r="X245" s="84" t="s">
        <v>1309</v>
      </c>
      <c r="Y245" s="79"/>
      <c r="Z245" s="79"/>
      <c r="AA245" s="82" t="s">
        <v>1553</v>
      </c>
      <c r="AB245" s="79"/>
      <c r="AC245" s="79" t="b">
        <v>0</v>
      </c>
      <c r="AD245" s="79">
        <v>0</v>
      </c>
      <c r="AE245" s="82" t="s">
        <v>1587</v>
      </c>
      <c r="AF245" s="79" t="b">
        <v>0</v>
      </c>
      <c r="AG245" s="79" t="s">
        <v>1621</v>
      </c>
      <c r="AH245" s="79"/>
      <c r="AI245" s="82" t="s">
        <v>1587</v>
      </c>
      <c r="AJ245" s="79" t="b">
        <v>0</v>
      </c>
      <c r="AK245" s="79">
        <v>2</v>
      </c>
      <c r="AL245" s="82" t="s">
        <v>1548</v>
      </c>
      <c r="AM245" s="79" t="s">
        <v>1643</v>
      </c>
      <c r="AN245" s="79" t="b">
        <v>0</v>
      </c>
      <c r="AO245" s="82" t="s">
        <v>1548</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13</v>
      </c>
      <c r="BC245" s="78" t="str">
        <f>REPLACE(INDEX(GroupVertices[Group],MATCH(Edges25[[#This Row],[Vertex 2]],GroupVertices[Vertex],0)),1,1,"")</f>
        <v>13</v>
      </c>
      <c r="BD245" s="48">
        <v>2</v>
      </c>
      <c r="BE245" s="49">
        <v>8.333333333333334</v>
      </c>
      <c r="BF245" s="48">
        <v>0</v>
      </c>
      <c r="BG245" s="49">
        <v>0</v>
      </c>
      <c r="BH245" s="48">
        <v>0</v>
      </c>
      <c r="BI245" s="49">
        <v>0</v>
      </c>
      <c r="BJ245" s="48">
        <v>22</v>
      </c>
      <c r="BK245" s="49">
        <v>91.66666666666667</v>
      </c>
      <c r="BL245" s="48">
        <v>24</v>
      </c>
    </row>
    <row r="246" spans="1:64" ht="15">
      <c r="A246" s="64" t="s">
        <v>419</v>
      </c>
      <c r="B246" s="64" t="s">
        <v>419</v>
      </c>
      <c r="C246" s="65"/>
      <c r="D246" s="66"/>
      <c r="E246" s="67"/>
      <c r="F246" s="68"/>
      <c r="G246" s="65"/>
      <c r="H246" s="69"/>
      <c r="I246" s="70"/>
      <c r="J246" s="70"/>
      <c r="K246" s="34" t="s">
        <v>65</v>
      </c>
      <c r="L246" s="77">
        <v>420</v>
      </c>
      <c r="M246" s="77"/>
      <c r="N246" s="72"/>
      <c r="O246" s="79" t="s">
        <v>176</v>
      </c>
      <c r="P246" s="81">
        <v>43697.994942129626</v>
      </c>
      <c r="Q246" s="79" t="s">
        <v>683</v>
      </c>
      <c r="R246" s="84" t="s">
        <v>771</v>
      </c>
      <c r="S246" s="79" t="s">
        <v>778</v>
      </c>
      <c r="T246" s="79" t="s">
        <v>863</v>
      </c>
      <c r="U246" s="79"/>
      <c r="V246" s="84" t="s">
        <v>1066</v>
      </c>
      <c r="W246" s="81">
        <v>43697.994942129626</v>
      </c>
      <c r="X246" s="84" t="s">
        <v>1310</v>
      </c>
      <c r="Y246" s="79"/>
      <c r="Z246" s="79"/>
      <c r="AA246" s="82" t="s">
        <v>1554</v>
      </c>
      <c r="AB246" s="82" t="s">
        <v>1585</v>
      </c>
      <c r="AC246" s="79" t="b">
        <v>0</v>
      </c>
      <c r="AD246" s="79">
        <v>0</v>
      </c>
      <c r="AE246" s="82" t="s">
        <v>1620</v>
      </c>
      <c r="AF246" s="79" t="b">
        <v>0</v>
      </c>
      <c r="AG246" s="79" t="s">
        <v>1621</v>
      </c>
      <c r="AH246" s="79"/>
      <c r="AI246" s="82" t="s">
        <v>1587</v>
      </c>
      <c r="AJ246" s="79" t="b">
        <v>0</v>
      </c>
      <c r="AK246" s="79">
        <v>0</v>
      </c>
      <c r="AL246" s="82" t="s">
        <v>1587</v>
      </c>
      <c r="AM246" s="79" t="s">
        <v>1643</v>
      </c>
      <c r="AN246" s="79" t="b">
        <v>1</v>
      </c>
      <c r="AO246" s="82" t="s">
        <v>1585</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2</v>
      </c>
      <c r="BC246" s="78" t="str">
        <f>REPLACE(INDEX(GroupVertices[Group],MATCH(Edges25[[#This Row],[Vertex 2]],GroupVertices[Vertex],0)),1,1,"")</f>
        <v>2</v>
      </c>
      <c r="BD246" s="48">
        <v>0</v>
      </c>
      <c r="BE246" s="49">
        <v>0</v>
      </c>
      <c r="BF246" s="48">
        <v>0</v>
      </c>
      <c r="BG246" s="49">
        <v>0</v>
      </c>
      <c r="BH246" s="48">
        <v>0</v>
      </c>
      <c r="BI246" s="49">
        <v>0</v>
      </c>
      <c r="BJ246" s="48">
        <v>19</v>
      </c>
      <c r="BK246" s="49">
        <v>100</v>
      </c>
      <c r="BL246" s="48">
        <v>19</v>
      </c>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allowBlank="1" showInputMessage="1" showErrorMessage="1" promptTitle="Vertex 2 Name" prompt="Enter the name of the edge's second vertex." sqref="B3:B246"/>
    <dataValidation allowBlank="1" showInputMessage="1" showErrorMessage="1" promptTitle="Vertex 1 Name" prompt="Enter the name of the edge's first vertex." sqref="A3:A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Color" prompt="To select an optional edge color, right-click and select Select Color on the right-click menu." sqref="C3:C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ErrorMessage="1" sqref="N2:N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s>
  <hyperlinks>
    <hyperlink ref="R3" r:id="rId1" display="https://www.sciencedirect.com/science/article/pii/S0167527316331515"/>
    <hyperlink ref="R4" r:id="rId2" display="https://www.huffingtonpost.co.uk/entry/calorie-levy-campaigners_uk_5d4993bee4b0244052e1a560"/>
    <hyperlink ref="R6" r:id="rId3" display="https://www.foodingredientsfirst.com/news/uk-health-campaigners-call-for-sweeping-calorie-tax-on-processed-foods.html"/>
    <hyperlink ref="R9" r:id="rId4" display="https://www.foodanddrinktechnology.com/news/29006/campaigners-call-for-calorie-levy-on-unhealthy-foods/"/>
    <hyperlink ref="R10" r:id="rId5" display="https://www.eveningexpress.co.uk/news/uk/call-for-calorie-tax-on-food-firms-after-success-of-sugar-levy/amp/?utm_source=twitter&amp;__twitter_impression=true"/>
    <hyperlink ref="R11" r:id="rId6" display="https://news.sky.com/story/call-for-calorie-tax-on-processed-food-after-success-of-sugar-levy-11779137"/>
    <hyperlink ref="R13" r:id="rId7" display="https://twitter.com/TheEconomist/status/1159139054857965568"/>
    <hyperlink ref="R17" r:id="rId8" display="https://news.sky.com/story/call-for-calorie-tax-on-processed-food-after-success-of-sugar-levy-11779137"/>
    <hyperlink ref="R18" r:id="rId9" display="https://www.youtube.com/watch?v=cfl26x1XCwY"/>
    <hyperlink ref="R20" r:id="rId10" display="https://twitter.com/theeconomist/status/1159291624528207873"/>
    <hyperlink ref="R27" r:id="rId11" display="https://news.sky.com/story/call-for-calorie-tax-on-processed-food-after-success-of-sugar-levy-11779137?utm_source=Greenhouse+Morning+News&amp;utm_campaign=925a7e4c19-Greenhouse_Morning_News_GMN__8th_August_2019&amp;utm_medium=email&amp;utm_term=0_e40c447c1a-925a7e4c19-123998953"/>
    <hyperlink ref="R29" r:id="rId12" display="https://www.foodmatterslive.com/visit/2019-schedule/2019-sessions-details-reformulation-and-portion-size-approaches-to-meeting-calorie-and-sugar-reduction-targets"/>
    <hyperlink ref="R30" r:id="rId13" display="https://twitter.com/burnout_pt/status/1159443259736952833"/>
    <hyperlink ref="R33" r:id="rId14" display="https://twitter.com/i/web/status/1159770741853884419"/>
    <hyperlink ref="R36" r:id="rId15" display="http://childofourtimeblog.org.uk/2017/12/off-the-scales-time-to-act-on-childhood-obesity/"/>
    <hyperlink ref="R39" r:id="rId16" display="https://twitter.com/i/web/status/1159868212193964032"/>
    <hyperlink ref="R40" r:id="rId17" display="https://www.icelandreview.com/politics/in-focus-proposed-sugar-tax/"/>
    <hyperlink ref="R41" r:id="rId18" display="https://twitter.com/i/web/status/1159926126522904576"/>
    <hyperlink ref="R52" r:id="rId19" display="https://twitter.com/i/web/status/1160727733208584195"/>
    <hyperlink ref="R54" r:id="rId20" display="https://www.linkedin.com/pulse/sugar-tax-year-simon-elson"/>
    <hyperlink ref="R55" r:id="rId21" display="https://passerbybloggingfun.blogspot.com/2019/08/poem-sugar-and-hypocrites.html"/>
    <hyperlink ref="R57" r:id="rId22" display="https://www.bbc.co.uk/news/uk-politics-48847952"/>
    <hyperlink ref="R65" r:id="rId23" display="https://www.politico.com/agenda/story/2019/08/13/soda-tax-california-public-health-000940"/>
    <hyperlink ref="R68" r:id="rId24" display="https://twitter.com/i/web/status/1161321609019502592"/>
    <hyperlink ref="R69" r:id="rId25" display="https://twitter.com/i/web/status/1147097793204490241"/>
    <hyperlink ref="R76" r:id="rId26" display="https://twitter.com/i/web/status/1161459075411873793"/>
    <hyperlink ref="R85" r:id="rId27" display="https://twitter.com/i/web/status/1161245860488892422"/>
    <hyperlink ref="R96" r:id="rId28" display="https://twitter.com/i/web/status/1161340790251184128"/>
    <hyperlink ref="R100" r:id="rId29" display="https://twitter.com/i/web/status/1161524040630251520"/>
    <hyperlink ref="R103" r:id="rId30" display="https://www.igd.com/research/brexit-and-economics/article/t/how-the-sugar-tax-is-changing-behaviour/i/22186"/>
    <hyperlink ref="R104" r:id="rId31" display="https://www.igd.com/research/brexit-and-economics/article/t/how-the-sugar-tax-is-changing-behaviour/i/22186"/>
    <hyperlink ref="R105" r:id="rId32" display="https://www.igd.com/research/brexit-and-economics/article/t/how-the-sugar-tax-is-changing-behaviour/i/22186"/>
    <hyperlink ref="R106" r:id="rId33" display="https://twitter.com/i/web/status/1161627421805875200"/>
    <hyperlink ref="R109" r:id="rId34" display="https://twitter.com/i/web/status/1161644954382405633"/>
    <hyperlink ref="R117" r:id="rId35" display="https://econ.trib.al/GKTprGB"/>
    <hyperlink ref="R118" r:id="rId36" display="https://twitter.com/i/web/status/1161799389003812865"/>
    <hyperlink ref="R119" r:id="rId37" display="https://twitter.com/i/web/status/1161807919345623040"/>
    <hyperlink ref="R120" r:id="rId38" display="https://twitter.com/i/web/status/1161808359307132928"/>
    <hyperlink ref="R121" r:id="rId39" display="https://www.igd.com/research/brexit-and-economics/article/t/how-the-sugar-tax-is-changing-behaviour/i/22186"/>
    <hyperlink ref="R122" r:id="rId40" display="https://www.igd.com/research/brexit-and-economics/article/t/how-the-sugar-tax-is-changing-behaviour/i/22186"/>
    <hyperlink ref="R123" r:id="rId41" display="https://twitter.com/i/web/status/1161915213257629696"/>
    <hyperlink ref="R126" r:id="rId42" display="https://twitter.com/i/web/status/1161922263182004225"/>
    <hyperlink ref="R128" r:id="rId43" display="https://www.igd.com/research/brexit-and-economics/article/t/how-the-sugar-tax-is-changing-behaviour/i/22186"/>
    <hyperlink ref="R130" r:id="rId44" display="https://twitter.com/i/web/status/1161957870323294209"/>
    <hyperlink ref="R133" r:id="rId45" display="https://twitter.com/i/web/status/1161968787786215425"/>
    <hyperlink ref="R137" r:id="rId46" display="https://twitter.com/i/web/status/1162043141312192513"/>
    <hyperlink ref="R139" r:id="rId47" display="https://twitter.com/i/web/status/1162052320965877763"/>
    <hyperlink ref="R140" r:id="rId48" display="https://twitter.com/i/web/status/1162053197537693696"/>
    <hyperlink ref="R143" r:id="rId49" display="https://www.theguardian.com/society/2019/jul/18/inadequate-health-response-leaves-35bn-with-poor-dental-care"/>
    <hyperlink ref="R144" r:id="rId50" display="https://twitter.com/i/web/status/1162069019509362690"/>
    <hyperlink ref="R146" r:id="rId51" display="https://twitter.com/refillnz/status/1159282589255000065"/>
    <hyperlink ref="R147" r:id="rId52" display="https://twitter.com/i/web/status/1161040931501424640"/>
    <hyperlink ref="R151" r:id="rId53" display="https://twitter.com/LEAD_Coalition/status/1161961733994377216"/>
    <hyperlink ref="R155" r:id="rId54" display="https://www.health-e.org.za/2019/07/15/sugary-drinks-the-tax-declining-sales-new-alarming-research/"/>
    <hyperlink ref="R156" r:id="rId55" display="https://twitter.com/i/web/status/1160883634892488704"/>
    <hyperlink ref="R158" r:id="rId56" display="https://twitter.com/i/web/status/1161452167045115904"/>
    <hyperlink ref="R159" r:id="rId57" display="https://twitter.com/i/web/status/1161457996624359425"/>
    <hyperlink ref="R163" r:id="rId58" display="https://twitter.com/W_Wat/status/1162116718702940160"/>
    <hyperlink ref="R171" r:id="rId59" display="https://www.igd.com/research/brexit-and-economics/article/t/how-the-sugar-tax-is-changing-behaviour/i/22186"/>
    <hyperlink ref="R173" r:id="rId60" display="https://twitter.com/i/web/status/1161916007415525376"/>
    <hyperlink ref="R174" r:id="rId61" display="https://twitter.com/i/web/status/1161916658031702016"/>
    <hyperlink ref="R177" r:id="rId62" display="https://twitter.com/adamliaw/status/1161798669575655424"/>
    <hyperlink ref="R181" r:id="rId63" display="https://twitter.com/adamliaw/status/1161799131590905857"/>
    <hyperlink ref="R182" r:id="rId64" display="https://twitter.com/adamliaw/status/1161800961108533249"/>
    <hyperlink ref="R183" r:id="rId65" display="https://twitter.com/adamliaw/status/1161804413356261376"/>
    <hyperlink ref="R190" r:id="rId66" display="https://twitter.com/i/web/status/1161690090919403520"/>
    <hyperlink ref="R191" r:id="rId67" display="https://twitter.com/i/web/status/1161705520501334017"/>
    <hyperlink ref="R193" r:id="rId68" display="https://twitter.com/tijdvooreten/status/1161748709778083841"/>
    <hyperlink ref="R194" r:id="rId69" display="https://twitter.com/i/web/status/1161748709778083841"/>
    <hyperlink ref="R195" r:id="rId70" display="https://twitter.com/i/web/status/1161913211576303616"/>
    <hyperlink ref="R196" r:id="rId71" display="https://twitter.com/i/web/status/1161923576875933696"/>
    <hyperlink ref="R197" r:id="rId72" display="https://twitter.com/i/web/status/1161927798434480128"/>
    <hyperlink ref="R198" r:id="rId73" display="https://twitter.com/i/web/status/1161940090714824705"/>
    <hyperlink ref="R199" r:id="rId74" display="https://www.coca-colacompany.com/stories/meet-our-partners-epode-international-network"/>
    <hyperlink ref="R200" r:id="rId75" display="https://twitter.com/i/web/status/1161724792879419392"/>
    <hyperlink ref="R201" r:id="rId76" display="https://twitter.com/i/web/status/1161753679545942023"/>
    <hyperlink ref="R202" r:id="rId77" display="https://twitter.com/bmel/status/1162734977584230400"/>
    <hyperlink ref="R205" r:id="rId78" display="https://www.thetimes.co.uk/article/new-sugar-rules-risk-sucking-life-out-of-boiled-sweets-and-sherbet-lemons-9vrp763k8"/>
    <hyperlink ref="R207" r:id="rId79" display="https://twitter.com/tictoc/status/1162820178113155072"/>
    <hyperlink ref="R213" r:id="rId80" display="https://www.dailymail.co.uk/health/article-7328077/Campaigners-call-CALORIE-TAX-processed-foods.html"/>
    <hyperlink ref="R215" r:id="rId81" display="https://www.qmul.ac.uk/media/news/2019/smd/call-for-levy-on-manufacturers-to-reduce-excessive-calories-in-unhealthy-food-.html"/>
    <hyperlink ref="R218" r:id="rId82" display="https://soundcloud.com/radiosputnik/obesity-we-believe-liability-here-is-with-the-food-industry-expert"/>
    <hyperlink ref="R224" r:id="rId83" display="http://po.st/yWcc8C"/>
    <hyperlink ref="R226" r:id="rId84" display="https://www.aerztezeitung.de/politik_gesellschaft/praevention/article/994086/kritik-nach-erklaerung-regierung-sieht-keine-wissenschaftliche-begruendbarkeit-zuckersteuer.html"/>
    <hyperlink ref="R227" r:id="rId85" display="https://twitter.com/i/web/status/1161226424889405440"/>
    <hyperlink ref="R233" r:id="rId86" display="http://www.nzherald.co.nz/index.cfm?objectid=12254108&amp;ref=twitter"/>
    <hyperlink ref="R235" r:id="rId87" display="https://www.gdpuk.com/news/latest-news/3328-the-highs-and-lows-of-sugar-content-revealed"/>
    <hyperlink ref="R237" r:id="rId88" display="https://www.igd.com/research/brexit-and-economics/article/t/how-the-sugar-tax-is-changing-behaviour/i/22186"/>
    <hyperlink ref="R238" r:id="rId89" display="https://www.igd.com/research/brexit-and-economics/article/t/how-the-sugar-tax-is-changing-behaviour/i/22186"/>
    <hyperlink ref="R239" r:id="rId90" display="https://www.smh.com.au/politics/federal/government-orders-review-to-weigh-up-added-sugar-labels-20190819-p52ilx.html"/>
    <hyperlink ref="R240" r:id="rId91" display="https://vip.politicsmeanspolitics.com/2019/07/03/daydream-belizers-brexit-big-sugar-and-the-bad-boys-from-belize/"/>
    <hyperlink ref="R242" r:id="rId92" display="https://twitter.com/banas51/status/1163696101855092736"/>
    <hyperlink ref="R243" r:id="rId93" display="https://twitter.com/i/web/status/1161902893240373248"/>
    <hyperlink ref="R246" r:id="rId94" display="https://twitter.com/i/web/status/1163962095727198208"/>
    <hyperlink ref="U9" r:id="rId95" display="https://pbs.twimg.com/media/EBXxmWvX4AAWg40.jpg"/>
    <hyperlink ref="U11" r:id="rId96" display="https://pbs.twimg.com/media/EBYGTndXYAAOVn4.jpg"/>
    <hyperlink ref="U12" r:id="rId97" display="https://pbs.twimg.com/media/EBYSU8ZX4AEcXAm.jpg"/>
    <hyperlink ref="U17" r:id="rId98" display="https://pbs.twimg.com/media/EBY0qSDWkAAI7a0.jpg"/>
    <hyperlink ref="U19" r:id="rId99" display="https://pbs.twimg.com/ext_tw_video_thumb/1159204138682585091/pu/img/S4SQxer6Or3fhs7R.jpg"/>
    <hyperlink ref="U29" r:id="rId100" display="https://pbs.twimg.com/media/EBcxD-gXYAAbt3x.jpg"/>
    <hyperlink ref="U36" r:id="rId101" display="https://pbs.twimg.com/media/EAD8nE5WwAAkn_U.jpg"/>
    <hyperlink ref="U66" r:id="rId102" display="https://pbs.twimg.com/media/EB3TM1ZXkAApOsw.jpg"/>
    <hyperlink ref="U67" r:id="rId103" display="https://pbs.twimg.com/media/EB3UV-lXUAAjIrA.jpg"/>
    <hyperlink ref="U103" r:id="rId104" display="https://pbs.twimg.com/media/EB612bLX4AAUA3h.jpg"/>
    <hyperlink ref="U104" r:id="rId105" display="https://pbs.twimg.com/media/EB612bLX4AAUA3h.jpg"/>
    <hyperlink ref="U105" r:id="rId106" display="https://pbs.twimg.com/media/EB612bLX4AAUA3h.jpg"/>
    <hyperlink ref="U107" r:id="rId107" display="https://pbs.twimg.com/media/EB74V5tX4AUYU1r.jpg"/>
    <hyperlink ref="U121" r:id="rId108" display="https://pbs.twimg.com/media/EB612bLX4AAUA3h.jpg"/>
    <hyperlink ref="U128" r:id="rId109" display="https://pbs.twimg.com/media/EB612bLX4AAUA3h.jpg"/>
    <hyperlink ref="U143" r:id="rId110" display="https://pbs.twimg.com/media/EBbgymhWsAA0wE_.jpg"/>
    <hyperlink ref="U165" r:id="rId111" display="https://pbs.twimg.com/tweet_video_thumb/ECGImq7XsAA1GVR.jpg"/>
    <hyperlink ref="U171" r:id="rId112" display="https://pbs.twimg.com/media/EB612bLX4AAUA3h.jpg"/>
    <hyperlink ref="U203" r:id="rId113" display="https://pbs.twimg.com/media/ECMBiZ4XYAIEhiI.jpg"/>
    <hyperlink ref="U215" r:id="rId114" display="https://pbs.twimg.com/media/EBXcNeTXkAAAlLK.jpg"/>
    <hyperlink ref="U224" r:id="rId115" display="https://pbs.twimg.com/media/ECGdmWuXUAER6xn.png"/>
    <hyperlink ref="U226" r:id="rId116" display="https://pbs.twimg.com/media/ECUVQMPX4AEZaH-.jpg"/>
    <hyperlink ref="U235" r:id="rId117" display="https://pbs.twimg.com/media/ECWMx4iWwAAnB53.jpg"/>
    <hyperlink ref="U237" r:id="rId118" display="https://pbs.twimg.com/media/EB612bLX4AAUA3h.jpg"/>
    <hyperlink ref="U238" r:id="rId119" display="https://pbs.twimg.com/media/EB612bLX4AAUA3h.jpg"/>
    <hyperlink ref="V3" r:id="rId120" display="http://pbs.twimg.com/profile_images/1091496447529213952/uf76HTVb_normal.jpg"/>
    <hyperlink ref="V4" r:id="rId121" display="http://pbs.twimg.com/profile_images/1162026031592747008/xJB-Qrou_normal.jpg"/>
    <hyperlink ref="V5" r:id="rId122" display="http://pbs.twimg.com/profile_images/907927984253886464/IPfoc5Nj_normal.jpg"/>
    <hyperlink ref="V6" r:id="rId123" display="http://pbs.twimg.com/profile_images/710049013966487552/xyQ5j5sJ_normal.jpg"/>
    <hyperlink ref="V7" r:id="rId124" display="http://pbs.twimg.com/profile_images/809039033045254144/66c6aFUg_normal.jpg"/>
    <hyperlink ref="V8" r:id="rId125" display="http://pbs.twimg.com/profile_images/885764331631243265/D6Ng1RuS_normal.jpg"/>
    <hyperlink ref="V9" r:id="rId126" display="https://pbs.twimg.com/media/EBXxmWvX4AAWg40.jpg"/>
    <hyperlink ref="V10" r:id="rId127" display="http://pbs.twimg.com/profile_images/1483076168/Parsley-Liz-2010-296-580x435_normal.jpg"/>
    <hyperlink ref="V11" r:id="rId128" display="https://pbs.twimg.com/media/EBYGTndXYAAOVn4.jpg"/>
    <hyperlink ref="V12" r:id="rId129" display="https://pbs.twimg.com/media/EBYSU8ZX4AEcXAm.jpg"/>
    <hyperlink ref="V13" r:id="rId130" display="http://pbs.twimg.com/profile_images/436081880312471552/edPhioxc_normal.jpeg"/>
    <hyperlink ref="V14" r:id="rId131" display="http://pbs.twimg.com/profile_images/759417800591106049/46CpUYVY_normal.jpg"/>
    <hyperlink ref="V15" r:id="rId132" display="http://pbs.twimg.com/profile_images/1157033141061804032/XPvqx0CR_normal.jpg"/>
    <hyperlink ref="V16" r:id="rId133" display="http://pbs.twimg.com/profile_images/1748985727/icon_normal.png"/>
    <hyperlink ref="V17" r:id="rId134" display="https://pbs.twimg.com/media/EBY0qSDWkAAI7a0.jpg"/>
    <hyperlink ref="V18" r:id="rId135" display="http://pbs.twimg.com/profile_images/1152524355521470464/KPeC-OZH_normal.jpg"/>
    <hyperlink ref="V19" r:id="rId136" display="https://pbs.twimg.com/ext_tw_video_thumb/1159204138682585091/pu/img/S4SQxer6Or3fhs7R.jpg"/>
    <hyperlink ref="V20" r:id="rId137" display="http://pbs.twimg.com/profile_images/1158632615135629312/1FqtJFPB_normal.jpg"/>
    <hyperlink ref="V21" r:id="rId138" display="http://pbs.twimg.com/profile_images/962679440185659392/NjePyPup_normal.jpg"/>
    <hyperlink ref="V22" r:id="rId139" display="http://pbs.twimg.com/profile_images/1158624446040686592/PTuKeDlJ_normal.jpg"/>
    <hyperlink ref="V23" r:id="rId140" display="http://pbs.twimg.com/profile_images/1109762449463480320/E_77MQNg_normal.png"/>
    <hyperlink ref="V24" r:id="rId141" display="http://pbs.twimg.com/profile_images/1096106570444951554/LJBQN8Az_normal.jpg"/>
    <hyperlink ref="V25" r:id="rId142" display="http://pbs.twimg.com/profile_images/1068922775681884160/504sKo7n_normal.jpg"/>
    <hyperlink ref="V26" r:id="rId143" display="http://pbs.twimg.com/profile_images/3437503375/aad534719456a44f55a04b35bb15ea67_normal.jpeg"/>
    <hyperlink ref="V27" r:id="rId144" display="http://pbs.twimg.com/profile_images/1018542843504103424/ap3rJlxV_normal.jpg"/>
    <hyperlink ref="V28" r:id="rId145" display="http://pbs.twimg.com/profile_images/838766542468829184/BUSPSPJV_normal.jpg"/>
    <hyperlink ref="V29" r:id="rId146" display="https://pbs.twimg.com/media/EBcxD-gXYAAbt3x.jpg"/>
    <hyperlink ref="V30" r:id="rId147" display="http://pbs.twimg.com/profile_images/1061998307650756608/5zA5Hz18_normal.jpg"/>
    <hyperlink ref="V31" r:id="rId148" display="http://pbs.twimg.com/profile_images/1118604274764845057/q18erTfz_normal.jpg"/>
    <hyperlink ref="V32" r:id="rId149" display="http://pbs.twimg.com/profile_images/1156109294355517440/vTIZl75e_normal.jpg"/>
    <hyperlink ref="V33" r:id="rId150" display="http://pbs.twimg.com/profile_images/545158063317979136/iwFPYmAH_normal.png"/>
    <hyperlink ref="V34" r:id="rId151" display="http://pbs.twimg.com/profile_images/727856505714782208/vTezbnT9_normal.jpg"/>
    <hyperlink ref="V35" r:id="rId152" display="http://pbs.twimg.com/profile_images/1092092033332903938/Ohw571-T_normal.jpg"/>
    <hyperlink ref="V36" r:id="rId153" display="https://pbs.twimg.com/media/EAD8nE5WwAAkn_U.jpg"/>
    <hyperlink ref="V37" r:id="rId154" display="http://pbs.twimg.com/profile_images/1067361784741261312/-8tBjbWR_normal.jpg"/>
    <hyperlink ref="V38" r:id="rId155" display="http://pbs.twimg.com/profile_images/868603527701987329/CrTHH8sB_normal.jpg"/>
    <hyperlink ref="V39" r:id="rId156" display="http://pbs.twimg.com/profile_images/1122234181386420232/D4fn1vbo_normal.jpg"/>
    <hyperlink ref="V40" r:id="rId157" display="http://pbs.twimg.com/profile_images/1139922058450632704/EPIDlzLs_normal.png"/>
    <hyperlink ref="V41" r:id="rId158" display="http://pbs.twimg.com/profile_images/993959766606172160/SI0Pl_M9_normal.jpg"/>
    <hyperlink ref="V42" r:id="rId159" display="http://pbs.twimg.com/profile_images/1087203156277280768/FgmihCxK_normal.jpg"/>
    <hyperlink ref="V43" r:id="rId160" display="http://pbs.twimg.com/profile_images/1039132095334043648/9NazgPPq_normal.jpg"/>
    <hyperlink ref="V44" r:id="rId161" display="http://pbs.twimg.com/profile_images/1145754178029064192/dcADZQ9D_normal.jpg"/>
    <hyperlink ref="V45" r:id="rId162" display="http://pbs.twimg.com/profile_images/497767347797512193/__cei3cK_normal.jpeg"/>
    <hyperlink ref="V46" r:id="rId163" display="http://pbs.twimg.com/profile_images/972445503655960576/pdfwLCqf_normal.jpg"/>
    <hyperlink ref="V47" r:id="rId164" display="http://pbs.twimg.com/profile_images/1138005517132079104/WgpnmV7I_normal.png"/>
    <hyperlink ref="V48" r:id="rId165" display="http://pbs.twimg.com/profile_images/1143777081639280641/2WKhcdOS_normal.jpg"/>
    <hyperlink ref="V49" r:id="rId166" display="http://pbs.twimg.com/profile_images/2753549445/9b3e98ac682442cccbe2e7af03509962_normal.jpeg"/>
    <hyperlink ref="V50" r:id="rId167" display="http://pbs.twimg.com/profile_images/1151800029918707712/UjLHb2f6_normal.jpg"/>
    <hyperlink ref="V51" r:id="rId168" display="http://pbs.twimg.com/profile_images/988816927320694784/QWT87n5y_normal.jpg"/>
    <hyperlink ref="V52" r:id="rId169" display="http://pbs.twimg.com/profile_images/854568553143554049/Bp-60kmH_normal.jpg"/>
    <hyperlink ref="V53" r:id="rId170" display="http://pbs.twimg.com/profile_images/1159811165503012864/moXuCFKT_normal.jpg"/>
    <hyperlink ref="V54" r:id="rId171" display="http://pbs.twimg.com/profile_images/492660377637752833/IpU8exBw_normal.jpeg"/>
    <hyperlink ref="V55" r:id="rId172" display="http://pbs.twimg.com/profile_images/950323455236304899/AwbXMaNt_normal.jpg"/>
    <hyperlink ref="V56" r:id="rId173" display="http://pbs.twimg.com/profile_images/1150838150736097287/lt8VDRJ-_normal.jpg"/>
    <hyperlink ref="V57" r:id="rId174" display="http://pbs.twimg.com/profile_images/944746698718547968/ytKCJ256_normal.jpg"/>
    <hyperlink ref="V58" r:id="rId175" display="http://pbs.twimg.com/profile_images/1132745421493813248/tkNXZYYI_normal.jpg"/>
    <hyperlink ref="V59" r:id="rId176" display="http://pbs.twimg.com/profile_images/1145975316709552128/AHVM0FzC_normal.jpg"/>
    <hyperlink ref="V60" r:id="rId177" display="http://pbs.twimg.com/profile_images/1158974333345259521/ztWlPY6p_normal.jpg"/>
    <hyperlink ref="V61" r:id="rId178" display="http://pbs.twimg.com/profile_images/635855810887749636/hBeXEbeu_normal.jpg"/>
    <hyperlink ref="V62" r:id="rId179" display="http://pbs.twimg.com/profile_images/832003909648539650/HMmHABwO_normal.jpg"/>
    <hyperlink ref="V63" r:id="rId180" display="http://pbs.twimg.com/profile_images/1071606507848880129/RS4Row2w_normal.jpg"/>
    <hyperlink ref="V64" r:id="rId181" display="http://pbs.twimg.com/profile_images/1149221105720123392/nP2qARd4_normal.jpg"/>
    <hyperlink ref="V65" r:id="rId182" display="http://pbs.twimg.com/profile_images/1082347830792966145/WrsAGiKR_normal.jpg"/>
    <hyperlink ref="V66" r:id="rId183" display="https://pbs.twimg.com/media/EB3TM1ZXkAApOsw.jpg"/>
    <hyperlink ref="V67" r:id="rId184" display="https://pbs.twimg.com/media/EB3UV-lXUAAjIrA.jpg"/>
    <hyperlink ref="V68" r:id="rId185" display="http://pbs.twimg.com/profile_images/899570183202889729/UJ9OJ0_7_normal.jpg"/>
    <hyperlink ref="V69" r:id="rId186" display="http://pbs.twimg.com/profile_images/1149025544291389441/b418qn1X_normal.jpg"/>
    <hyperlink ref="V70" r:id="rId187" display="http://pbs.twimg.com/profile_images/1145719580188430336/TezBGxR7_normal.jpg"/>
    <hyperlink ref="V71" r:id="rId188" display="http://pbs.twimg.com/profile_images/1562983855/logo_normal.png"/>
    <hyperlink ref="V72" r:id="rId189" display="http://pbs.twimg.com/profile_images/1020010412555681792/VIbkiNdJ_normal.jpg"/>
    <hyperlink ref="V73" r:id="rId190" display="http://pbs.twimg.com/profile_images/644688630527594496/FU5fyCkj_normal.jpg"/>
    <hyperlink ref="V74" r:id="rId191" display="http://pbs.twimg.com/profile_images/1156560944413020167/ixZXtyNo_normal.jpg"/>
    <hyperlink ref="V75" r:id="rId192" display="http://pbs.twimg.com/profile_images/1110399230605090816/DYNGhxFj_normal.jpg"/>
    <hyperlink ref="V76" r:id="rId193" display="http://pbs.twimg.com/profile_images/1842799500/IMG_78642_normal.JPG"/>
    <hyperlink ref="V77" r:id="rId194" display="http://pbs.twimg.com/profile_images/906934922392117248/QkmHyTW5_normal.jpg"/>
    <hyperlink ref="V78" r:id="rId195" display="http://pbs.twimg.com/profile_images/1138265286405120000/gMf5Ug74_normal.jpg"/>
    <hyperlink ref="V79" r:id="rId196" display="http://pbs.twimg.com/profile_images/1155119597080592386/WbZkFALQ_normal.jpg"/>
    <hyperlink ref="V80" r:id="rId197" display="http://pbs.twimg.com/profile_images/1140143300516536320/70iO6IdG_normal.jpg"/>
    <hyperlink ref="V81" r:id="rId198" display="http://pbs.twimg.com/profile_images/968377478493495297/NSFCKncw_normal.jpg"/>
    <hyperlink ref="V82" r:id="rId199" display="http://pbs.twimg.com/profile_images/1135783126372823040/93ReZotL_normal.jpg"/>
    <hyperlink ref="V83" r:id="rId200" display="http://pbs.twimg.com/profile_images/1120617412859170816/dqJ8Nlu8_normal.jpg"/>
    <hyperlink ref="V84" r:id="rId201" display="http://pbs.twimg.com/profile_images/1137622328580304896/q3uCEwYd_normal.jpg"/>
    <hyperlink ref="V85" r:id="rId202" display="http://pbs.twimg.com/profile_images/565014224716304384/K-ZhJmCx_normal.jpeg"/>
    <hyperlink ref="V86" r:id="rId203" display="http://pbs.twimg.com/profile_images/565014224716304384/K-ZhJmCx_normal.jpeg"/>
    <hyperlink ref="V87" r:id="rId204" display="http://pbs.twimg.com/profile_images/968875546338668545/F0jdJ4HK_normal.jpg"/>
    <hyperlink ref="V88" r:id="rId205" display="http://pbs.twimg.com/profile_images/922202723096973313/Q_GKo8Fc_normal.jpg"/>
    <hyperlink ref="V89" r:id="rId206" display="http://pbs.twimg.com/profile_images/1141297974/edit3_normal.png"/>
    <hyperlink ref="V90" r:id="rId207" display="http://pbs.twimg.com/profile_images/1160551454077149184/-jZWHgk4_normal.jpg"/>
    <hyperlink ref="V91" r:id="rId208" display="http://pbs.twimg.com/profile_images/1158773633000411136/zgXSjHwC_normal.jpg"/>
    <hyperlink ref="V92" r:id="rId209" display="http://pbs.twimg.com/profile_images/1161487178733629442/3WwVAlt1_normal.png"/>
    <hyperlink ref="V93" r:id="rId210" display="http://pbs.twimg.com/profile_images/1149274686502522882/NURBo-Lm_normal.jpg"/>
    <hyperlink ref="V94" r:id="rId211" display="http://pbs.twimg.com/profile_images/1157372128280350720/SjmgmIBL_normal.jpg"/>
    <hyperlink ref="V95" r:id="rId212" display="http://pbs.twimg.com/profile_images/1069530300076646400/nbDsImtP_normal.jpg"/>
    <hyperlink ref="V96" r:id="rId213" display="http://pbs.twimg.com/profile_images/896056294246952972/BEWpvdiE_normal.jpg"/>
    <hyperlink ref="V97" r:id="rId214" display="http://pbs.twimg.com/profile_images/1142397865974784000/LISh2km-_normal.jpg"/>
    <hyperlink ref="V98" r:id="rId215" display="http://pbs.twimg.com/profile_images/1160912285079969793/gu1gYqMx_normal.jpg"/>
    <hyperlink ref="V99" r:id="rId216" display="http://pbs.twimg.com/profile_images/1107730016383782917/Z7qGQTzX_normal.jpg"/>
    <hyperlink ref="V100" r:id="rId217" display="http://pbs.twimg.com/profile_images/1103011104580620289/1UELhc2p_normal.jpg"/>
    <hyperlink ref="V101" r:id="rId218" display="http://pbs.twimg.com/profile_images/1115787861314260993/IicEDb6d_normal.jpg"/>
    <hyperlink ref="V102" r:id="rId219" display="http://pbs.twimg.com/profile_images/1138587550266691584/G2etRfGi_normal.jpg"/>
    <hyperlink ref="V103" r:id="rId220" display="https://pbs.twimg.com/media/EB612bLX4AAUA3h.jpg"/>
    <hyperlink ref="V104" r:id="rId221" display="https://pbs.twimg.com/media/EB612bLX4AAUA3h.jpg"/>
    <hyperlink ref="V105" r:id="rId222" display="https://pbs.twimg.com/media/EB612bLX4AAUA3h.jpg"/>
    <hyperlink ref="V106" r:id="rId223" display="http://pbs.twimg.com/profile_images/1110249090720432128/Z5auYFw8_normal.jpg"/>
    <hyperlink ref="V107" r:id="rId224" display="https://pbs.twimg.com/media/EB74V5tX4AUYU1r.jpg"/>
    <hyperlink ref="V108" r:id="rId225" display="http://pbs.twimg.com/profile_images/1061461072656257024/p-9UwUuq_normal.jpg"/>
    <hyperlink ref="V109" r:id="rId226" display="http://pbs.twimg.com/profile_images/1061324805646024705/0g1sIbno_normal.jpg"/>
    <hyperlink ref="V110" r:id="rId227" display="http://pbs.twimg.com/profile_images/994226176037044224/u8ooTnep_normal.jpg"/>
    <hyperlink ref="V111" r:id="rId228" display="http://pbs.twimg.com/profile_images/1107769603449606144/0nArbCPN_normal.jpg"/>
    <hyperlink ref="V112" r:id="rId229" display="http://pbs.twimg.com/profile_images/730928898423324672/I46X_F_8_normal.jpg"/>
    <hyperlink ref="V113" r:id="rId230" display="http://pbs.twimg.com/profile_images/1118215197574008832/NtD2OK7N_normal.png"/>
    <hyperlink ref="V114" r:id="rId231" display="http://pbs.twimg.com/profile_images/486969585330307072/i3_1GJT4_normal.jpeg"/>
    <hyperlink ref="V115" r:id="rId232" display="http://pbs.twimg.com/profile_images/751920078560501760/aU_1May__normal.jpg"/>
    <hyperlink ref="V116" r:id="rId233" display="http://pbs.twimg.com/profile_images/633236200845930496/Re5TPRcQ_normal.jpg"/>
    <hyperlink ref="V117" r:id="rId234" display="http://pbs.twimg.com/profile_images/985137178/JW_online_bigger1_normal.jpg"/>
    <hyperlink ref="V118" r:id="rId235" display="http://pbs.twimg.com/profile_images/629112608013070336/oz8g9UAS_normal.png"/>
    <hyperlink ref="V119" r:id="rId236" display="http://pbs.twimg.com/profile_images/820043024197709829/Is8bHBes_normal.jpg"/>
    <hyperlink ref="V120" r:id="rId237" display="http://pbs.twimg.com/profile_images/820043024197709829/Is8bHBes_normal.jpg"/>
    <hyperlink ref="V121" r:id="rId238" display="https://pbs.twimg.com/media/EB612bLX4AAUA3h.jpg"/>
    <hyperlink ref="V122" r:id="rId239" display="http://pbs.twimg.com/profile_images/897396824486682624/oGTQQolq_normal.jpg"/>
    <hyperlink ref="V123" r:id="rId240" display="http://pbs.twimg.com/profile_images/897396824486682624/oGTQQolq_normal.jpg"/>
    <hyperlink ref="V124" r:id="rId241" display="http://pbs.twimg.com/profile_images/1082217758895624192/QZQ_M-VB_normal.jpg"/>
    <hyperlink ref="V125" r:id="rId242" display="http://pbs.twimg.com/profile_images/642300644213321728/ws0DpA0c_normal.jpg"/>
    <hyperlink ref="V126" r:id="rId243" display="http://pbs.twimg.com/profile_images/1116027200996667392/ICS99YO4_normal.jpg"/>
    <hyperlink ref="V127" r:id="rId244" display="http://pbs.twimg.com/profile_images/865901096392425472/F6N3KVx2_normal.jpg"/>
    <hyperlink ref="V128" r:id="rId245" display="https://pbs.twimg.com/media/EB612bLX4AAUA3h.jpg"/>
    <hyperlink ref="V129" r:id="rId246" display="http://pbs.twimg.com/profile_images/828259650873282562/oi83VIL3_normal.jpg"/>
    <hyperlink ref="V130" r:id="rId247" display="http://pbs.twimg.com/profile_images/1066026025061093376/8duGWgws_normal.jpg"/>
    <hyperlink ref="V131" r:id="rId248" display="http://pbs.twimg.com/profile_images/702724195852152832/z7yWD1ox_normal.jpg"/>
    <hyperlink ref="V132" r:id="rId249" display="http://pbs.twimg.com/profile_images/1163150649757843456/hC8yiF6m_normal.jpg"/>
    <hyperlink ref="V133" r:id="rId250" display="http://pbs.twimg.com/profile_images/1082202726598131712/QxtSIE4j_normal.jpg"/>
    <hyperlink ref="V134" r:id="rId251" display="http://pbs.twimg.com/profile_images/1161914856540397568/K9kCQ2bm_normal.jpg"/>
    <hyperlink ref="V135" r:id="rId252" display="http://pbs.twimg.com/profile_images/1142187471431786497/Oc5dFp9F_normal.jpg"/>
    <hyperlink ref="V136" r:id="rId253" display="http://pbs.twimg.com/profile_images/1123133731961749504/QTJq_vne_normal.jpg"/>
    <hyperlink ref="V137" r:id="rId254" display="http://pbs.twimg.com/profile_images/1125823511979864064/-EnTVxgB_normal.jpg"/>
    <hyperlink ref="V138" r:id="rId255" display="http://pbs.twimg.com/profile_images/1161708651691819009/Um_Qxfwc_normal.jpg"/>
    <hyperlink ref="V139" r:id="rId256" display="http://pbs.twimg.com/profile_images/683338500490571776/uAeQptim_normal.jpg"/>
    <hyperlink ref="V140" r:id="rId257" display="http://pbs.twimg.com/profile_images/893781684/Picture_006_normal.jpg"/>
    <hyperlink ref="V141" r:id="rId258" display="http://pbs.twimg.com/profile_images/1064498551474929664/kh6skZCT_normal.jpg"/>
    <hyperlink ref="V142" r:id="rId259" display="http://pbs.twimg.com/profile_images/1103623999366545408/l8eQhuIb_normal.png"/>
    <hyperlink ref="V143" r:id="rId260" display="https://pbs.twimg.com/media/EBbgymhWsAA0wE_.jpg"/>
    <hyperlink ref="V144" r:id="rId261" display="http://pbs.twimg.com/profile_images/798165632512573442/JNgoX5uY_normal.jpg"/>
    <hyperlink ref="V145" r:id="rId262" display="http://pbs.twimg.com/profile_images/772644806711398401/TUVxZLXg_normal.jpg"/>
    <hyperlink ref="V146" r:id="rId263" display="http://pbs.twimg.com/profile_images/1156334911826980865/rbIyvyL__normal.jpg"/>
    <hyperlink ref="V147" r:id="rId264" display="http://pbs.twimg.com/profile_images/1156334911826980865/rbIyvyL__normal.jpg"/>
    <hyperlink ref="V148" r:id="rId265" display="http://pbs.twimg.com/profile_images/1156334911826980865/rbIyvyL__normal.jpg"/>
    <hyperlink ref="V149" r:id="rId266" display="http://pbs.twimg.com/profile_images/1159491808742666242/TQtMfhje_normal.jpg"/>
    <hyperlink ref="V150" r:id="rId267" display="http://pbs.twimg.com/profile_images/1162164797317664769/WTlsoaQi_normal.jpg"/>
    <hyperlink ref="V151" r:id="rId268" display="http://pbs.twimg.com/profile_images/479539441229254656/aV6YXUZS_normal.jpeg"/>
    <hyperlink ref="V152" r:id="rId269" display="http://pbs.twimg.com/profile_images/984163110176088065/EpM1Rs7C_normal.jpg"/>
    <hyperlink ref="V153" r:id="rId270" display="http://pbs.twimg.com/profile_images/1157229006045011968/fCnXm_Ov_normal.jpg"/>
    <hyperlink ref="V154" r:id="rId271" display="http://pbs.twimg.com/profile_images/859361455493320704/dpg3g0It_normal.jpg"/>
    <hyperlink ref="V155" r:id="rId272" display="http://pbs.twimg.com/profile_images/570860086298300416/u5Jou2Dy_normal.png"/>
    <hyperlink ref="V156" r:id="rId273" display="http://pbs.twimg.com/profile_images/570860086298300416/u5Jou2Dy_normal.png"/>
    <hyperlink ref="V157" r:id="rId274" display="http://pbs.twimg.com/profile_images/1101948654653448194/Xa4RWirz_normal.png"/>
    <hyperlink ref="V158" r:id="rId275" display="http://pbs.twimg.com/profile_images/701710882015809536/4cmCjDFG_normal.png"/>
    <hyperlink ref="V159" r:id="rId276" display="http://pbs.twimg.com/profile_images/701710882015809536/4cmCjDFG_normal.png"/>
    <hyperlink ref="V160" r:id="rId277" display="http://pbs.twimg.com/profile_images/701710882015809536/4cmCjDFG_normal.png"/>
    <hyperlink ref="V161" r:id="rId278" display="http://pbs.twimg.com/profile_images/453944059430588416/OznK5nht_normal.jpeg"/>
    <hyperlink ref="V162" r:id="rId279" display="http://pbs.twimg.com/profile_images/1113450893926699011/saE3AzQq_normal.jpg"/>
    <hyperlink ref="V163" r:id="rId280" display="http://pbs.twimg.com/profile_images/1161259369650184193/ltoRfwdM_normal.jpg"/>
    <hyperlink ref="V164" r:id="rId281" display="http://pbs.twimg.com/profile_images/1101340346091487232/kB520h32_normal.png"/>
    <hyperlink ref="V165" r:id="rId282" display="https://pbs.twimg.com/tweet_video_thumb/ECGImq7XsAA1GVR.jpg"/>
    <hyperlink ref="V166" r:id="rId283" display="http://pbs.twimg.com/profile_images/1143984689360883718/jsyOvBXF_normal.jpg"/>
    <hyperlink ref="V167" r:id="rId284" display="http://pbs.twimg.com/profile_images/1151939390949777408/CgToyHtZ_normal.jpg"/>
    <hyperlink ref="V168" r:id="rId285" display="http://pbs.twimg.com/profile_images/566250312076251136/__9DlatC_normal.jpeg"/>
    <hyperlink ref="V169" r:id="rId286" display="http://pbs.twimg.com/profile_images/691242030882766848/2wlx8A0C_normal.jpg"/>
    <hyperlink ref="V170" r:id="rId287" display="http://pbs.twimg.com/profile_images/742725383418728449/qhShxX6Q_normal.jpg"/>
    <hyperlink ref="V171" r:id="rId288" display="https://pbs.twimg.com/media/EB612bLX4AAUA3h.jpg"/>
    <hyperlink ref="V172" r:id="rId289" display="http://pbs.twimg.com/profile_images/805542907264569344/lbxU_ALH_normal.jpg"/>
    <hyperlink ref="V173" r:id="rId290" display="http://pbs.twimg.com/profile_images/848498657238425601/wIKPxg1p_normal.jpg"/>
    <hyperlink ref="V174" r:id="rId291" display="http://pbs.twimg.com/profile_images/848498657238425601/wIKPxg1p_normal.jpg"/>
    <hyperlink ref="V175" r:id="rId292" display="http://pbs.twimg.com/profile_images/378800000780676446/f237307ef56d594aa0e943fe03216391_normal.jpeg"/>
    <hyperlink ref="V176" r:id="rId293" display="http://pbs.twimg.com/profile_images/378800000780676446/f237307ef56d594aa0e943fe03216391_normal.jpeg"/>
    <hyperlink ref="V177" r:id="rId294" display="http://pbs.twimg.com/profile_images/879672940949667840/QcP3ju7o_normal.jpg"/>
    <hyperlink ref="V178" r:id="rId295" display="http://pbs.twimg.com/profile_images/1128991228710703104/HQnfvlCi_normal.jpg"/>
    <hyperlink ref="V179" r:id="rId296" display="http://pbs.twimg.com/profile_images/1128991228710703104/HQnfvlCi_normal.jpg"/>
    <hyperlink ref="V180" r:id="rId297" display="http://pbs.twimg.com/profile_images/1128991228710703104/HQnfvlCi_normal.jpg"/>
    <hyperlink ref="V181" r:id="rId298" display="http://pbs.twimg.com/profile_images/879672940949667840/QcP3ju7o_normal.jpg"/>
    <hyperlink ref="V182" r:id="rId299" display="http://pbs.twimg.com/profile_images/879672940949667840/QcP3ju7o_normal.jpg"/>
    <hyperlink ref="V183" r:id="rId300" display="http://pbs.twimg.com/profile_images/879672940949667840/QcP3ju7o_normal.jpg"/>
    <hyperlink ref="V184" r:id="rId301" display="http://pbs.twimg.com/profile_images/422741932092030976/TCmZSXlT_normal.jpeg"/>
    <hyperlink ref="V185" r:id="rId302" display="http://pbs.twimg.com/profile_images/1137673175074988035/a0gprLR1_normal.png"/>
    <hyperlink ref="V186" r:id="rId303" display="http://pbs.twimg.com/profile_images/1137673175074988035/a0gprLR1_normal.png"/>
    <hyperlink ref="V187" r:id="rId304" display="http://pbs.twimg.com/profile_images/887260370007719936/I60TP32L_normal.jpg"/>
    <hyperlink ref="V188" r:id="rId305" display="http://pbs.twimg.com/profile_images/1080789983974301696/y0C2Q8bh_normal.jpg"/>
    <hyperlink ref="V189" r:id="rId306" display="http://pbs.twimg.com/profile_images/913836790561349632/tVdvJIeA_normal.jpg"/>
    <hyperlink ref="V190" r:id="rId307" display="http://pbs.twimg.com/profile_images/1080789983974301696/y0C2Q8bh_normal.jpg"/>
    <hyperlink ref="V191" r:id="rId308" display="http://pbs.twimg.com/profile_images/1080789983974301696/y0C2Q8bh_normal.jpg"/>
    <hyperlink ref="V192" r:id="rId309" display="http://pbs.twimg.com/profile_images/3684356661/2a76dd69628d4b888290ac734190c7be_normal.jpeg"/>
    <hyperlink ref="V193" r:id="rId310" display="http://pbs.twimg.com/profile_images/1080789983974301696/y0C2Q8bh_normal.jpg"/>
    <hyperlink ref="V194" r:id="rId311" display="http://pbs.twimg.com/profile_images/1080789983974301696/y0C2Q8bh_normal.jpg"/>
    <hyperlink ref="V195" r:id="rId312" display="http://pbs.twimg.com/profile_images/1080789983974301696/y0C2Q8bh_normal.jpg"/>
    <hyperlink ref="V196" r:id="rId313" display="http://pbs.twimg.com/profile_images/1080789983974301696/y0C2Q8bh_normal.jpg"/>
    <hyperlink ref="V197" r:id="rId314" display="http://pbs.twimg.com/profile_images/1080789983974301696/y0C2Q8bh_normal.jpg"/>
    <hyperlink ref="V198" r:id="rId315" display="http://pbs.twimg.com/profile_images/1080789983974301696/y0C2Q8bh_normal.jpg"/>
    <hyperlink ref="V199" r:id="rId316" display="http://pbs.twimg.com/profile_images/1080789983974301696/y0C2Q8bh_normal.jpg"/>
    <hyperlink ref="V200" r:id="rId317" display="http://pbs.twimg.com/profile_images/1080789983974301696/y0C2Q8bh_normal.jpg"/>
    <hyperlink ref="V201" r:id="rId318" display="http://pbs.twimg.com/profile_images/1080789983974301696/y0C2Q8bh_normal.jpg"/>
    <hyperlink ref="V202" r:id="rId319" display="http://pbs.twimg.com/profile_images/1080789983974301696/y0C2Q8bh_normal.jpg"/>
    <hyperlink ref="V203" r:id="rId320" display="https://pbs.twimg.com/media/ECMBiZ4XYAIEhiI.jpg"/>
    <hyperlink ref="V204" r:id="rId321" display="http://pbs.twimg.com/profile_images/2918194631/9be6c9fdd22a099c2e529d69aafa8546_normal.jpeg"/>
    <hyperlink ref="V205" r:id="rId322" display="http://pbs.twimg.com/profile_images/1108845156579622915/5yT934_F_normal.png"/>
    <hyperlink ref="V206" r:id="rId323" display="http://pbs.twimg.com/profile_images/1140241911594278912/2aV2oxH7_normal.jpg"/>
    <hyperlink ref="V207" r:id="rId324" display="http://pbs.twimg.com/profile_images/1107557341065605120/EtbrMVMT_normal.jpg"/>
    <hyperlink ref="V208" r:id="rId325" display="http://pbs.twimg.com/profile_images/945634335918641152/e6NivzCA_normal.jpg"/>
    <hyperlink ref="V209" r:id="rId326" display="http://pbs.twimg.com/profile_images/1160151741679230976/RVurGz69_normal.jpg"/>
    <hyperlink ref="V210" r:id="rId327" display="http://pbs.twimg.com/profile_images/1119711368612130816/2VGXY0RK_normal.jpg"/>
    <hyperlink ref="V211" r:id="rId328" display="http://pbs.twimg.com/profile_images/1132602843557441537/Kk0mW_8C_normal.jpg"/>
    <hyperlink ref="V212" r:id="rId329" display="http://pbs.twimg.com/profile_images/500346237129072640/zdw-FXYl_normal.jpeg"/>
    <hyperlink ref="V213" r:id="rId330" display="http://pbs.twimg.com/profile_images/464348596729442305/9-vb9iqc_normal.jpeg"/>
    <hyperlink ref="V214" r:id="rId331" display="http://pbs.twimg.com/profile_images/733658106043981825/uJCejYd__normal.jpg"/>
    <hyperlink ref="V215" r:id="rId332" display="https://pbs.twimg.com/media/EBXcNeTXkAAAlLK.jpg"/>
    <hyperlink ref="V216" r:id="rId333" display="http://pbs.twimg.com/profile_images/1063435487451467777/zicDG6bf_normal.jpg"/>
    <hyperlink ref="V217" r:id="rId334" display="http://pbs.twimg.com/profile_images/733658106043981825/uJCejYd__normal.jpg"/>
    <hyperlink ref="V218" r:id="rId335" display="http://pbs.twimg.com/profile_images/785207304253763586/P99xvrgG_normal.jpg"/>
    <hyperlink ref="V219" r:id="rId336" display="http://pbs.twimg.com/profile_images/1063435487451467777/zicDG6bf_normal.jpg"/>
    <hyperlink ref="V220" r:id="rId337" display="http://pbs.twimg.com/profile_images/865141192194891777/jreOf59z_normal.jpg"/>
    <hyperlink ref="V221" r:id="rId338" display="http://pbs.twimg.com/profile_images/733658106043981825/uJCejYd__normal.jpg"/>
    <hyperlink ref="V222" r:id="rId339" display="http://pbs.twimg.com/profile_images/733658106043981825/uJCejYd__normal.jpg"/>
    <hyperlink ref="V223" r:id="rId340" display="http://pbs.twimg.com/profile_images/594906675913596929/g_gOYzBo_normal.jpg"/>
    <hyperlink ref="V224" r:id="rId341" display="https://pbs.twimg.com/media/ECGdmWuXUAER6xn.png"/>
    <hyperlink ref="V225" r:id="rId342" display="http://pbs.twimg.com/profile_images/1142866807902089216/hpV-lBLz_normal.jpg"/>
    <hyperlink ref="V226" r:id="rId343" display="https://pbs.twimg.com/media/ECUVQMPX4AEZaH-.jpg"/>
    <hyperlink ref="V227" r:id="rId344" display="http://pbs.twimg.com/profile_images/847304243816026112/_MiH1OP-_normal.jpg"/>
    <hyperlink ref="V228" r:id="rId345" display="http://pbs.twimg.com/profile_images/425583242222129152/lwvHk1np_normal.jpeg"/>
    <hyperlink ref="V229" r:id="rId346" display="http://pbs.twimg.com/profile_images/425583242222129152/lwvHk1np_normal.jpeg"/>
    <hyperlink ref="V230" r:id="rId347" display="http://pbs.twimg.com/profile_images/425583242222129152/lwvHk1np_normal.jpeg"/>
    <hyperlink ref="V231" r:id="rId348" display="http://pbs.twimg.com/profile_images/591203243469844480/naEOaEoq_normal.jpg"/>
    <hyperlink ref="V232" r:id="rId349" display="http://pbs.twimg.com/profile_images/615953611785412608/R5iajW9W_normal.jpg"/>
    <hyperlink ref="V233" r:id="rId350" display="http://pbs.twimg.com/profile_images/899373833764839426/ccHkoXYV_normal.jpg"/>
    <hyperlink ref="V234" r:id="rId351" display="http://pbs.twimg.com/profile_images/1115249535972855808/3ycqxGfI_normal.jpg"/>
    <hyperlink ref="V235" r:id="rId352" display="https://pbs.twimg.com/media/ECWMx4iWwAAnB53.jpg"/>
    <hyperlink ref="V236" r:id="rId353" display="http://pbs.twimg.com/profile_images/831541827396329473/XMPnBk0x_normal.jpg"/>
    <hyperlink ref="V237" r:id="rId354" display="https://pbs.twimg.com/media/EB612bLX4AAUA3h.jpg"/>
    <hyperlink ref="V238" r:id="rId355" display="https://pbs.twimg.com/media/EB612bLX4AAUA3h.jpg"/>
    <hyperlink ref="V239" r:id="rId356" display="http://pbs.twimg.com/profile_images/1105682777880453121/n4FG_bZm_normal.png"/>
    <hyperlink ref="V240" r:id="rId357" display="http://pbs.twimg.com/profile_images/1153899145561817089/MS3fPEfS_normal.jpg"/>
    <hyperlink ref="V241" r:id="rId358" display="http://pbs.twimg.com/profile_images/1155170589314879490/WcPyTrdc_normal.jpg"/>
    <hyperlink ref="V242" r:id="rId359" display="http://abs.twimg.com/sticky/default_profile_images/default_profile_normal.png"/>
    <hyperlink ref="V243" r:id="rId360" display="http://pbs.twimg.com/profile_images/601303448877797376/lNwRTax5_normal.jpg"/>
    <hyperlink ref="V244" r:id="rId361" display="http://pbs.twimg.com/profile_images/987786506487115777/Kf298wei_normal.jpg"/>
    <hyperlink ref="V245" r:id="rId362" display="http://pbs.twimg.com/profile_images/1156374612613222400/BF5FKCdt_normal.jpg"/>
    <hyperlink ref="V246" r:id="rId363" display="http://pbs.twimg.com/profile_images/614553114654314498/ukHMY-WM_normal.jpg"/>
    <hyperlink ref="X3" r:id="rId364" display="https://twitter.com/#!/anastasiasmihai/status/1158151621408256000"/>
    <hyperlink ref="X4" r:id="rId365" display="https://twitter.com/#!/havasjust/status/1159035974120353799"/>
    <hyperlink ref="X5" r:id="rId366" display="https://twitter.com/#!/klimkowa1/status/1159063221061464064"/>
    <hyperlink ref="X6" r:id="rId367" display="https://twitter.com/#!/fooding1st/status/1159063895945949184"/>
    <hyperlink ref="X7" r:id="rId368" display="https://twitter.com/#!/qmulnews/status/1159074641891201025"/>
    <hyperlink ref="X8" r:id="rId369" display="https://twitter.com/#!/jaffor10/status/1159085408954802187"/>
    <hyperlink ref="X9" r:id="rId370" display="https://twitter.com/#!/foodanddrinktec/status/1159098138206101510"/>
    <hyperlink ref="X10" r:id="rId371" display="https://twitter.com/#!/caramelparsley/status/1159100769871642624"/>
    <hyperlink ref="X11" r:id="rId372" display="https://twitter.com/#!/theprobemag/status/1159120890476580865"/>
    <hyperlink ref="X12" r:id="rId373" display="https://twitter.com/#!/jamesdrabble/status/1159134106220974080"/>
    <hyperlink ref="X13" r:id="rId374" display="https://twitter.com/#!/lexalimentaria/status/1159140934749175808"/>
    <hyperlink ref="X14" r:id="rId375" display="https://twitter.com/#!/mxoolong/status/1159142278134472704"/>
    <hyperlink ref="X15" r:id="rId376" display="https://twitter.com/#!/bha___tti/status/1159159395483340800"/>
    <hyperlink ref="X16" r:id="rId377" display="https://twitter.com/#!/drbelgingunay/status/1159161899633782787"/>
    <hyperlink ref="X17" r:id="rId378" display="https://twitter.com/#!/smileohmmag/status/1159171856831827968"/>
    <hyperlink ref="X18" r:id="rId379" display="https://twitter.com/#!/tim_mcnulty/status/1159186146557157376"/>
    <hyperlink ref="X19" r:id="rId380" display="https://twitter.com/#!/cledgerwood/status/1159204162674053120"/>
    <hyperlink ref="X20" r:id="rId381" display="https://twitter.com/#!/atluri31/status/1159297434113204224"/>
    <hyperlink ref="X21" r:id="rId382" display="https://twitter.com/#!/zacroger1/status/985881520505319424"/>
    <hyperlink ref="X22" r:id="rId383" display="https://twitter.com/#!/realbabyytif/status/1159317978720215043"/>
    <hyperlink ref="X23" r:id="rId384" display="https://twitter.com/#!/sw19_womble/status/1159342690028281861"/>
    <hyperlink ref="X24" r:id="rId385" display="https://twitter.com/#!/liveandll/status/1159348115582967809"/>
    <hyperlink ref="X25" r:id="rId386" display="https://twitter.com/#!/oldmudgie/status/1159352616985513985"/>
    <hyperlink ref="X26" r:id="rId387" display="https://twitter.com/#!/mediawisemelb/status/1159393480864456705"/>
    <hyperlink ref="X27" r:id="rId388" display="https://twitter.com/#!/tessatricks/status/1159393896339841025"/>
    <hyperlink ref="X28" r:id="rId389" display="https://twitter.com/#!/teethteam/status/1159420636802035712"/>
    <hyperlink ref="X29" r:id="rId390" display="https://twitter.com/#!/foodmatterslive/status/1159449377666142211"/>
    <hyperlink ref="X30" r:id="rId391" display="https://twitter.com/#!/burnout_pt/status/1159490864537886720"/>
    <hyperlink ref="X31" r:id="rId392" display="https://twitter.com/#!/jimmbobs/status/1159506970816188420"/>
    <hyperlink ref="X32" r:id="rId393" display="https://twitter.com/#!/bell_publishing/status/1159776098743476226"/>
    <hyperlink ref="X33" r:id="rId394" display="https://twitter.com/#!/confectionprod/status/1159770741853884419"/>
    <hyperlink ref="X34" r:id="rId395" display="https://twitter.com/#!/sweetsnsavoury/status/1159776119085834242"/>
    <hyperlink ref="X35" r:id="rId396" display="https://twitter.com/#!/justint035/status/1159804753796325376"/>
    <hyperlink ref="X36" r:id="rId397" display="https://twitter.com/#!/childofourtime/status/1153199254946615296"/>
    <hyperlink ref="X37" r:id="rId398" display="https://twitter.com/#!/worriedmum3/status/1159806009054916608"/>
    <hyperlink ref="X38" r:id="rId399" display="https://twitter.com/#!/wendyj08/status/1159866603821043712"/>
    <hyperlink ref="X39" r:id="rId400" display="https://twitter.com/#!/lovatoletsitgo/status/1159868212193964032"/>
    <hyperlink ref="X40" r:id="rId401" display="https://twitter.com/#!/allcorgis/status/1159874501888188416"/>
    <hyperlink ref="X41" r:id="rId402" display="https://twitter.com/#!/dipbrig11/status/1159926126522904576"/>
    <hyperlink ref="X42" r:id="rId403" display="https://twitter.com/#!/delta9mufc/status/1160123347121950721"/>
    <hyperlink ref="X43" r:id="rId404" display="https://twitter.com/#!/ihaterocket/status/1160468388193415179"/>
    <hyperlink ref="X44" r:id="rId405" display="https://twitter.com/#!/almightypod/status/1160487921763438594"/>
    <hyperlink ref="X45" r:id="rId406" display="https://twitter.com/#!/drawntopixels/status/1160491894322999296"/>
    <hyperlink ref="X46" r:id="rId407" display="https://twitter.com/#!/martsmarts72/status/1160580057368317952"/>
    <hyperlink ref="X47" r:id="rId408" display="https://twitter.com/#!/hugorelly/status/1160607251788369920"/>
    <hyperlink ref="X48" r:id="rId409" display="https://twitter.com/#!/blancogogo/status/1160619746418544640"/>
    <hyperlink ref="X49" r:id="rId410" display="https://twitter.com/#!/nickthefiddler/status/1160672665822224389"/>
    <hyperlink ref="X50" r:id="rId411" display="https://twitter.com/#!/edmxonds/status/1160677021795721220"/>
    <hyperlink ref="X51" r:id="rId412" display="https://twitter.com/#!/tlifeuk/status/1160677151785607171"/>
    <hyperlink ref="X52" r:id="rId413" display="https://twitter.com/#!/rogontheleft/status/1160727733208584195"/>
    <hyperlink ref="X53" r:id="rId414" display="https://twitter.com/#!/sue834/status/1160795225356460032"/>
    <hyperlink ref="X54" r:id="rId415" display="https://twitter.com/#!/sugarbeatbook/status/1160824262141317120"/>
    <hyperlink ref="X55" r:id="rId416" display="https://twitter.com/#!/xtremekoool/status/1160829891387912192"/>
    <hyperlink ref="X56" r:id="rId417" display="https://twitter.com/#!/mrkgyamfi/status/1160855720595734529"/>
    <hyperlink ref="X57" r:id="rId418" display="https://twitter.com/#!/admbriggs/status/1146400424519512065"/>
    <hyperlink ref="X58" r:id="rId419" display="https://twitter.com/#!/battleforbrexit/status/1160856054785368064"/>
    <hyperlink ref="X59" r:id="rId420" display="https://twitter.com/#!/jayyangelo/status/1160855375576481792"/>
    <hyperlink ref="X60" r:id="rId421" display="https://twitter.com/#!/tamalam_/status/1160857567440097280"/>
    <hyperlink ref="X61" r:id="rId422" display="https://twitter.com/#!/marcin_medink/status/1160916689543974912"/>
    <hyperlink ref="X62" r:id="rId423" display="https://twitter.com/#!/enjoy_diabetes/status/1161155353653981184"/>
    <hyperlink ref="X63" r:id="rId424" display="https://twitter.com/#!/rourouvakautona/status/1161178152380448769"/>
    <hyperlink ref="X64" r:id="rId425" display="https://twitter.com/#!/discostew66/status/1161227565798813696"/>
    <hyperlink ref="X65" r:id="rId426" display="https://twitter.com/#!/terrahall/status/1161265794954588161"/>
    <hyperlink ref="X66" r:id="rId427" display="https://twitter.com/#!/sammertang/status/1161316502500511744"/>
    <hyperlink ref="X67" r:id="rId428" display="https://twitter.com/#!/sammertang/status/1161317758946172930"/>
    <hyperlink ref="X68" r:id="rId429" display="https://twitter.com/#!/bandwaccounting/status/1161321609019502592"/>
    <hyperlink ref="X69" r:id="rId430" display="https://twitter.com/#!/louhaigh/status/1147097793204490241"/>
    <hyperlink ref="X70" r:id="rId431" display="https://twitter.com/#!/kevthecheff/status/1161379621448880128"/>
    <hyperlink ref="X71" r:id="rId432" display="https://twitter.com/#!/healcities/status/1161393255650603008"/>
    <hyperlink ref="X72" r:id="rId433" display="https://twitter.com/#!/wearepha/status/1161393277402320897"/>
    <hyperlink ref="X73" r:id="rId434" display="https://twitter.com/#!/mister_hunt/status/1161412667350769664"/>
    <hyperlink ref="X74" r:id="rId435" display="https://twitter.com/#!/rafiqrohizad/status/1161452234141339649"/>
    <hyperlink ref="X75" r:id="rId436" display="https://twitter.com/#!/nurhananibasri/status/1161453492831047680"/>
    <hyperlink ref="X76" r:id="rId437" display="https://twitter.com/#!/natalieisasleep/status/1161459075411873793"/>
    <hyperlink ref="X77" r:id="rId438" display="https://twitter.com/#!/staronline/status/1161463318038495237"/>
    <hyperlink ref="X78" r:id="rId439" display="https://twitter.com/#!/yaminlawut/status/1161463526801547264"/>
    <hyperlink ref="X79" r:id="rId440" display="https://twitter.com/#!/syazwinashafie/status/1161463661371641859"/>
    <hyperlink ref="X80" r:id="rId441" display="https://twitter.com/#!/afifishaari/status/1161468961482915840"/>
    <hyperlink ref="X81" r:id="rId442" display="https://twitter.com/#!/afabllah/status/1161471119473250305"/>
    <hyperlink ref="X82" r:id="rId443" display="https://twitter.com/#!/yourfavcutegirl/status/1161472062378000384"/>
    <hyperlink ref="X83" r:id="rId444" display="https://twitter.com/#!/qilaaahhhq/status/1161473934216163328"/>
    <hyperlink ref="X84" r:id="rId445" display="https://twitter.com/#!/ct9204/status/1161476051131871232"/>
    <hyperlink ref="X85" r:id="rId446" display="https://twitter.com/#!/syawal/status/1161245860488892422"/>
    <hyperlink ref="X86" r:id="rId447" display="https://twitter.com/#!/syawal/status/1161476857038090247"/>
    <hyperlink ref="X87" r:id="rId448" display="https://twitter.com/#!/ronyeap/status/1161477841650900992"/>
    <hyperlink ref="X88" r:id="rId449" display="https://twitter.com/#!/wilpertwitt/status/1161480046705614848"/>
    <hyperlink ref="X89" r:id="rId450" display="https://twitter.com/#!/nhmajidin/status/1161481261153734657"/>
    <hyperlink ref="X90" r:id="rId451" display="https://twitter.com/#!/afsafawwaz/status/1161488509225582593"/>
    <hyperlink ref="X91" r:id="rId452" display="https://twitter.com/#!/ain_food/status/1161489853948813314"/>
    <hyperlink ref="X92" r:id="rId453" display="https://twitter.com/#!/shoppeussb/status/1161495316845268992"/>
    <hyperlink ref="X93" r:id="rId454" display="https://twitter.com/#!/atiqahhudaa/status/1161497400416120835"/>
    <hyperlink ref="X94" r:id="rId455" display="https://twitter.com/#!/slikkepindd/status/1161499085205123073"/>
    <hyperlink ref="X95" r:id="rId456" display="https://twitter.com/#!/shyerryneis/status/1161510046347464705"/>
    <hyperlink ref="X96" r:id="rId457" display="https://twitter.com/#!/maritahennessy/status/1161340790251184128"/>
    <hyperlink ref="X97" r:id="rId458" display="https://twitter.com/#!/prof_p_nowicka/status/1161513428349063169"/>
    <hyperlink ref="X98" r:id="rId459" display="https://twitter.com/#!/rahah_ghazali/status/1161514930505469953"/>
    <hyperlink ref="X99" r:id="rId460" display="https://twitter.com/#!/train2hogwarts/status/1161515137674690561"/>
    <hyperlink ref="X100" r:id="rId461" display="https://twitter.com/#!/hugh6303/status/1161524040630251520"/>
    <hyperlink ref="X101" r:id="rId462" display="https://twitter.com/#!/nurjannie/status/1161524612632629250"/>
    <hyperlink ref="X102" r:id="rId463" display="https://twitter.com/#!/syafiqahatta/status/1161533111647297538"/>
    <hyperlink ref="X103" r:id="rId464" display="https://twitter.com/#!/kentschools_fa/status/1161565954607894528"/>
    <hyperlink ref="X104" r:id="rId465" display="https://twitter.com/#!/hullactivesch/status/1161573216336453632"/>
    <hyperlink ref="X105" r:id="rId466" display="https://twitter.com/#!/suzy2504/status/1161584509969666049"/>
    <hyperlink ref="X106" r:id="rId467" display="https://twitter.com/#!/borntobearboys/status/1161627421805875200"/>
    <hyperlink ref="X107" r:id="rId468" display="https://twitter.com/#!/cleanlabel/status/1161638813963378690"/>
    <hyperlink ref="X108" r:id="rId469" display="https://twitter.com/#!/radekrzehak/status/1161643895295397888"/>
    <hyperlink ref="X109" r:id="rId470" display="https://twitter.com/#!/dmorkus/status/1161644954382405633"/>
    <hyperlink ref="X110" r:id="rId471" display="https://twitter.com/#!/wjdm07/status/1161651927102324736"/>
    <hyperlink ref="X111" r:id="rId472" display="https://twitter.com/#!/mialonmelissa/status/1161692708030877696"/>
    <hyperlink ref="X112" r:id="rId473" display="https://twitter.com/#!/werthernieland/status/1161695387817795589"/>
    <hyperlink ref="X113" r:id="rId474" display="https://twitter.com/#!/miekevanstigt/status/1161697097688735744"/>
    <hyperlink ref="X114" r:id="rId475" display="https://twitter.com/#!/vachtje1/status/1161728555518234624"/>
    <hyperlink ref="X115" r:id="rId476" display="https://twitter.com/#!/kay_ren74/status/1161748445159280641"/>
    <hyperlink ref="X116" r:id="rId477" display="https://twitter.com/#!/steltenpower/status/1161754990639271937"/>
    <hyperlink ref="X117" r:id="rId478" display="https://twitter.com/#!/kitson/status/1161755262107045890"/>
    <hyperlink ref="X118" r:id="rId479" display="https://twitter.com/#!/stephenlees4/status/1161799389003812865"/>
    <hyperlink ref="X119" r:id="rId480" display="https://twitter.com/#!/marionwotton/status/1161807919345623040"/>
    <hyperlink ref="X120" r:id="rId481" display="https://twitter.com/#!/marionwotton/status/1161808359307132928"/>
    <hyperlink ref="X121" r:id="rId482" display="https://twitter.com/#!/aspiresportsuk/status/1161910625464934403"/>
    <hyperlink ref="X122" r:id="rId483" display="https://twitter.com/#!/londonpehwb/status/1161913917888704512"/>
    <hyperlink ref="X123" r:id="rId484" display="https://twitter.com/#!/londonpehwb/status/1161915213257629696"/>
    <hyperlink ref="X124" r:id="rId485" display="https://twitter.com/#!/food_active/status/1161917238963769344"/>
    <hyperlink ref="X125" r:id="rId486" display="https://twitter.com/#!/h_swanseabay/status/1161917705433296896"/>
    <hyperlink ref="X126" r:id="rId487" display="https://twitter.com/#!/ducktalesw00h00/status/1161922263182004225"/>
    <hyperlink ref="X127" r:id="rId488" display="https://twitter.com/#!/2020dentistry3/status/1161927402978709504"/>
    <hyperlink ref="X128" r:id="rId489" display="https://twitter.com/#!/thedanwilson/status/1161942953545351169"/>
    <hyperlink ref="X129" r:id="rId490" display="https://twitter.com/#!/glbridge1/status/1161951227128832007"/>
    <hyperlink ref="X130" r:id="rId491" display="https://twitter.com/#!/batder/status/1161957870323294209"/>
    <hyperlink ref="X131" r:id="rId492" display="https://twitter.com/#!/mclarkhattingh/status/1161967076124160001"/>
    <hyperlink ref="X132" r:id="rId493" display="https://twitter.com/#!/divinebiood/status/1161967434380660739"/>
    <hyperlink ref="X133" r:id="rId494" display="https://twitter.com/#!/reclaimtaxuk/status/1161968787786215425"/>
    <hyperlink ref="X134" r:id="rId495" display="https://twitter.com/#!/soleentg/status/1161969720762994688"/>
    <hyperlink ref="X135" r:id="rId496" display="https://twitter.com/#!/alexandrah0lt/status/1161987661504155650"/>
    <hyperlink ref="X136" r:id="rId497" display="https://twitter.com/#!/suliman_rafiq/status/1161990887917969408"/>
    <hyperlink ref="X137" r:id="rId498" display="https://twitter.com/#!/expandedzpd/status/1162043141312192513"/>
    <hyperlink ref="X138" r:id="rId499" display="https://twitter.com/#!/not_froggy/status/1162049356364767233"/>
    <hyperlink ref="X139" r:id="rId500" display="https://twitter.com/#!/ianweiradi/status/1162052320965877763"/>
    <hyperlink ref="X140" r:id="rId501" display="https://twitter.com/#!/mehrajdube/status/1162053197537693696"/>
    <hyperlink ref="X141" r:id="rId502" display="https://twitter.com/#!/pankaj4570/status/1162054731503558656"/>
    <hyperlink ref="X142" r:id="rId503" display="https://twitter.com/#!/knowledgebasel/status/1162060549863202816"/>
    <hyperlink ref="X143" r:id="rId504" display="https://twitter.com/#!/calcivis/status/1159361115916263424"/>
    <hyperlink ref="X144" r:id="rId505" display="https://twitter.com/#!/calcivis/status/1162069019509362690"/>
    <hyperlink ref="X145" r:id="rId506" display="https://twitter.com/#!/outsmart_sugar/status/1162112916159528960"/>
    <hyperlink ref="X146" r:id="rId507" display="https://twitter.com/#!/fizz_nz/status/1159584168180740096"/>
    <hyperlink ref="X147" r:id="rId508" display="https://twitter.com/#!/fizz_nz/status/1161040931501424640"/>
    <hyperlink ref="X148" r:id="rId509" display="https://twitter.com/#!/fizz_nz/status/1162129747893092352"/>
    <hyperlink ref="X149" r:id="rId510" display="https://twitter.com/#!/irdeeen/status/1162188447148232704"/>
    <hyperlink ref="X150" r:id="rId511" display="https://twitter.com/#!/husinwh_/status/1162192590671757312"/>
    <hyperlink ref="X151" r:id="rId512" display="https://twitter.com/#!/fredericesq/status/1162208693737275395"/>
    <hyperlink ref="X152" r:id="rId513" display="https://twitter.com/#!/logamakwela/status/1162238084609527808"/>
    <hyperlink ref="X153" r:id="rId514" display="https://twitter.com/#!/toffeegirl/status/1162240876346658817"/>
    <hyperlink ref="X154" r:id="rId515" display="https://twitter.com/#!/abdutoit/status/1162244940954394624"/>
    <hyperlink ref="X155" r:id="rId516" display="https://twitter.com/#!/healthenews/status/1159071694214041600"/>
    <hyperlink ref="X156" r:id="rId517" display="https://twitter.com/#!/healthenews/status/1160883634892488704"/>
    <hyperlink ref="X157" r:id="rId518" display="https://twitter.com/#!/healthtian/status/1162248003572207616"/>
    <hyperlink ref="X158" r:id="rId519" display="https://twitter.com/#!/thestar_rage/status/1161452167045115904"/>
    <hyperlink ref="X159" r:id="rId520" display="https://twitter.com/#!/thestar_rage/status/1161457996624359425"/>
    <hyperlink ref="X160" r:id="rId521" display="https://twitter.com/#!/thestar_rage/status/1161657305814859778"/>
    <hyperlink ref="X161" r:id="rId522" display="https://twitter.com/#!/ianyee/status/1162255816365244417"/>
    <hyperlink ref="X162" r:id="rId523" display="https://twitter.com/#!/sugarsmartncl/status/1162257189697777664"/>
    <hyperlink ref="X163" r:id="rId524" display="https://twitter.com/#!/nayerraapd/status/1162260567307911169"/>
    <hyperlink ref="X164" r:id="rId525" display="https://twitter.com/#!/dphru_sa/status/1162265121021812737"/>
    <hyperlink ref="X165" r:id="rId526" display="https://twitter.com/#!/esmesstuff/status/1162360384344473600"/>
    <hyperlink ref="X166" r:id="rId527" display="https://twitter.com/#!/r_osirideain/status/1162379962206343168"/>
    <hyperlink ref="X167" r:id="rId528" display="https://twitter.com/#!/mcindewartam/status/1162381148967903232"/>
    <hyperlink ref="X168" r:id="rId529" display="https://twitter.com/#!/kpennpenn/status/1162383591508197378"/>
    <hyperlink ref="X169" r:id="rId530" display="https://twitter.com/#!/davesargent/status/1162387334962307073"/>
    <hyperlink ref="X170" r:id="rId531" display="https://twitter.com/#!/oha_updates/status/1162391565375102976"/>
    <hyperlink ref="X171" r:id="rId532" display="https://twitter.com/#!/jphysical/status/1162405976449978374"/>
    <hyperlink ref="X172" r:id="rId533" display="https://twitter.com/#!/cati_king/status/1162408581330874368"/>
    <hyperlink ref="X173" r:id="rId534" display="https://twitter.com/#!/gulpnow/status/1161916007415525376"/>
    <hyperlink ref="X174" r:id="rId535" display="https://twitter.com/#!/gulpnow/status/1161916658031702016"/>
    <hyperlink ref="X175" r:id="rId536" display="https://twitter.com/#!/debsjkay/status/1161991220035497984"/>
    <hyperlink ref="X176" r:id="rId537" display="https://twitter.com/#!/debsjkay/status/1162481674501967873"/>
    <hyperlink ref="X177" r:id="rId538" display="https://twitter.com/#!/aussugartax/status/1162199038155866113"/>
    <hyperlink ref="X178" r:id="rId539" display="https://twitter.com/#!/matt_hopcraft/status/1162444658183512065"/>
    <hyperlink ref="X179" r:id="rId540" display="https://twitter.com/#!/matt_hopcraft/status/1162450716025167873"/>
    <hyperlink ref="X180" r:id="rId541" display="https://twitter.com/#!/matt_hopcraft/status/1162513976703381504"/>
    <hyperlink ref="X181" r:id="rId542" display="https://twitter.com/#!/aussugartax/status/1162199518546296841"/>
    <hyperlink ref="X182" r:id="rId543" display="https://twitter.com/#!/aussugartax/status/1162200621828567040"/>
    <hyperlink ref="X183" r:id="rId544" display="https://twitter.com/#!/aussugartax/status/1162202325164814337"/>
    <hyperlink ref="X184" r:id="rId545" display="https://twitter.com/#!/marymaryregan/status/1162611805031718912"/>
    <hyperlink ref="X185" r:id="rId546" display="https://twitter.com/#!/197winstonsmith/status/1162407684991307778"/>
    <hyperlink ref="X186" r:id="rId547" display="https://twitter.com/#!/197winstonsmith/status/1162651087809257472"/>
    <hyperlink ref="X187" r:id="rId548" display="https://twitter.com/#!/sheikh_anvakh/status/1162733068123344896"/>
    <hyperlink ref="X188" r:id="rId549" display="https://twitter.com/#!/tijdvooreten/status/1139115851658010624"/>
    <hyperlink ref="X189" r:id="rId550" display="https://twitter.com/#!/matthijs85/status/1161694850498125827"/>
    <hyperlink ref="X190" r:id="rId551" display="https://twitter.com/#!/tijdvooreten/status/1161690090919403520"/>
    <hyperlink ref="X191" r:id="rId552" display="https://twitter.com/#!/tijdvooreten/status/1161705520501334017"/>
    <hyperlink ref="X192" r:id="rId553" display="https://twitter.com/#!/baumfran/status/1161819498795560960"/>
    <hyperlink ref="X193" r:id="rId554" display="https://twitter.com/#!/tijdvooreten/status/1161892244066045952"/>
    <hyperlink ref="X194" r:id="rId555" display="https://twitter.com/#!/tijdvooreten/status/1161748709778083841"/>
    <hyperlink ref="X195" r:id="rId556" display="https://twitter.com/#!/tijdvooreten/status/1161913211576303616"/>
    <hyperlink ref="X196" r:id="rId557" display="https://twitter.com/#!/tijdvooreten/status/1161923576875933696"/>
    <hyperlink ref="X197" r:id="rId558" display="https://twitter.com/#!/tijdvooreten/status/1161927798434480128"/>
    <hyperlink ref="X198" r:id="rId559" display="https://twitter.com/#!/tijdvooreten/status/1161940090714824705"/>
    <hyperlink ref="X199" r:id="rId560" display="https://twitter.com/#!/tijdvooreten/status/1162364970513948672"/>
    <hyperlink ref="X200" r:id="rId561" display="https://twitter.com/#!/tijdvooreten/status/1161724792879419392"/>
    <hyperlink ref="X201" r:id="rId562" display="https://twitter.com/#!/tijdvooreten/status/1161753679545942023"/>
    <hyperlink ref="X202" r:id="rId563" display="https://twitter.com/#!/tijdvooreten/status/1162737524596510720"/>
    <hyperlink ref="X203" r:id="rId564" display="https://twitter.com/#!/db41073/status/1162774830908936192"/>
    <hyperlink ref="X204" r:id="rId565" display="https://twitter.com/#!/thesteils/status/1162782731354484736"/>
    <hyperlink ref="X205" r:id="rId566" display="https://twitter.com/#!/haymansafc/status/1162837756168437760"/>
    <hyperlink ref="X206" r:id="rId567" display="https://twitter.com/#!/14obrien14/status/1162840899375816705"/>
    <hyperlink ref="X207" r:id="rId568" display="https://twitter.com/#!/abhigarg_/status/1162940754911625217"/>
    <hyperlink ref="X208" r:id="rId569" display="https://twitter.com/#!/silcastelletti/status/1163007349017260033"/>
    <hyperlink ref="X209" r:id="rId570" display="https://twitter.com/#!/imhere_m8/status/1163023756148785152"/>
    <hyperlink ref="X210" r:id="rId571" display="https://twitter.com/#!/isleofwrite/status/1163053343637495811"/>
    <hyperlink ref="X211" r:id="rId572" display="https://twitter.com/#!/sboscott/status/1163226191198937088"/>
    <hyperlink ref="X212" r:id="rId573" display="https://twitter.com/#!/adhila101/status/1163274979879923713"/>
    <hyperlink ref="X213" r:id="rId574" display="https://twitter.com/#!/dentalhealthorg/status/1159021374268157952"/>
    <hyperlink ref="X214" r:id="rId575" display="https://twitter.com/#!/actiononsugar/status/1159025478122070017"/>
    <hyperlink ref="X215" r:id="rId576" display="https://twitter.com/#!/qmulbartsthelon/status/1159074606671638531"/>
    <hyperlink ref="X216" r:id="rId577" display="https://twitter.com/#!/actiononsalt/status/1159101264577384448"/>
    <hyperlink ref="X217" r:id="rId578" display="https://twitter.com/#!/actiononsugar/status/1159091937984602112"/>
    <hyperlink ref="X218" r:id="rId579" display="https://twitter.com/#!/holly_gabe/status/1159374414468833281"/>
    <hyperlink ref="X219" r:id="rId580" display="https://twitter.com/#!/actiononsalt/status/1159388821068406791"/>
    <hyperlink ref="X220" r:id="rId581" display="https://twitter.com/#!/sputniknewsuk/status/1159398932411310081"/>
    <hyperlink ref="X221" r:id="rId582" display="https://twitter.com/#!/actiononsugar/status/1159374958361006082"/>
    <hyperlink ref="X222" r:id="rId583" display="https://twitter.com/#!/actiononsugar/status/1163349575882674178"/>
    <hyperlink ref="X223" r:id="rId584" display="https://twitter.com/#!/agnesayton/status/1163351645113192448"/>
    <hyperlink ref="X224" r:id="rId585" display="https://twitter.com/#!/cruk_policy/status/1162383465087721472"/>
    <hyperlink ref="X225" r:id="rId586" display="https://twitter.com/#!/etain6/status/1163351721650851840"/>
    <hyperlink ref="X226" r:id="rId587" display="https://twitter.com/#!/sabinebonneck/status/1163359448066342912"/>
    <hyperlink ref="X227" r:id="rId588" display="https://twitter.com/#!/louisestephen9/status/1161226424889405440"/>
    <hyperlink ref="X228" r:id="rId589" display="https://twitter.com/#!/greedspam/status/1161549513145929730"/>
    <hyperlink ref="X229" r:id="rId590" display="https://twitter.com/#!/greedspam/status/1162108917670961152"/>
    <hyperlink ref="X230" r:id="rId591" display="https://twitter.com/#!/greedspam/status/1163409950313521153"/>
    <hyperlink ref="X231" r:id="rId592" display="https://twitter.com/#!/rcperri/status/1163417550463651845"/>
    <hyperlink ref="X232" r:id="rId593" display="https://twitter.com/#!/eastgatebiotech/status/1163417717027852288"/>
    <hyperlink ref="X233" r:id="rId594" display="https://twitter.com/#!/helenclarknz/status/1157135457764818944"/>
    <hyperlink ref="X234" r:id="rId595" display="https://twitter.com/#!/plvrmap/status/1163429371719217157"/>
    <hyperlink ref="X235" r:id="rId596" display="https://twitter.com/#!/lndnsmileclinic/status/1163490869930070020"/>
    <hyperlink ref="X236" r:id="rId597" display="https://twitter.com/#!/scotthardinguk/status/1163524794840682499"/>
    <hyperlink ref="X237" r:id="rId598" display="https://twitter.com/#!/afpe_pe/status/1161565705101291520"/>
    <hyperlink ref="X238" r:id="rId599" display="https://twitter.com/#!/eileen_marchant/status/1163651913835065351"/>
    <hyperlink ref="X239" r:id="rId600" display="https://twitter.com/#!/griffithnursing/status/1163657904097861633"/>
    <hyperlink ref="X240" r:id="rId601" display="https://twitter.com/#!/keatingpatrick/status/1163684120901431296"/>
    <hyperlink ref="X241" r:id="rId602" display="https://twitter.com/#!/alanpwhite2/status/1163695164357062661"/>
    <hyperlink ref="X242" r:id="rId603" display="https://twitter.com/#!/krifra/status/1163699022189584384"/>
    <hyperlink ref="X243" r:id="rId604" display="https://twitter.com/#!/foodsecurity_za/status/1161902893240373248"/>
    <hyperlink ref="X244" r:id="rId605" display="https://twitter.com/#!/sophuwc/status/1163704696420339712"/>
    <hyperlink ref="X245" r:id="rId606" display="https://twitter.com/#!/pmpmagtoday/status/1163736583331352577"/>
    <hyperlink ref="X246" r:id="rId607" display="https://twitter.com/#!/drefleming7/status/1163962095727198208"/>
    <hyperlink ref="AZ130" r:id="rId608" display="https://api.twitter.com/1.1/geo/id/20a8ff1b92480026.json"/>
    <hyperlink ref="AZ153" r:id="rId609" display="https://api.twitter.com/1.1/geo/id/71c8eb57c400c9b6.json"/>
    <hyperlink ref="AZ178" r:id="rId610" display="https://api.twitter.com/1.1/geo/id/01864a8a64df9dc4.json"/>
    <hyperlink ref="AZ179" r:id="rId611" display="https://api.twitter.com/1.1/geo/id/01864a8a64df9dc4.json"/>
    <hyperlink ref="AZ188" r:id="rId612" display="https://api.twitter.com/1.1/geo/id/99cdab25eddd6bce.json"/>
    <hyperlink ref="AZ210" r:id="rId613" display="https://api.twitter.com/1.1/geo/id/3a8a2c667faaf9ba.json"/>
  </hyperlinks>
  <printOptions/>
  <pageMargins left="0.7" right="0.7" top="0.75" bottom="0.75" header="0.3" footer="0.3"/>
  <pageSetup horizontalDpi="600" verticalDpi="600" orientation="portrait" r:id="rId617"/>
  <legacyDrawing r:id="rId615"/>
  <tableParts>
    <tablePart r:id="rId6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4924</v>
      </c>
      <c r="B1" s="13" t="s">
        <v>34</v>
      </c>
    </row>
    <row r="2" spans="1:2" ht="15">
      <c r="A2" s="114" t="s">
        <v>379</v>
      </c>
      <c r="B2" s="78">
        <v>2761.75</v>
      </c>
    </row>
    <row r="3" spans="1:2" ht="15">
      <c r="A3" s="114" t="s">
        <v>373</v>
      </c>
      <c r="B3" s="78">
        <v>1050.5</v>
      </c>
    </row>
    <row r="4" spans="1:2" ht="15">
      <c r="A4" s="114" t="s">
        <v>359</v>
      </c>
      <c r="B4" s="78">
        <v>990</v>
      </c>
    </row>
    <row r="5" spans="1:2" ht="15">
      <c r="A5" s="114" t="s">
        <v>461</v>
      </c>
      <c r="B5" s="78">
        <v>468</v>
      </c>
    </row>
    <row r="6" spans="1:2" ht="15">
      <c r="A6" s="114" t="s">
        <v>372</v>
      </c>
      <c r="B6" s="78">
        <v>468</v>
      </c>
    </row>
    <row r="7" spans="1:2" ht="15">
      <c r="A7" s="114" t="s">
        <v>393</v>
      </c>
      <c r="B7" s="78">
        <v>238</v>
      </c>
    </row>
    <row r="8" spans="1:2" ht="15">
      <c r="A8" s="114" t="s">
        <v>450</v>
      </c>
      <c r="B8" s="78">
        <v>230.25</v>
      </c>
    </row>
    <row r="9" spans="1:2" ht="15">
      <c r="A9" s="114" t="s">
        <v>399</v>
      </c>
      <c r="B9" s="78">
        <v>186</v>
      </c>
    </row>
    <row r="10" spans="1:2" ht="15">
      <c r="A10" s="114" t="s">
        <v>212</v>
      </c>
      <c r="B10" s="78">
        <v>153</v>
      </c>
    </row>
    <row r="11" spans="1:2" ht="15">
      <c r="A11" s="114" t="s">
        <v>437</v>
      </c>
      <c r="B11" s="78">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4926</v>
      </c>
      <c r="B25" t="s">
        <v>4925</v>
      </c>
    </row>
    <row r="26" spans="1:2" ht="15">
      <c r="A26" s="125" t="s">
        <v>4928</v>
      </c>
      <c r="B26" s="3"/>
    </row>
    <row r="27" spans="1:2" ht="15">
      <c r="A27" s="126" t="s">
        <v>4929</v>
      </c>
      <c r="B27" s="3"/>
    </row>
    <row r="28" spans="1:2" ht="15">
      <c r="A28" s="127" t="s">
        <v>4930</v>
      </c>
      <c r="B28" s="3"/>
    </row>
    <row r="29" spans="1:2" ht="15">
      <c r="A29" s="128" t="s">
        <v>4931</v>
      </c>
      <c r="B29" s="3">
        <v>1</v>
      </c>
    </row>
    <row r="30" spans="1:2" ht="15">
      <c r="A30" s="125" t="s">
        <v>4718</v>
      </c>
      <c r="B30" s="3"/>
    </row>
    <row r="31" spans="1:2" ht="15">
      <c r="A31" s="126" t="s">
        <v>4932</v>
      </c>
      <c r="B31" s="3"/>
    </row>
    <row r="32" spans="1:2" ht="15">
      <c r="A32" s="127" t="s">
        <v>4933</v>
      </c>
      <c r="B32" s="3"/>
    </row>
    <row r="33" spans="1:2" ht="15">
      <c r="A33" s="128" t="s">
        <v>4934</v>
      </c>
      <c r="B33" s="3">
        <v>1</v>
      </c>
    </row>
    <row r="34" spans="1:2" ht="15">
      <c r="A34" s="126" t="s">
        <v>4935</v>
      </c>
      <c r="B34" s="3"/>
    </row>
    <row r="35" spans="1:2" ht="15">
      <c r="A35" s="127" t="s">
        <v>4936</v>
      </c>
      <c r="B35" s="3"/>
    </row>
    <row r="36" spans="1:2" ht="15">
      <c r="A36" s="128" t="s">
        <v>4937</v>
      </c>
      <c r="B36" s="3">
        <v>1</v>
      </c>
    </row>
    <row r="37" spans="1:2" ht="15">
      <c r="A37" s="127" t="s">
        <v>4938</v>
      </c>
      <c r="B37" s="3"/>
    </row>
    <row r="38" spans="1:2" ht="15">
      <c r="A38" s="128" t="s">
        <v>4939</v>
      </c>
      <c r="B38" s="3">
        <v>1</v>
      </c>
    </row>
    <row r="39" spans="1:2" ht="15">
      <c r="A39" s="127" t="s">
        <v>4940</v>
      </c>
      <c r="B39" s="3"/>
    </row>
    <row r="40" spans="1:2" ht="15">
      <c r="A40" s="128" t="s">
        <v>4941</v>
      </c>
      <c r="B40" s="3">
        <v>1</v>
      </c>
    </row>
    <row r="41" spans="1:2" ht="15">
      <c r="A41" s="126" t="s">
        <v>4942</v>
      </c>
      <c r="B41" s="3"/>
    </row>
    <row r="42" spans="1:2" ht="15">
      <c r="A42" s="127" t="s">
        <v>4943</v>
      </c>
      <c r="B42" s="3"/>
    </row>
    <row r="43" spans="1:2" ht="15">
      <c r="A43" s="128" t="s">
        <v>4944</v>
      </c>
      <c r="B43" s="3">
        <v>1</v>
      </c>
    </row>
    <row r="44" spans="1:2" ht="15">
      <c r="A44" s="127" t="s">
        <v>4945</v>
      </c>
      <c r="B44" s="3"/>
    </row>
    <row r="45" spans="1:2" ht="15">
      <c r="A45" s="128" t="s">
        <v>4946</v>
      </c>
      <c r="B45" s="3">
        <v>1</v>
      </c>
    </row>
    <row r="46" spans="1:2" ht="15">
      <c r="A46" s="127" t="s">
        <v>4947</v>
      </c>
      <c r="B46" s="3"/>
    </row>
    <row r="47" spans="1:2" ht="15">
      <c r="A47" s="128" t="s">
        <v>4948</v>
      </c>
      <c r="B47" s="3">
        <v>2</v>
      </c>
    </row>
    <row r="48" spans="1:2" ht="15">
      <c r="A48" s="128" t="s">
        <v>4949</v>
      </c>
      <c r="B48" s="3">
        <v>1</v>
      </c>
    </row>
    <row r="49" spans="1:2" ht="15">
      <c r="A49" s="128" t="s">
        <v>4939</v>
      </c>
      <c r="B49" s="3">
        <v>2</v>
      </c>
    </row>
    <row r="50" spans="1:2" ht="15">
      <c r="A50" s="128" t="s">
        <v>4937</v>
      </c>
      <c r="B50" s="3">
        <v>4</v>
      </c>
    </row>
    <row r="51" spans="1:2" ht="15">
      <c r="A51" s="128" t="s">
        <v>4950</v>
      </c>
      <c r="B51" s="3">
        <v>4</v>
      </c>
    </row>
    <row r="52" spans="1:2" ht="15">
      <c r="A52" s="128" t="s">
        <v>4951</v>
      </c>
      <c r="B52" s="3">
        <v>1</v>
      </c>
    </row>
    <row r="53" spans="1:2" ht="15">
      <c r="A53" s="128" t="s">
        <v>4952</v>
      </c>
      <c r="B53" s="3">
        <v>3</v>
      </c>
    </row>
    <row r="54" spans="1:2" ht="15">
      <c r="A54" s="128" t="s">
        <v>4953</v>
      </c>
      <c r="B54" s="3">
        <v>2</v>
      </c>
    </row>
    <row r="55" spans="1:2" ht="15">
      <c r="A55" s="128" t="s">
        <v>4954</v>
      </c>
      <c r="B55" s="3">
        <v>1</v>
      </c>
    </row>
    <row r="56" spans="1:2" ht="15">
      <c r="A56" s="128" t="s">
        <v>4955</v>
      </c>
      <c r="B56" s="3">
        <v>1</v>
      </c>
    </row>
    <row r="57" spans="1:2" ht="15">
      <c r="A57" s="128" t="s">
        <v>4956</v>
      </c>
      <c r="B57" s="3">
        <v>1</v>
      </c>
    </row>
    <row r="58" spans="1:2" ht="15">
      <c r="A58" s="127" t="s">
        <v>4957</v>
      </c>
      <c r="B58" s="3"/>
    </row>
    <row r="59" spans="1:2" ht="15">
      <c r="A59" s="128" t="s">
        <v>4958</v>
      </c>
      <c r="B59" s="3">
        <v>1</v>
      </c>
    </row>
    <row r="60" spans="1:2" ht="15">
      <c r="A60" s="128" t="s">
        <v>4959</v>
      </c>
      <c r="B60" s="3">
        <v>1</v>
      </c>
    </row>
    <row r="61" spans="1:2" ht="15">
      <c r="A61" s="128" t="s">
        <v>4960</v>
      </c>
      <c r="B61" s="3">
        <v>1</v>
      </c>
    </row>
    <row r="62" spans="1:2" ht="15">
      <c r="A62" s="128" t="s">
        <v>4961</v>
      </c>
      <c r="B62" s="3">
        <v>2</v>
      </c>
    </row>
    <row r="63" spans="1:2" ht="15">
      <c r="A63" s="128" t="s">
        <v>4941</v>
      </c>
      <c r="B63" s="3">
        <v>1</v>
      </c>
    </row>
    <row r="64" spans="1:2" ht="15">
      <c r="A64" s="128" t="s">
        <v>4948</v>
      </c>
      <c r="B64" s="3">
        <v>2</v>
      </c>
    </row>
    <row r="65" spans="1:2" ht="15">
      <c r="A65" s="128" t="s">
        <v>4949</v>
      </c>
      <c r="B65" s="3">
        <v>4</v>
      </c>
    </row>
    <row r="66" spans="1:2" ht="15">
      <c r="A66" s="128" t="s">
        <v>4939</v>
      </c>
      <c r="B66" s="3">
        <v>1</v>
      </c>
    </row>
    <row r="67" spans="1:2" ht="15">
      <c r="A67" s="128" t="s">
        <v>4950</v>
      </c>
      <c r="B67" s="3">
        <v>1</v>
      </c>
    </row>
    <row r="68" spans="1:2" ht="15">
      <c r="A68" s="128" t="s">
        <v>4951</v>
      </c>
      <c r="B68" s="3">
        <v>1</v>
      </c>
    </row>
    <row r="69" spans="1:2" ht="15">
      <c r="A69" s="128" t="s">
        <v>4952</v>
      </c>
      <c r="B69" s="3">
        <v>1</v>
      </c>
    </row>
    <row r="70" spans="1:2" ht="15">
      <c r="A70" s="128" t="s">
        <v>4962</v>
      </c>
      <c r="B70" s="3">
        <v>1</v>
      </c>
    </row>
    <row r="71" spans="1:2" ht="15">
      <c r="A71" s="127" t="s">
        <v>4963</v>
      </c>
      <c r="B71" s="3"/>
    </row>
    <row r="72" spans="1:2" ht="15">
      <c r="A72" s="128" t="s">
        <v>4934</v>
      </c>
      <c r="B72" s="3">
        <v>3</v>
      </c>
    </row>
    <row r="73" spans="1:2" ht="15">
      <c r="A73" s="128" t="s">
        <v>4937</v>
      </c>
      <c r="B73" s="3">
        <v>2</v>
      </c>
    </row>
    <row r="74" spans="1:2" ht="15">
      <c r="A74" s="128" t="s">
        <v>4952</v>
      </c>
      <c r="B74" s="3">
        <v>2</v>
      </c>
    </row>
    <row r="75" spans="1:2" ht="15">
      <c r="A75" s="128" t="s">
        <v>4953</v>
      </c>
      <c r="B75" s="3">
        <v>1</v>
      </c>
    </row>
    <row r="76" spans="1:2" ht="15">
      <c r="A76" s="128" t="s">
        <v>4956</v>
      </c>
      <c r="B76" s="3">
        <v>1</v>
      </c>
    </row>
    <row r="77" spans="1:2" ht="15">
      <c r="A77" s="127" t="s">
        <v>4964</v>
      </c>
      <c r="B77" s="3"/>
    </row>
    <row r="78" spans="1:2" ht="15">
      <c r="A78" s="128" t="s">
        <v>4949</v>
      </c>
      <c r="B78" s="3">
        <v>1</v>
      </c>
    </row>
    <row r="79" spans="1:2" ht="15">
      <c r="A79" s="127" t="s">
        <v>4965</v>
      </c>
      <c r="B79" s="3"/>
    </row>
    <row r="80" spans="1:2" ht="15">
      <c r="A80" s="128" t="s">
        <v>4948</v>
      </c>
      <c r="B80" s="3">
        <v>1</v>
      </c>
    </row>
    <row r="81" spans="1:2" ht="15">
      <c r="A81" s="128" t="s">
        <v>4949</v>
      </c>
      <c r="B81" s="3">
        <v>1</v>
      </c>
    </row>
    <row r="82" spans="1:2" ht="15">
      <c r="A82" s="128" t="s">
        <v>4934</v>
      </c>
      <c r="B82" s="3">
        <v>1</v>
      </c>
    </row>
    <row r="83" spans="1:2" ht="15">
      <c r="A83" s="128" t="s">
        <v>4951</v>
      </c>
      <c r="B83" s="3">
        <v>1</v>
      </c>
    </row>
    <row r="84" spans="1:2" ht="15">
      <c r="A84" s="128" t="s">
        <v>4953</v>
      </c>
      <c r="B84" s="3">
        <v>1</v>
      </c>
    </row>
    <row r="85" spans="1:2" ht="15">
      <c r="A85" s="128" t="s">
        <v>4954</v>
      </c>
      <c r="B85" s="3">
        <v>1</v>
      </c>
    </row>
    <row r="86" spans="1:2" ht="15">
      <c r="A86" s="128" t="s">
        <v>4966</v>
      </c>
      <c r="B86" s="3">
        <v>3</v>
      </c>
    </row>
    <row r="87" spans="1:2" ht="15">
      <c r="A87" s="127" t="s">
        <v>4967</v>
      </c>
      <c r="B87" s="3"/>
    </row>
    <row r="88" spans="1:2" ht="15">
      <c r="A88" s="128" t="s">
        <v>4968</v>
      </c>
      <c r="B88" s="3">
        <v>1</v>
      </c>
    </row>
    <row r="89" spans="1:2" ht="15">
      <c r="A89" s="128" t="s">
        <v>4961</v>
      </c>
      <c r="B89" s="3">
        <v>1</v>
      </c>
    </row>
    <row r="90" spans="1:2" ht="15">
      <c r="A90" s="128" t="s">
        <v>4948</v>
      </c>
      <c r="B90" s="3">
        <v>2</v>
      </c>
    </row>
    <row r="91" spans="1:2" ht="15">
      <c r="A91" s="128" t="s">
        <v>4934</v>
      </c>
      <c r="B91" s="3">
        <v>4</v>
      </c>
    </row>
    <row r="92" spans="1:2" ht="15">
      <c r="A92" s="128" t="s">
        <v>4937</v>
      </c>
      <c r="B92" s="3">
        <v>1</v>
      </c>
    </row>
    <row r="93" spans="1:2" ht="15">
      <c r="A93" s="128" t="s">
        <v>4931</v>
      </c>
      <c r="B93" s="3">
        <v>1</v>
      </c>
    </row>
    <row r="94" spans="1:2" ht="15">
      <c r="A94" s="128" t="s">
        <v>4966</v>
      </c>
      <c r="B94" s="3">
        <v>1</v>
      </c>
    </row>
    <row r="95" spans="1:2" ht="15">
      <c r="A95" s="127" t="s">
        <v>4969</v>
      </c>
      <c r="B95" s="3"/>
    </row>
    <row r="96" spans="1:2" ht="15">
      <c r="A96" s="128" t="s">
        <v>4960</v>
      </c>
      <c r="B96" s="3">
        <v>1</v>
      </c>
    </row>
    <row r="97" spans="1:2" ht="15">
      <c r="A97" s="128" t="s">
        <v>4941</v>
      </c>
      <c r="B97" s="3">
        <v>1</v>
      </c>
    </row>
    <row r="98" spans="1:2" ht="15">
      <c r="A98" s="128" t="s">
        <v>4934</v>
      </c>
      <c r="B98" s="3">
        <v>2</v>
      </c>
    </row>
    <row r="99" spans="1:2" ht="15">
      <c r="A99" s="128" t="s">
        <v>4939</v>
      </c>
      <c r="B99" s="3">
        <v>1</v>
      </c>
    </row>
    <row r="100" spans="1:2" ht="15">
      <c r="A100" s="128" t="s">
        <v>4950</v>
      </c>
      <c r="B100" s="3">
        <v>1</v>
      </c>
    </row>
    <row r="101" spans="1:2" ht="15">
      <c r="A101" s="128" t="s">
        <v>4952</v>
      </c>
      <c r="B101" s="3">
        <v>2</v>
      </c>
    </row>
    <row r="102" spans="1:2" ht="15">
      <c r="A102" s="128" t="s">
        <v>4953</v>
      </c>
      <c r="B102" s="3">
        <v>1</v>
      </c>
    </row>
    <row r="103" spans="1:2" ht="15">
      <c r="A103" s="128" t="s">
        <v>4954</v>
      </c>
      <c r="B103" s="3">
        <v>1</v>
      </c>
    </row>
    <row r="104" spans="1:2" ht="15">
      <c r="A104" s="128" t="s">
        <v>4956</v>
      </c>
      <c r="B104" s="3">
        <v>1</v>
      </c>
    </row>
    <row r="105" spans="1:2" ht="15">
      <c r="A105" s="128" t="s">
        <v>4962</v>
      </c>
      <c r="B105" s="3">
        <v>2</v>
      </c>
    </row>
    <row r="106" spans="1:2" ht="15">
      <c r="A106" s="128" t="s">
        <v>4946</v>
      </c>
      <c r="B106" s="3">
        <v>1</v>
      </c>
    </row>
    <row r="107" spans="1:2" ht="15">
      <c r="A107" s="127" t="s">
        <v>4970</v>
      </c>
      <c r="B107" s="3"/>
    </row>
    <row r="108" spans="1:2" ht="15">
      <c r="A108" s="128" t="s">
        <v>4968</v>
      </c>
      <c r="B108" s="3">
        <v>3</v>
      </c>
    </row>
    <row r="109" spans="1:2" ht="15">
      <c r="A109" s="128" t="s">
        <v>4958</v>
      </c>
      <c r="B109" s="3">
        <v>8</v>
      </c>
    </row>
    <row r="110" spans="1:2" ht="15">
      <c r="A110" s="128" t="s">
        <v>4944</v>
      </c>
      <c r="B110" s="3">
        <v>6</v>
      </c>
    </row>
    <row r="111" spans="1:2" ht="15">
      <c r="A111" s="128" t="s">
        <v>4959</v>
      </c>
      <c r="B111" s="3">
        <v>5</v>
      </c>
    </row>
    <row r="112" spans="1:2" ht="15">
      <c r="A112" s="128" t="s">
        <v>4960</v>
      </c>
      <c r="B112" s="3">
        <v>4</v>
      </c>
    </row>
    <row r="113" spans="1:2" ht="15">
      <c r="A113" s="128" t="s">
        <v>4961</v>
      </c>
      <c r="B113" s="3">
        <v>2</v>
      </c>
    </row>
    <row r="114" spans="1:2" ht="15">
      <c r="A114" s="128" t="s">
        <v>4941</v>
      </c>
      <c r="B114" s="3">
        <v>1</v>
      </c>
    </row>
    <row r="115" spans="1:2" ht="15">
      <c r="A115" s="128" t="s">
        <v>4948</v>
      </c>
      <c r="B115" s="3">
        <v>1</v>
      </c>
    </row>
    <row r="116" spans="1:2" ht="15">
      <c r="A116" s="128" t="s">
        <v>4949</v>
      </c>
      <c r="B116" s="3">
        <v>3</v>
      </c>
    </row>
    <row r="117" spans="1:2" ht="15">
      <c r="A117" s="128" t="s">
        <v>4934</v>
      </c>
      <c r="B117" s="3">
        <v>1</v>
      </c>
    </row>
    <row r="118" spans="1:2" ht="15">
      <c r="A118" s="128" t="s">
        <v>4950</v>
      </c>
      <c r="B118" s="3">
        <v>1</v>
      </c>
    </row>
    <row r="119" spans="1:2" ht="15">
      <c r="A119" s="128" t="s">
        <v>4931</v>
      </c>
      <c r="B119" s="3">
        <v>4</v>
      </c>
    </row>
    <row r="120" spans="1:2" ht="15">
      <c r="A120" s="128" t="s">
        <v>4951</v>
      </c>
      <c r="B120" s="3">
        <v>1</v>
      </c>
    </row>
    <row r="121" spans="1:2" ht="15">
      <c r="A121" s="128" t="s">
        <v>4953</v>
      </c>
      <c r="B121" s="3">
        <v>5</v>
      </c>
    </row>
    <row r="122" spans="1:2" ht="15">
      <c r="A122" s="128" t="s">
        <v>4954</v>
      </c>
      <c r="B122" s="3">
        <v>1</v>
      </c>
    </row>
    <row r="123" spans="1:2" ht="15">
      <c r="A123" s="128" t="s">
        <v>4955</v>
      </c>
      <c r="B123" s="3">
        <v>2</v>
      </c>
    </row>
    <row r="124" spans="1:2" ht="15">
      <c r="A124" s="128" t="s">
        <v>4962</v>
      </c>
      <c r="B124" s="3">
        <v>5</v>
      </c>
    </row>
    <row r="125" spans="1:2" ht="15">
      <c r="A125" s="127" t="s">
        <v>4971</v>
      </c>
      <c r="B125" s="3"/>
    </row>
    <row r="126" spans="1:2" ht="15">
      <c r="A126" s="128" t="s">
        <v>4972</v>
      </c>
      <c r="B126" s="3">
        <v>1</v>
      </c>
    </row>
    <row r="127" spans="1:2" ht="15">
      <c r="A127" s="128" t="s">
        <v>4968</v>
      </c>
      <c r="B127" s="3">
        <v>3</v>
      </c>
    </row>
    <row r="128" spans="1:2" ht="15">
      <c r="A128" s="128" t="s">
        <v>4961</v>
      </c>
      <c r="B128" s="3">
        <v>1</v>
      </c>
    </row>
    <row r="129" spans="1:2" ht="15">
      <c r="A129" s="128" t="s">
        <v>4941</v>
      </c>
      <c r="B129" s="3">
        <v>1</v>
      </c>
    </row>
    <row r="130" spans="1:2" ht="15">
      <c r="A130" s="128" t="s">
        <v>4948</v>
      </c>
      <c r="B130" s="3">
        <v>10</v>
      </c>
    </row>
    <row r="131" spans="1:2" ht="15">
      <c r="A131" s="128" t="s">
        <v>4949</v>
      </c>
      <c r="B131" s="3">
        <v>3</v>
      </c>
    </row>
    <row r="132" spans="1:2" ht="15">
      <c r="A132" s="128" t="s">
        <v>4934</v>
      </c>
      <c r="B132" s="3">
        <v>2</v>
      </c>
    </row>
    <row r="133" spans="1:2" ht="15">
      <c r="A133" s="128" t="s">
        <v>4939</v>
      </c>
      <c r="B133" s="3">
        <v>5</v>
      </c>
    </row>
    <row r="134" spans="1:2" ht="15">
      <c r="A134" s="128" t="s">
        <v>4950</v>
      </c>
      <c r="B134" s="3">
        <v>3</v>
      </c>
    </row>
    <row r="135" spans="1:2" ht="15">
      <c r="A135" s="128" t="s">
        <v>4952</v>
      </c>
      <c r="B135" s="3">
        <v>1</v>
      </c>
    </row>
    <row r="136" spans="1:2" ht="15">
      <c r="A136" s="128" t="s">
        <v>4953</v>
      </c>
      <c r="B136" s="3">
        <v>5</v>
      </c>
    </row>
    <row r="137" spans="1:2" ht="15">
      <c r="A137" s="128" t="s">
        <v>4954</v>
      </c>
      <c r="B137" s="3">
        <v>1</v>
      </c>
    </row>
    <row r="138" spans="1:2" ht="15">
      <c r="A138" s="128" t="s">
        <v>4962</v>
      </c>
      <c r="B138" s="3">
        <v>2</v>
      </c>
    </row>
    <row r="139" spans="1:2" ht="15">
      <c r="A139" s="128" t="s">
        <v>4966</v>
      </c>
      <c r="B139" s="3">
        <v>1</v>
      </c>
    </row>
    <row r="140" spans="1:2" ht="15">
      <c r="A140" s="127" t="s">
        <v>4973</v>
      </c>
      <c r="B140" s="3"/>
    </row>
    <row r="141" spans="1:2" ht="15">
      <c r="A141" s="128" t="s">
        <v>4958</v>
      </c>
      <c r="B141" s="3">
        <v>2</v>
      </c>
    </row>
    <row r="142" spans="1:2" ht="15">
      <c r="A142" s="128" t="s">
        <v>4944</v>
      </c>
      <c r="B142" s="3">
        <v>5</v>
      </c>
    </row>
    <row r="143" spans="1:2" ht="15">
      <c r="A143" s="128" t="s">
        <v>4960</v>
      </c>
      <c r="B143" s="3">
        <v>2</v>
      </c>
    </row>
    <row r="144" spans="1:2" ht="15">
      <c r="A144" s="128" t="s">
        <v>4961</v>
      </c>
      <c r="B144" s="3">
        <v>4</v>
      </c>
    </row>
    <row r="145" spans="1:2" ht="15">
      <c r="A145" s="128" t="s">
        <v>4941</v>
      </c>
      <c r="B145" s="3">
        <v>2</v>
      </c>
    </row>
    <row r="146" spans="1:2" ht="15">
      <c r="A146" s="128" t="s">
        <v>4950</v>
      </c>
      <c r="B146" s="3">
        <v>1</v>
      </c>
    </row>
    <row r="147" spans="1:2" ht="15">
      <c r="A147" s="128" t="s">
        <v>4931</v>
      </c>
      <c r="B147" s="3">
        <v>1</v>
      </c>
    </row>
    <row r="148" spans="1:2" ht="15">
      <c r="A148" s="128" t="s">
        <v>4951</v>
      </c>
      <c r="B148" s="3">
        <v>6</v>
      </c>
    </row>
    <row r="149" spans="1:2" ht="15">
      <c r="A149" s="128" t="s">
        <v>4952</v>
      </c>
      <c r="B149" s="3">
        <v>3</v>
      </c>
    </row>
    <row r="150" spans="1:2" ht="15">
      <c r="A150" s="128" t="s">
        <v>4955</v>
      </c>
      <c r="B150" s="3">
        <v>2</v>
      </c>
    </row>
    <row r="151" spans="1:2" ht="15">
      <c r="A151" s="128" t="s">
        <v>4962</v>
      </c>
      <c r="B151" s="3">
        <v>1</v>
      </c>
    </row>
    <row r="152" spans="1:2" ht="15">
      <c r="A152" s="128" t="s">
        <v>4946</v>
      </c>
      <c r="B152" s="3">
        <v>1</v>
      </c>
    </row>
    <row r="153" spans="1:2" ht="15">
      <c r="A153" s="127" t="s">
        <v>4974</v>
      </c>
      <c r="B153" s="3"/>
    </row>
    <row r="154" spans="1:2" ht="15">
      <c r="A154" s="128" t="s">
        <v>4961</v>
      </c>
      <c r="B154" s="3">
        <v>1</v>
      </c>
    </row>
    <row r="155" spans="1:2" ht="15">
      <c r="A155" s="128" t="s">
        <v>4949</v>
      </c>
      <c r="B155" s="3">
        <v>1</v>
      </c>
    </row>
    <row r="156" spans="1:2" ht="15">
      <c r="A156" s="128" t="s">
        <v>4931</v>
      </c>
      <c r="B156" s="3">
        <v>2</v>
      </c>
    </row>
    <row r="157" spans="1:2" ht="15">
      <c r="A157" s="128" t="s">
        <v>4953</v>
      </c>
      <c r="B157" s="3">
        <v>2</v>
      </c>
    </row>
    <row r="158" spans="1:2" ht="15">
      <c r="A158" s="128" t="s">
        <v>4962</v>
      </c>
      <c r="B158" s="3">
        <v>2</v>
      </c>
    </row>
    <row r="159" spans="1:2" ht="15">
      <c r="A159" s="127" t="s">
        <v>4975</v>
      </c>
      <c r="B159" s="3"/>
    </row>
    <row r="160" spans="1:2" ht="15">
      <c r="A160" s="128" t="s">
        <v>4959</v>
      </c>
      <c r="B160" s="3">
        <v>1</v>
      </c>
    </row>
    <row r="161" spans="1:2" ht="15">
      <c r="A161" s="128" t="s">
        <v>4948</v>
      </c>
      <c r="B161" s="3">
        <v>1</v>
      </c>
    </row>
    <row r="162" spans="1:2" ht="15">
      <c r="A162" s="128" t="s">
        <v>4949</v>
      </c>
      <c r="B162" s="3">
        <v>1</v>
      </c>
    </row>
    <row r="163" spans="1:2" ht="15">
      <c r="A163" s="128" t="s">
        <v>4939</v>
      </c>
      <c r="B163" s="3">
        <v>1</v>
      </c>
    </row>
    <row r="164" spans="1:2" ht="15">
      <c r="A164" s="128" t="s">
        <v>4946</v>
      </c>
      <c r="B164" s="3">
        <v>1</v>
      </c>
    </row>
    <row r="165" spans="1:2" ht="15">
      <c r="A165" s="127" t="s">
        <v>4976</v>
      </c>
      <c r="B165" s="3"/>
    </row>
    <row r="166" spans="1:2" ht="15">
      <c r="A166" s="128" t="s">
        <v>4958</v>
      </c>
      <c r="B166" s="3">
        <v>1</v>
      </c>
    </row>
    <row r="167" spans="1:2" ht="15">
      <c r="A167" s="128" t="s">
        <v>4941</v>
      </c>
      <c r="B167" s="3">
        <v>4</v>
      </c>
    </row>
    <row r="168" spans="1:2" ht="15">
      <c r="A168" s="128" t="s">
        <v>4939</v>
      </c>
      <c r="B168" s="3">
        <v>3</v>
      </c>
    </row>
    <row r="169" spans="1:2" ht="15">
      <c r="A169" s="128" t="s">
        <v>4937</v>
      </c>
      <c r="B169" s="3">
        <v>1</v>
      </c>
    </row>
    <row r="170" spans="1:2" ht="15">
      <c r="A170" s="128" t="s">
        <v>4952</v>
      </c>
      <c r="B170" s="3">
        <v>1</v>
      </c>
    </row>
    <row r="171" spans="1:2" ht="15">
      <c r="A171" s="128" t="s">
        <v>4954</v>
      </c>
      <c r="B171" s="3">
        <v>1</v>
      </c>
    </row>
    <row r="172" spans="1:2" ht="15">
      <c r="A172" s="127" t="s">
        <v>4977</v>
      </c>
      <c r="B172" s="3"/>
    </row>
    <row r="173" spans="1:2" ht="15">
      <c r="A173" s="128" t="s">
        <v>4944</v>
      </c>
      <c r="B173" s="3">
        <v>2</v>
      </c>
    </row>
    <row r="174" spans="1:2" ht="15">
      <c r="A174" s="128" t="s">
        <v>4960</v>
      </c>
      <c r="B174" s="3">
        <v>1</v>
      </c>
    </row>
    <row r="175" spans="1:2" ht="15">
      <c r="A175" s="128" t="s">
        <v>4961</v>
      </c>
      <c r="B175" s="3">
        <v>3</v>
      </c>
    </row>
    <row r="176" spans="1:2" ht="15">
      <c r="A176" s="128" t="s">
        <v>4948</v>
      </c>
      <c r="B176" s="3">
        <v>1</v>
      </c>
    </row>
    <row r="177" spans="1:2" ht="15">
      <c r="A177" s="128" t="s">
        <v>4946</v>
      </c>
      <c r="B177" s="3">
        <v>1</v>
      </c>
    </row>
    <row r="178" spans="1:2" ht="15">
      <c r="A178" s="125" t="s">
        <v>4927</v>
      </c>
      <c r="B178" s="3">
        <v>244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1688</v>
      </c>
      <c r="AE2" s="13" t="s">
        <v>1689</v>
      </c>
      <c r="AF2" s="13" t="s">
        <v>1690</v>
      </c>
      <c r="AG2" s="13" t="s">
        <v>1691</v>
      </c>
      <c r="AH2" s="13" t="s">
        <v>1692</v>
      </c>
      <c r="AI2" s="13" t="s">
        <v>1693</v>
      </c>
      <c r="AJ2" s="13" t="s">
        <v>1694</v>
      </c>
      <c r="AK2" s="13" t="s">
        <v>1695</v>
      </c>
      <c r="AL2" s="13" t="s">
        <v>1696</v>
      </c>
      <c r="AM2" s="13" t="s">
        <v>1697</v>
      </c>
      <c r="AN2" s="13" t="s">
        <v>1698</v>
      </c>
      <c r="AO2" s="13" t="s">
        <v>1699</v>
      </c>
      <c r="AP2" s="13" t="s">
        <v>1700</v>
      </c>
      <c r="AQ2" s="13" t="s">
        <v>1701</v>
      </c>
      <c r="AR2" s="13" t="s">
        <v>1702</v>
      </c>
      <c r="AS2" s="13" t="s">
        <v>192</v>
      </c>
      <c r="AT2" s="13" t="s">
        <v>1703</v>
      </c>
      <c r="AU2" s="13" t="s">
        <v>1704</v>
      </c>
      <c r="AV2" s="13" t="s">
        <v>1705</v>
      </c>
      <c r="AW2" s="13" t="s">
        <v>1706</v>
      </c>
      <c r="AX2" s="13" t="s">
        <v>1707</v>
      </c>
      <c r="AY2" s="13" t="s">
        <v>1708</v>
      </c>
      <c r="AZ2" s="13" t="s">
        <v>3835</v>
      </c>
      <c r="BA2" s="115" t="s">
        <v>4282</v>
      </c>
      <c r="BB2" s="115" t="s">
        <v>4289</v>
      </c>
      <c r="BC2" s="115" t="s">
        <v>4290</v>
      </c>
      <c r="BD2" s="115" t="s">
        <v>4292</v>
      </c>
      <c r="BE2" s="115" t="s">
        <v>4294</v>
      </c>
      <c r="BF2" s="115" t="s">
        <v>4297</v>
      </c>
      <c r="BG2" s="115" t="s">
        <v>4300</v>
      </c>
      <c r="BH2" s="115" t="s">
        <v>4412</v>
      </c>
      <c r="BI2" s="115" t="s">
        <v>4428</v>
      </c>
      <c r="BJ2" s="115" t="s">
        <v>4540</v>
      </c>
      <c r="BK2" s="115" t="s">
        <v>4893</v>
      </c>
      <c r="BL2" s="115" t="s">
        <v>4894</v>
      </c>
      <c r="BM2" s="115" t="s">
        <v>4895</v>
      </c>
      <c r="BN2" s="115" t="s">
        <v>4896</v>
      </c>
      <c r="BO2" s="115" t="s">
        <v>4897</v>
      </c>
      <c r="BP2" s="115" t="s">
        <v>4898</v>
      </c>
      <c r="BQ2" s="115" t="s">
        <v>4899</v>
      </c>
      <c r="BR2" s="115" t="s">
        <v>4900</v>
      </c>
      <c r="BS2" s="115" t="s">
        <v>4902</v>
      </c>
      <c r="BT2" s="3"/>
      <c r="BU2" s="3"/>
    </row>
    <row r="3" spans="1:73" ht="15" customHeight="1">
      <c r="A3" s="64" t="s">
        <v>212</v>
      </c>
      <c r="B3" s="65"/>
      <c r="C3" s="65" t="s">
        <v>64</v>
      </c>
      <c r="D3" s="66">
        <v>166.0396827212503</v>
      </c>
      <c r="E3" s="68"/>
      <c r="F3" s="100" t="s">
        <v>882</v>
      </c>
      <c r="G3" s="65"/>
      <c r="H3" s="69" t="s">
        <v>212</v>
      </c>
      <c r="I3" s="70"/>
      <c r="J3" s="70"/>
      <c r="K3" s="69" t="s">
        <v>3419</v>
      </c>
      <c r="L3" s="73">
        <v>554.885760840047</v>
      </c>
      <c r="M3" s="74">
        <v>3284.38623046875</v>
      </c>
      <c r="N3" s="74">
        <v>1832.6026611328125</v>
      </c>
      <c r="O3" s="75"/>
      <c r="P3" s="76"/>
      <c r="Q3" s="76"/>
      <c r="R3" s="48"/>
      <c r="S3" s="48">
        <v>1</v>
      </c>
      <c r="T3" s="48">
        <v>15</v>
      </c>
      <c r="U3" s="49">
        <v>153</v>
      </c>
      <c r="V3" s="49">
        <v>0.058824</v>
      </c>
      <c r="W3" s="49">
        <v>0</v>
      </c>
      <c r="X3" s="49">
        <v>4.653475</v>
      </c>
      <c r="Y3" s="49">
        <v>0.047619047619047616</v>
      </c>
      <c r="Z3" s="49">
        <v>0.06666666666666667</v>
      </c>
      <c r="AA3" s="71">
        <v>3</v>
      </c>
      <c r="AB3" s="71"/>
      <c r="AC3" s="72"/>
      <c r="AD3" s="78" t="s">
        <v>1709</v>
      </c>
      <c r="AE3" s="78">
        <v>3304</v>
      </c>
      <c r="AF3" s="78">
        <v>7376</v>
      </c>
      <c r="AG3" s="78">
        <v>78831</v>
      </c>
      <c r="AH3" s="78">
        <v>169188</v>
      </c>
      <c r="AI3" s="78"/>
      <c r="AJ3" s="78" t="s">
        <v>2020</v>
      </c>
      <c r="AK3" s="78" t="s">
        <v>2310</v>
      </c>
      <c r="AL3" s="78"/>
      <c r="AM3" s="78"/>
      <c r="AN3" s="80">
        <v>42372.119155092594</v>
      </c>
      <c r="AO3" s="83" t="s">
        <v>2692</v>
      </c>
      <c r="AP3" s="78" t="b">
        <v>0</v>
      </c>
      <c r="AQ3" s="78" t="b">
        <v>0</v>
      </c>
      <c r="AR3" s="78" t="b">
        <v>1</v>
      </c>
      <c r="AS3" s="78"/>
      <c r="AT3" s="78">
        <v>46</v>
      </c>
      <c r="AU3" s="83" t="s">
        <v>2957</v>
      </c>
      <c r="AV3" s="78" t="b">
        <v>0</v>
      </c>
      <c r="AW3" s="78" t="s">
        <v>3104</v>
      </c>
      <c r="AX3" s="83" t="s">
        <v>3105</v>
      </c>
      <c r="AY3" s="78" t="s">
        <v>66</v>
      </c>
      <c r="AZ3" s="78" t="str">
        <f>REPLACE(INDEX(GroupVertices[Group],MATCH(Vertices[[#This Row],[Vertex]],GroupVertices[Vertex],0)),1,1,"")</f>
        <v>4</v>
      </c>
      <c r="BA3" s="48" t="s">
        <v>684</v>
      </c>
      <c r="BB3" s="48" t="s">
        <v>684</v>
      </c>
      <c r="BC3" s="48" t="s">
        <v>772</v>
      </c>
      <c r="BD3" s="48" t="s">
        <v>772</v>
      </c>
      <c r="BE3" s="48" t="s">
        <v>800</v>
      </c>
      <c r="BF3" s="48" t="s">
        <v>800</v>
      </c>
      <c r="BG3" s="116" t="s">
        <v>4020</v>
      </c>
      <c r="BH3" s="116" t="s">
        <v>4020</v>
      </c>
      <c r="BI3" s="116" t="s">
        <v>4429</v>
      </c>
      <c r="BJ3" s="116" t="s">
        <v>4429</v>
      </c>
      <c r="BK3" s="116">
        <v>1</v>
      </c>
      <c r="BL3" s="120">
        <v>2.272727272727273</v>
      </c>
      <c r="BM3" s="116">
        <v>0</v>
      </c>
      <c r="BN3" s="120">
        <v>0</v>
      </c>
      <c r="BO3" s="116">
        <v>0</v>
      </c>
      <c r="BP3" s="120">
        <v>0</v>
      </c>
      <c r="BQ3" s="116">
        <v>43</v>
      </c>
      <c r="BR3" s="120">
        <v>97.72727272727273</v>
      </c>
      <c r="BS3" s="116">
        <v>44</v>
      </c>
      <c r="BT3" s="3"/>
      <c r="BU3" s="3"/>
    </row>
    <row r="4" spans="1:76" ht="15">
      <c r="A4" s="64" t="s">
        <v>420</v>
      </c>
      <c r="B4" s="65"/>
      <c r="C4" s="65" t="s">
        <v>64</v>
      </c>
      <c r="D4" s="66">
        <v>163.37376600201975</v>
      </c>
      <c r="E4" s="68"/>
      <c r="F4" s="100" t="s">
        <v>2975</v>
      </c>
      <c r="G4" s="65"/>
      <c r="H4" s="69" t="s">
        <v>420</v>
      </c>
      <c r="I4" s="70"/>
      <c r="J4" s="70"/>
      <c r="K4" s="69" t="s">
        <v>3420</v>
      </c>
      <c r="L4" s="73">
        <v>1</v>
      </c>
      <c r="M4" s="74">
        <v>3029.626953125</v>
      </c>
      <c r="N4" s="74">
        <v>3282.024658203125</v>
      </c>
      <c r="O4" s="75"/>
      <c r="P4" s="76"/>
      <c r="Q4" s="76"/>
      <c r="R4" s="86"/>
      <c r="S4" s="48">
        <v>1</v>
      </c>
      <c r="T4" s="48">
        <v>0</v>
      </c>
      <c r="U4" s="49">
        <v>0</v>
      </c>
      <c r="V4" s="49">
        <v>0.03125</v>
      </c>
      <c r="W4" s="49">
        <v>0</v>
      </c>
      <c r="X4" s="49">
        <v>0.413697</v>
      </c>
      <c r="Y4" s="49">
        <v>0</v>
      </c>
      <c r="Z4" s="49">
        <v>0</v>
      </c>
      <c r="AA4" s="71">
        <v>4</v>
      </c>
      <c r="AB4" s="71"/>
      <c r="AC4" s="72"/>
      <c r="AD4" s="78" t="s">
        <v>1710</v>
      </c>
      <c r="AE4" s="78">
        <v>1679</v>
      </c>
      <c r="AF4" s="78">
        <v>2509</v>
      </c>
      <c r="AG4" s="78">
        <v>9952</v>
      </c>
      <c r="AH4" s="78">
        <v>11105</v>
      </c>
      <c r="AI4" s="78"/>
      <c r="AJ4" s="78" t="s">
        <v>2021</v>
      </c>
      <c r="AK4" s="78" t="s">
        <v>2311</v>
      </c>
      <c r="AL4" s="83" t="s">
        <v>2500</v>
      </c>
      <c r="AM4" s="78"/>
      <c r="AN4" s="80">
        <v>40705.29436342593</v>
      </c>
      <c r="AO4" s="83" t="s">
        <v>2693</v>
      </c>
      <c r="AP4" s="78" t="b">
        <v>1</v>
      </c>
      <c r="AQ4" s="78" t="b">
        <v>0</v>
      </c>
      <c r="AR4" s="78" t="b">
        <v>1</v>
      </c>
      <c r="AS4" s="78"/>
      <c r="AT4" s="78">
        <v>52</v>
      </c>
      <c r="AU4" s="83" t="s">
        <v>2957</v>
      </c>
      <c r="AV4" s="78" t="b">
        <v>0</v>
      </c>
      <c r="AW4" s="78" t="s">
        <v>3104</v>
      </c>
      <c r="AX4" s="83" t="s">
        <v>3106</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421</v>
      </c>
      <c r="B5" s="65"/>
      <c r="C5" s="65" t="s">
        <v>64</v>
      </c>
      <c r="D5" s="66">
        <v>165.14520110988735</v>
      </c>
      <c r="E5" s="68"/>
      <c r="F5" s="100" t="s">
        <v>2976</v>
      </c>
      <c r="G5" s="65"/>
      <c r="H5" s="69" t="s">
        <v>421</v>
      </c>
      <c r="I5" s="70"/>
      <c r="J5" s="70"/>
      <c r="K5" s="69" t="s">
        <v>3421</v>
      </c>
      <c r="L5" s="73">
        <v>1</v>
      </c>
      <c r="M5" s="74">
        <v>2722.27490234375</v>
      </c>
      <c r="N5" s="74">
        <v>1803.6927490234375</v>
      </c>
      <c r="O5" s="75"/>
      <c r="P5" s="76"/>
      <c r="Q5" s="76"/>
      <c r="R5" s="86"/>
      <c r="S5" s="48">
        <v>1</v>
      </c>
      <c r="T5" s="48">
        <v>0</v>
      </c>
      <c r="U5" s="49">
        <v>0</v>
      </c>
      <c r="V5" s="49">
        <v>0.03125</v>
      </c>
      <c r="W5" s="49">
        <v>0</v>
      </c>
      <c r="X5" s="49">
        <v>0.413697</v>
      </c>
      <c r="Y5" s="49">
        <v>0</v>
      </c>
      <c r="Z5" s="49">
        <v>0</v>
      </c>
      <c r="AA5" s="71">
        <v>5</v>
      </c>
      <c r="AB5" s="71"/>
      <c r="AC5" s="72"/>
      <c r="AD5" s="78" t="s">
        <v>1711</v>
      </c>
      <c r="AE5" s="78">
        <v>461</v>
      </c>
      <c r="AF5" s="78">
        <v>5743</v>
      </c>
      <c r="AG5" s="78">
        <v>25384</v>
      </c>
      <c r="AH5" s="78">
        <v>12364</v>
      </c>
      <c r="AI5" s="78"/>
      <c r="AJ5" s="78" t="s">
        <v>2022</v>
      </c>
      <c r="AK5" s="78" t="s">
        <v>2312</v>
      </c>
      <c r="AL5" s="83" t="s">
        <v>2501</v>
      </c>
      <c r="AM5" s="78"/>
      <c r="AN5" s="80">
        <v>40705.22759259259</v>
      </c>
      <c r="AO5" s="83" t="s">
        <v>2694</v>
      </c>
      <c r="AP5" s="78" t="b">
        <v>1</v>
      </c>
      <c r="AQ5" s="78" t="b">
        <v>0</v>
      </c>
      <c r="AR5" s="78" t="b">
        <v>1</v>
      </c>
      <c r="AS5" s="78"/>
      <c r="AT5" s="78">
        <v>216</v>
      </c>
      <c r="AU5" s="83" t="s">
        <v>2957</v>
      </c>
      <c r="AV5" s="78" t="b">
        <v>1</v>
      </c>
      <c r="AW5" s="78" t="s">
        <v>3104</v>
      </c>
      <c r="AX5" s="83" t="s">
        <v>3107</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422</v>
      </c>
      <c r="B6" s="65"/>
      <c r="C6" s="65" t="s">
        <v>64</v>
      </c>
      <c r="D6" s="66">
        <v>163.42963686813061</v>
      </c>
      <c r="E6" s="68"/>
      <c r="F6" s="100" t="s">
        <v>2977</v>
      </c>
      <c r="G6" s="65"/>
      <c r="H6" s="69" t="s">
        <v>422</v>
      </c>
      <c r="I6" s="70"/>
      <c r="J6" s="70"/>
      <c r="K6" s="69" t="s">
        <v>3422</v>
      </c>
      <c r="L6" s="73">
        <v>1</v>
      </c>
      <c r="M6" s="74">
        <v>2807.62451171875</v>
      </c>
      <c r="N6" s="74">
        <v>851.9074096679688</v>
      </c>
      <c r="O6" s="75"/>
      <c r="P6" s="76"/>
      <c r="Q6" s="76"/>
      <c r="R6" s="86"/>
      <c r="S6" s="48">
        <v>1</v>
      </c>
      <c r="T6" s="48">
        <v>0</v>
      </c>
      <c r="U6" s="49">
        <v>0</v>
      </c>
      <c r="V6" s="49">
        <v>0.03125</v>
      </c>
      <c r="W6" s="49">
        <v>0</v>
      </c>
      <c r="X6" s="49">
        <v>0.413697</v>
      </c>
      <c r="Y6" s="49">
        <v>0</v>
      </c>
      <c r="Z6" s="49">
        <v>0</v>
      </c>
      <c r="AA6" s="71">
        <v>6</v>
      </c>
      <c r="AB6" s="71"/>
      <c r="AC6" s="72"/>
      <c r="AD6" s="78" t="s">
        <v>1712</v>
      </c>
      <c r="AE6" s="78">
        <v>2365</v>
      </c>
      <c r="AF6" s="78">
        <v>2611</v>
      </c>
      <c r="AG6" s="78">
        <v>12029</v>
      </c>
      <c r="AH6" s="78">
        <v>43455</v>
      </c>
      <c r="AI6" s="78"/>
      <c r="AJ6" s="78" t="s">
        <v>2023</v>
      </c>
      <c r="AK6" s="78" t="s">
        <v>2313</v>
      </c>
      <c r="AL6" s="78"/>
      <c r="AM6" s="78"/>
      <c r="AN6" s="80">
        <v>41437.54953703703</v>
      </c>
      <c r="AO6" s="83" t="s">
        <v>2695</v>
      </c>
      <c r="AP6" s="78" t="b">
        <v>0</v>
      </c>
      <c r="AQ6" s="78" t="b">
        <v>0</v>
      </c>
      <c r="AR6" s="78" t="b">
        <v>1</v>
      </c>
      <c r="AS6" s="78"/>
      <c r="AT6" s="78">
        <v>18</v>
      </c>
      <c r="AU6" s="83" t="s">
        <v>2957</v>
      </c>
      <c r="AV6" s="78" t="b">
        <v>0</v>
      </c>
      <c r="AW6" s="78" t="s">
        <v>3104</v>
      </c>
      <c r="AX6" s="83" t="s">
        <v>3108</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423</v>
      </c>
      <c r="B7" s="65"/>
      <c r="C7" s="65" t="s">
        <v>64</v>
      </c>
      <c r="D7" s="66">
        <v>168.39940518404978</v>
      </c>
      <c r="E7" s="68"/>
      <c r="F7" s="100" t="s">
        <v>2978</v>
      </c>
      <c r="G7" s="65"/>
      <c r="H7" s="69" t="s">
        <v>423</v>
      </c>
      <c r="I7" s="70"/>
      <c r="J7" s="70"/>
      <c r="K7" s="69" t="s">
        <v>3423</v>
      </c>
      <c r="L7" s="73">
        <v>1</v>
      </c>
      <c r="M7" s="74">
        <v>2814.915283203125</v>
      </c>
      <c r="N7" s="74">
        <v>2620.285888671875</v>
      </c>
      <c r="O7" s="75"/>
      <c r="P7" s="76"/>
      <c r="Q7" s="76"/>
      <c r="R7" s="86"/>
      <c r="S7" s="48">
        <v>1</v>
      </c>
      <c r="T7" s="48">
        <v>0</v>
      </c>
      <c r="U7" s="49">
        <v>0</v>
      </c>
      <c r="V7" s="49">
        <v>0.03125</v>
      </c>
      <c r="W7" s="49">
        <v>0</v>
      </c>
      <c r="X7" s="49">
        <v>0.413697</v>
      </c>
      <c r="Y7" s="49">
        <v>0</v>
      </c>
      <c r="Z7" s="49">
        <v>0</v>
      </c>
      <c r="AA7" s="71">
        <v>7</v>
      </c>
      <c r="AB7" s="71"/>
      <c r="AC7" s="72"/>
      <c r="AD7" s="78" t="s">
        <v>1713</v>
      </c>
      <c r="AE7" s="78">
        <v>2304</v>
      </c>
      <c r="AF7" s="78">
        <v>11684</v>
      </c>
      <c r="AG7" s="78">
        <v>187566</v>
      </c>
      <c r="AH7" s="78">
        <v>33101</v>
      </c>
      <c r="AI7" s="78"/>
      <c r="AJ7" s="78" t="s">
        <v>2024</v>
      </c>
      <c r="AK7" s="78" t="s">
        <v>2314</v>
      </c>
      <c r="AL7" s="78"/>
      <c r="AM7" s="78"/>
      <c r="AN7" s="80">
        <v>40004.24253472222</v>
      </c>
      <c r="AO7" s="78"/>
      <c r="AP7" s="78" t="b">
        <v>1</v>
      </c>
      <c r="AQ7" s="78" t="b">
        <v>0</v>
      </c>
      <c r="AR7" s="78" t="b">
        <v>1</v>
      </c>
      <c r="AS7" s="78"/>
      <c r="AT7" s="78">
        <v>152</v>
      </c>
      <c r="AU7" s="83" t="s">
        <v>2957</v>
      </c>
      <c r="AV7" s="78" t="b">
        <v>0</v>
      </c>
      <c r="AW7" s="78" t="s">
        <v>3104</v>
      </c>
      <c r="AX7" s="83" t="s">
        <v>3109</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162.4984557662831</v>
      </c>
      <c r="E8" s="68"/>
      <c r="F8" s="100" t="s">
        <v>883</v>
      </c>
      <c r="G8" s="65"/>
      <c r="H8" s="69" t="s">
        <v>213</v>
      </c>
      <c r="I8" s="70"/>
      <c r="J8" s="70"/>
      <c r="K8" s="69" t="s">
        <v>3424</v>
      </c>
      <c r="L8" s="73">
        <v>1</v>
      </c>
      <c r="M8" s="74">
        <v>1944.25</v>
      </c>
      <c r="N8" s="74">
        <v>1891.9674072265625</v>
      </c>
      <c r="O8" s="75"/>
      <c r="P8" s="76"/>
      <c r="Q8" s="76"/>
      <c r="R8" s="86"/>
      <c r="S8" s="48">
        <v>1</v>
      </c>
      <c r="T8" s="48">
        <v>1</v>
      </c>
      <c r="U8" s="49">
        <v>0</v>
      </c>
      <c r="V8" s="49">
        <v>0</v>
      </c>
      <c r="W8" s="49">
        <v>0</v>
      </c>
      <c r="X8" s="49">
        <v>0.999998</v>
      </c>
      <c r="Y8" s="49">
        <v>0</v>
      </c>
      <c r="Z8" s="49" t="s">
        <v>3838</v>
      </c>
      <c r="AA8" s="71">
        <v>8</v>
      </c>
      <c r="AB8" s="71"/>
      <c r="AC8" s="72"/>
      <c r="AD8" s="78" t="s">
        <v>1714</v>
      </c>
      <c r="AE8" s="78">
        <v>604</v>
      </c>
      <c r="AF8" s="78">
        <v>911</v>
      </c>
      <c r="AG8" s="78">
        <v>2100</v>
      </c>
      <c r="AH8" s="78">
        <v>411</v>
      </c>
      <c r="AI8" s="78"/>
      <c r="AJ8" s="78" t="s">
        <v>2025</v>
      </c>
      <c r="AK8" s="78" t="s">
        <v>2315</v>
      </c>
      <c r="AL8" s="83" t="s">
        <v>2502</v>
      </c>
      <c r="AM8" s="78"/>
      <c r="AN8" s="80">
        <v>40921.49365740741</v>
      </c>
      <c r="AO8" s="83" t="s">
        <v>2696</v>
      </c>
      <c r="AP8" s="78" t="b">
        <v>0</v>
      </c>
      <c r="AQ8" s="78" t="b">
        <v>0</v>
      </c>
      <c r="AR8" s="78" t="b">
        <v>1</v>
      </c>
      <c r="AS8" s="78"/>
      <c r="AT8" s="78">
        <v>34</v>
      </c>
      <c r="AU8" s="83" t="s">
        <v>2957</v>
      </c>
      <c r="AV8" s="78" t="b">
        <v>0</v>
      </c>
      <c r="AW8" s="78" t="s">
        <v>3104</v>
      </c>
      <c r="AX8" s="83" t="s">
        <v>3110</v>
      </c>
      <c r="AY8" s="78" t="s">
        <v>66</v>
      </c>
      <c r="AZ8" s="78" t="str">
        <f>REPLACE(INDEX(GroupVertices[Group],MATCH(Vertices[[#This Row],[Vertex]],GroupVertices[Vertex],0)),1,1,"")</f>
        <v>2</v>
      </c>
      <c r="BA8" s="48" t="s">
        <v>685</v>
      </c>
      <c r="BB8" s="48" t="s">
        <v>685</v>
      </c>
      <c r="BC8" s="48" t="s">
        <v>773</v>
      </c>
      <c r="BD8" s="48" t="s">
        <v>773</v>
      </c>
      <c r="BE8" s="48" t="s">
        <v>801</v>
      </c>
      <c r="BF8" s="48" t="s">
        <v>801</v>
      </c>
      <c r="BG8" s="116" t="s">
        <v>4301</v>
      </c>
      <c r="BH8" s="116" t="s">
        <v>4301</v>
      </c>
      <c r="BI8" s="116" t="s">
        <v>4430</v>
      </c>
      <c r="BJ8" s="116" t="s">
        <v>4430</v>
      </c>
      <c r="BK8" s="116">
        <v>3</v>
      </c>
      <c r="BL8" s="120">
        <v>8.823529411764707</v>
      </c>
      <c r="BM8" s="116">
        <v>2</v>
      </c>
      <c r="BN8" s="120">
        <v>5.882352941176471</v>
      </c>
      <c r="BO8" s="116">
        <v>0</v>
      </c>
      <c r="BP8" s="120">
        <v>0</v>
      </c>
      <c r="BQ8" s="116">
        <v>29</v>
      </c>
      <c r="BR8" s="120">
        <v>85.29411764705883</v>
      </c>
      <c r="BS8" s="116">
        <v>34</v>
      </c>
      <c r="BT8" s="2"/>
      <c r="BU8" s="3"/>
      <c r="BV8" s="3"/>
      <c r="BW8" s="3"/>
      <c r="BX8" s="3"/>
    </row>
    <row r="9" spans="1:76" ht="15">
      <c r="A9" s="64" t="s">
        <v>214</v>
      </c>
      <c r="B9" s="65"/>
      <c r="C9" s="65" t="s">
        <v>64</v>
      </c>
      <c r="D9" s="66">
        <v>162.12105354324018</v>
      </c>
      <c r="E9" s="68"/>
      <c r="F9" s="100" t="s">
        <v>884</v>
      </c>
      <c r="G9" s="65"/>
      <c r="H9" s="69" t="s">
        <v>214</v>
      </c>
      <c r="I9" s="70"/>
      <c r="J9" s="70"/>
      <c r="K9" s="69" t="s">
        <v>3425</v>
      </c>
      <c r="L9" s="73">
        <v>22.721010229021452</v>
      </c>
      <c r="M9" s="74">
        <v>5987.05517578125</v>
      </c>
      <c r="N9" s="74">
        <v>2249.77490234375</v>
      </c>
      <c r="O9" s="75"/>
      <c r="P9" s="76"/>
      <c r="Q9" s="76"/>
      <c r="R9" s="86"/>
      <c r="S9" s="48">
        <v>0</v>
      </c>
      <c r="T9" s="48">
        <v>3</v>
      </c>
      <c r="U9" s="49">
        <v>6</v>
      </c>
      <c r="V9" s="49">
        <v>0.333333</v>
      </c>
      <c r="W9" s="49">
        <v>0</v>
      </c>
      <c r="X9" s="49">
        <v>1.918916</v>
      </c>
      <c r="Y9" s="49">
        <v>0</v>
      </c>
      <c r="Z9" s="49">
        <v>0</v>
      </c>
      <c r="AA9" s="71">
        <v>9</v>
      </c>
      <c r="AB9" s="71"/>
      <c r="AC9" s="72"/>
      <c r="AD9" s="78" t="s">
        <v>1715</v>
      </c>
      <c r="AE9" s="78">
        <v>520</v>
      </c>
      <c r="AF9" s="78">
        <v>222</v>
      </c>
      <c r="AG9" s="78">
        <v>1251</v>
      </c>
      <c r="AH9" s="78">
        <v>1289</v>
      </c>
      <c r="AI9" s="78"/>
      <c r="AJ9" s="78" t="s">
        <v>2026</v>
      </c>
      <c r="AK9" s="78" t="s">
        <v>2316</v>
      </c>
      <c r="AL9" s="78"/>
      <c r="AM9" s="78"/>
      <c r="AN9" s="80">
        <v>41844.97550925926</v>
      </c>
      <c r="AO9" s="78"/>
      <c r="AP9" s="78" t="b">
        <v>0</v>
      </c>
      <c r="AQ9" s="78" t="b">
        <v>0</v>
      </c>
      <c r="AR9" s="78" t="b">
        <v>1</v>
      </c>
      <c r="AS9" s="78"/>
      <c r="AT9" s="78">
        <v>12</v>
      </c>
      <c r="AU9" s="83" t="s">
        <v>2957</v>
      </c>
      <c r="AV9" s="78" t="b">
        <v>0</v>
      </c>
      <c r="AW9" s="78" t="s">
        <v>3104</v>
      </c>
      <c r="AX9" s="83" t="s">
        <v>3111</v>
      </c>
      <c r="AY9" s="78" t="s">
        <v>66</v>
      </c>
      <c r="AZ9" s="78" t="str">
        <f>REPLACE(INDEX(GroupVertices[Group],MATCH(Vertices[[#This Row],[Vertex]],GroupVertices[Vertex],0)),1,1,"")</f>
        <v>17</v>
      </c>
      <c r="BA9" s="48"/>
      <c r="BB9" s="48"/>
      <c r="BC9" s="48"/>
      <c r="BD9" s="48"/>
      <c r="BE9" s="48" t="s">
        <v>802</v>
      </c>
      <c r="BF9" s="48" t="s">
        <v>802</v>
      </c>
      <c r="BG9" s="116" t="s">
        <v>4302</v>
      </c>
      <c r="BH9" s="116" t="s">
        <v>4302</v>
      </c>
      <c r="BI9" s="116" t="s">
        <v>4431</v>
      </c>
      <c r="BJ9" s="116" t="s">
        <v>4431</v>
      </c>
      <c r="BK9" s="116">
        <v>1</v>
      </c>
      <c r="BL9" s="120">
        <v>3.5714285714285716</v>
      </c>
      <c r="BM9" s="116">
        <v>0</v>
      </c>
      <c r="BN9" s="120">
        <v>0</v>
      </c>
      <c r="BO9" s="116">
        <v>0</v>
      </c>
      <c r="BP9" s="120">
        <v>0</v>
      </c>
      <c r="BQ9" s="116">
        <v>27</v>
      </c>
      <c r="BR9" s="120">
        <v>96.42857142857143</v>
      </c>
      <c r="BS9" s="116">
        <v>28</v>
      </c>
      <c r="BT9" s="2"/>
      <c r="BU9" s="3"/>
      <c r="BV9" s="3"/>
      <c r="BW9" s="3"/>
      <c r="BX9" s="3"/>
    </row>
    <row r="10" spans="1:76" ht="15">
      <c r="A10" s="64" t="s">
        <v>424</v>
      </c>
      <c r="B10" s="65"/>
      <c r="C10" s="65" t="s">
        <v>64</v>
      </c>
      <c r="D10" s="66">
        <v>163.9160420554486</v>
      </c>
      <c r="E10" s="68"/>
      <c r="F10" s="100" t="s">
        <v>2979</v>
      </c>
      <c r="G10" s="65"/>
      <c r="H10" s="69" t="s">
        <v>424</v>
      </c>
      <c r="I10" s="70"/>
      <c r="J10" s="70"/>
      <c r="K10" s="69" t="s">
        <v>3426</v>
      </c>
      <c r="L10" s="73">
        <v>1</v>
      </c>
      <c r="M10" s="74">
        <v>5987.05517578125</v>
      </c>
      <c r="N10" s="74">
        <v>2867.3603515625</v>
      </c>
      <c r="O10" s="75"/>
      <c r="P10" s="76"/>
      <c r="Q10" s="76"/>
      <c r="R10" s="86"/>
      <c r="S10" s="48">
        <v>1</v>
      </c>
      <c r="T10" s="48">
        <v>0</v>
      </c>
      <c r="U10" s="49">
        <v>0</v>
      </c>
      <c r="V10" s="49">
        <v>0.2</v>
      </c>
      <c r="W10" s="49">
        <v>0</v>
      </c>
      <c r="X10" s="49">
        <v>0.693693</v>
      </c>
      <c r="Y10" s="49">
        <v>0</v>
      </c>
      <c r="Z10" s="49">
        <v>0</v>
      </c>
      <c r="AA10" s="71">
        <v>10</v>
      </c>
      <c r="AB10" s="71"/>
      <c r="AC10" s="72"/>
      <c r="AD10" s="78" t="s">
        <v>1716</v>
      </c>
      <c r="AE10" s="78">
        <v>1921</v>
      </c>
      <c r="AF10" s="78">
        <v>3499</v>
      </c>
      <c r="AG10" s="78">
        <v>2729</v>
      </c>
      <c r="AH10" s="78">
        <v>2815</v>
      </c>
      <c r="AI10" s="78"/>
      <c r="AJ10" s="78" t="s">
        <v>2027</v>
      </c>
      <c r="AK10" s="78" t="s">
        <v>2317</v>
      </c>
      <c r="AL10" s="83" t="s">
        <v>2503</v>
      </c>
      <c r="AM10" s="78"/>
      <c r="AN10" s="80">
        <v>41009.605775462966</v>
      </c>
      <c r="AO10" s="83" t="s">
        <v>2697</v>
      </c>
      <c r="AP10" s="78" t="b">
        <v>0</v>
      </c>
      <c r="AQ10" s="78" t="b">
        <v>0</v>
      </c>
      <c r="AR10" s="78" t="b">
        <v>1</v>
      </c>
      <c r="AS10" s="78"/>
      <c r="AT10" s="78">
        <v>18</v>
      </c>
      <c r="AU10" s="83" t="s">
        <v>2957</v>
      </c>
      <c r="AV10" s="78" t="b">
        <v>0</v>
      </c>
      <c r="AW10" s="78" t="s">
        <v>3104</v>
      </c>
      <c r="AX10" s="83" t="s">
        <v>3112</v>
      </c>
      <c r="AY10" s="78" t="s">
        <v>65</v>
      </c>
      <c r="AZ10" s="78" t="str">
        <f>REPLACE(INDEX(GroupVertices[Group],MATCH(Vertices[[#This Row],[Vertex]],GroupVertices[Vertex],0)),1,1,"")</f>
        <v>17</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425</v>
      </c>
      <c r="B11" s="65"/>
      <c r="C11" s="65" t="s">
        <v>64</v>
      </c>
      <c r="D11" s="66">
        <v>162.02081463639425</v>
      </c>
      <c r="E11" s="68"/>
      <c r="F11" s="100" t="s">
        <v>2980</v>
      </c>
      <c r="G11" s="65"/>
      <c r="H11" s="69" t="s">
        <v>425</v>
      </c>
      <c r="I11" s="70"/>
      <c r="J11" s="70"/>
      <c r="K11" s="69" t="s">
        <v>3427</v>
      </c>
      <c r="L11" s="73">
        <v>1</v>
      </c>
      <c r="M11" s="74">
        <v>5707.681640625</v>
      </c>
      <c r="N11" s="74">
        <v>2867.3603515625</v>
      </c>
      <c r="O11" s="75"/>
      <c r="P11" s="76"/>
      <c r="Q11" s="76"/>
      <c r="R11" s="86"/>
      <c r="S11" s="48">
        <v>1</v>
      </c>
      <c r="T11" s="48">
        <v>0</v>
      </c>
      <c r="U11" s="49">
        <v>0</v>
      </c>
      <c r="V11" s="49">
        <v>0.2</v>
      </c>
      <c r="W11" s="49">
        <v>0</v>
      </c>
      <c r="X11" s="49">
        <v>0.693693</v>
      </c>
      <c r="Y11" s="49">
        <v>0</v>
      </c>
      <c r="Z11" s="49">
        <v>0</v>
      </c>
      <c r="AA11" s="71">
        <v>11</v>
      </c>
      <c r="AB11" s="71"/>
      <c r="AC11" s="72"/>
      <c r="AD11" s="78" t="s">
        <v>1717</v>
      </c>
      <c r="AE11" s="78">
        <v>45</v>
      </c>
      <c r="AF11" s="78">
        <v>39</v>
      </c>
      <c r="AG11" s="78">
        <v>100</v>
      </c>
      <c r="AH11" s="78">
        <v>11</v>
      </c>
      <c r="AI11" s="78">
        <v>3600</v>
      </c>
      <c r="AJ11" s="78"/>
      <c r="AK11" s="78" t="s">
        <v>2318</v>
      </c>
      <c r="AL11" s="83" t="s">
        <v>2504</v>
      </c>
      <c r="AM11" s="78" t="s">
        <v>1680</v>
      </c>
      <c r="AN11" s="80">
        <v>40435.86738425926</v>
      </c>
      <c r="AO11" s="78"/>
      <c r="AP11" s="78" t="b">
        <v>0</v>
      </c>
      <c r="AQ11" s="78" t="b">
        <v>0</v>
      </c>
      <c r="AR11" s="78" t="b">
        <v>0</v>
      </c>
      <c r="AS11" s="78" t="s">
        <v>1625</v>
      </c>
      <c r="AT11" s="78">
        <v>1</v>
      </c>
      <c r="AU11" s="83" t="s">
        <v>2958</v>
      </c>
      <c r="AV11" s="78" t="b">
        <v>0</v>
      </c>
      <c r="AW11" s="78" t="s">
        <v>3104</v>
      </c>
      <c r="AX11" s="83" t="s">
        <v>3113</v>
      </c>
      <c r="AY11" s="78" t="s">
        <v>65</v>
      </c>
      <c r="AZ11" s="78" t="str">
        <f>REPLACE(INDEX(GroupVertices[Group],MATCH(Vertices[[#This Row],[Vertex]],GroupVertices[Vertex],0)),1,1,"")</f>
        <v>17</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426</v>
      </c>
      <c r="B12" s="65"/>
      <c r="C12" s="65" t="s">
        <v>64</v>
      </c>
      <c r="D12" s="66">
        <v>162.63648967079226</v>
      </c>
      <c r="E12" s="68"/>
      <c r="F12" s="100" t="s">
        <v>2981</v>
      </c>
      <c r="G12" s="65"/>
      <c r="H12" s="69" t="s">
        <v>426</v>
      </c>
      <c r="I12" s="70"/>
      <c r="J12" s="70"/>
      <c r="K12" s="69" t="s">
        <v>3428</v>
      </c>
      <c r="L12" s="73">
        <v>1</v>
      </c>
      <c r="M12" s="74">
        <v>5707.681640625</v>
      </c>
      <c r="N12" s="74">
        <v>2249.77490234375</v>
      </c>
      <c r="O12" s="75"/>
      <c r="P12" s="76"/>
      <c r="Q12" s="76"/>
      <c r="R12" s="86"/>
      <c r="S12" s="48">
        <v>1</v>
      </c>
      <c r="T12" s="48">
        <v>0</v>
      </c>
      <c r="U12" s="49">
        <v>0</v>
      </c>
      <c r="V12" s="49">
        <v>0.2</v>
      </c>
      <c r="W12" s="49">
        <v>0</v>
      </c>
      <c r="X12" s="49">
        <v>0.693693</v>
      </c>
      <c r="Y12" s="49">
        <v>0</v>
      </c>
      <c r="Z12" s="49">
        <v>0</v>
      </c>
      <c r="AA12" s="71">
        <v>12</v>
      </c>
      <c r="AB12" s="71"/>
      <c r="AC12" s="72"/>
      <c r="AD12" s="78" t="s">
        <v>1718</v>
      </c>
      <c r="AE12" s="78">
        <v>102</v>
      </c>
      <c r="AF12" s="78">
        <v>1163</v>
      </c>
      <c r="AG12" s="78">
        <v>551</v>
      </c>
      <c r="AH12" s="78">
        <v>187</v>
      </c>
      <c r="AI12" s="78"/>
      <c r="AJ12" s="78" t="s">
        <v>2028</v>
      </c>
      <c r="AK12" s="78" t="s">
        <v>2319</v>
      </c>
      <c r="AL12" s="83" t="s">
        <v>2505</v>
      </c>
      <c r="AM12" s="78"/>
      <c r="AN12" s="80">
        <v>42406.64160879629</v>
      </c>
      <c r="AO12" s="83" t="s">
        <v>2698</v>
      </c>
      <c r="AP12" s="78" t="b">
        <v>0</v>
      </c>
      <c r="AQ12" s="78" t="b">
        <v>0</v>
      </c>
      <c r="AR12" s="78" t="b">
        <v>1</v>
      </c>
      <c r="AS12" s="78"/>
      <c r="AT12" s="78">
        <v>33</v>
      </c>
      <c r="AU12" s="83" t="s">
        <v>2957</v>
      </c>
      <c r="AV12" s="78" t="b">
        <v>0</v>
      </c>
      <c r="AW12" s="78" t="s">
        <v>3104</v>
      </c>
      <c r="AX12" s="83" t="s">
        <v>3114</v>
      </c>
      <c r="AY12" s="78" t="s">
        <v>65</v>
      </c>
      <c r="AZ12" s="78" t="str">
        <f>REPLACE(INDEX(GroupVertices[Group],MATCH(Vertices[[#This Row],[Vertex]],GroupVertices[Vertex],0)),1,1,"")</f>
        <v>17</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215</v>
      </c>
      <c r="B13" s="65"/>
      <c r="C13" s="65" t="s">
        <v>64</v>
      </c>
      <c r="D13" s="66">
        <v>163.27407484876315</v>
      </c>
      <c r="E13" s="68"/>
      <c r="F13" s="100" t="s">
        <v>885</v>
      </c>
      <c r="G13" s="65"/>
      <c r="H13" s="69" t="s">
        <v>215</v>
      </c>
      <c r="I13" s="70"/>
      <c r="J13" s="70"/>
      <c r="K13" s="69" t="s">
        <v>3429</v>
      </c>
      <c r="L13" s="73">
        <v>1</v>
      </c>
      <c r="M13" s="74">
        <v>8014.14306640625</v>
      </c>
      <c r="N13" s="74">
        <v>1458.6776123046875</v>
      </c>
      <c r="O13" s="75"/>
      <c r="P13" s="76"/>
      <c r="Q13" s="76"/>
      <c r="R13" s="86"/>
      <c r="S13" s="48">
        <v>0</v>
      </c>
      <c r="T13" s="48">
        <v>1</v>
      </c>
      <c r="U13" s="49">
        <v>0</v>
      </c>
      <c r="V13" s="49">
        <v>1</v>
      </c>
      <c r="W13" s="49">
        <v>0</v>
      </c>
      <c r="X13" s="49">
        <v>0.999998</v>
      </c>
      <c r="Y13" s="49">
        <v>0</v>
      </c>
      <c r="Z13" s="49">
        <v>0</v>
      </c>
      <c r="AA13" s="71">
        <v>13</v>
      </c>
      <c r="AB13" s="71"/>
      <c r="AC13" s="72"/>
      <c r="AD13" s="78" t="s">
        <v>1719</v>
      </c>
      <c r="AE13" s="78">
        <v>886</v>
      </c>
      <c r="AF13" s="78">
        <v>2327</v>
      </c>
      <c r="AG13" s="78">
        <v>7896</v>
      </c>
      <c r="AH13" s="78">
        <v>236</v>
      </c>
      <c r="AI13" s="78"/>
      <c r="AJ13" s="78" t="s">
        <v>2029</v>
      </c>
      <c r="AK13" s="78" t="s">
        <v>2320</v>
      </c>
      <c r="AL13" s="83" t="s">
        <v>2506</v>
      </c>
      <c r="AM13" s="78"/>
      <c r="AN13" s="80">
        <v>42445.35119212963</v>
      </c>
      <c r="AO13" s="83" t="s">
        <v>2699</v>
      </c>
      <c r="AP13" s="78" t="b">
        <v>0</v>
      </c>
      <c r="AQ13" s="78" t="b">
        <v>0</v>
      </c>
      <c r="AR13" s="78" t="b">
        <v>1</v>
      </c>
      <c r="AS13" s="78"/>
      <c r="AT13" s="78">
        <v>132</v>
      </c>
      <c r="AU13" s="83" t="s">
        <v>2957</v>
      </c>
      <c r="AV13" s="78" t="b">
        <v>0</v>
      </c>
      <c r="AW13" s="78" t="s">
        <v>3104</v>
      </c>
      <c r="AX13" s="83" t="s">
        <v>3115</v>
      </c>
      <c r="AY13" s="78" t="s">
        <v>66</v>
      </c>
      <c r="AZ13" s="78" t="str">
        <f>REPLACE(INDEX(GroupVertices[Group],MATCH(Vertices[[#This Row],[Vertex]],GroupVertices[Vertex],0)),1,1,"")</f>
        <v>51</v>
      </c>
      <c r="BA13" s="48" t="s">
        <v>686</v>
      </c>
      <c r="BB13" s="48" t="s">
        <v>686</v>
      </c>
      <c r="BC13" s="48" t="s">
        <v>774</v>
      </c>
      <c r="BD13" s="48" t="s">
        <v>774</v>
      </c>
      <c r="BE13" s="48" t="s">
        <v>803</v>
      </c>
      <c r="BF13" s="48" t="s">
        <v>803</v>
      </c>
      <c r="BG13" s="116" t="s">
        <v>4303</v>
      </c>
      <c r="BH13" s="116" t="s">
        <v>4303</v>
      </c>
      <c r="BI13" s="116" t="s">
        <v>4432</v>
      </c>
      <c r="BJ13" s="116" t="s">
        <v>4432</v>
      </c>
      <c r="BK13" s="116">
        <v>1</v>
      </c>
      <c r="BL13" s="120">
        <v>5.555555555555555</v>
      </c>
      <c r="BM13" s="116">
        <v>0</v>
      </c>
      <c r="BN13" s="120">
        <v>0</v>
      </c>
      <c r="BO13" s="116">
        <v>0</v>
      </c>
      <c r="BP13" s="120">
        <v>0</v>
      </c>
      <c r="BQ13" s="116">
        <v>17</v>
      </c>
      <c r="BR13" s="120">
        <v>94.44444444444444</v>
      </c>
      <c r="BS13" s="116">
        <v>18</v>
      </c>
      <c r="BT13" s="2"/>
      <c r="BU13" s="3"/>
      <c r="BV13" s="3"/>
      <c r="BW13" s="3"/>
      <c r="BX13" s="3"/>
    </row>
    <row r="14" spans="1:76" ht="15">
      <c r="A14" s="64" t="s">
        <v>427</v>
      </c>
      <c r="B14" s="65"/>
      <c r="C14" s="65" t="s">
        <v>64</v>
      </c>
      <c r="D14" s="66">
        <v>268.32006719459304</v>
      </c>
      <c r="E14" s="68"/>
      <c r="F14" s="100" t="s">
        <v>2982</v>
      </c>
      <c r="G14" s="65"/>
      <c r="H14" s="69" t="s">
        <v>427</v>
      </c>
      <c r="I14" s="70"/>
      <c r="J14" s="70"/>
      <c r="K14" s="69" t="s">
        <v>3430</v>
      </c>
      <c r="L14" s="73">
        <v>1</v>
      </c>
      <c r="M14" s="74">
        <v>8014.14306640625</v>
      </c>
      <c r="N14" s="74">
        <v>1764.5294189453125</v>
      </c>
      <c r="O14" s="75"/>
      <c r="P14" s="76"/>
      <c r="Q14" s="76"/>
      <c r="R14" s="86"/>
      <c r="S14" s="48">
        <v>1</v>
      </c>
      <c r="T14" s="48">
        <v>0</v>
      </c>
      <c r="U14" s="49">
        <v>0</v>
      </c>
      <c r="V14" s="49">
        <v>1</v>
      </c>
      <c r="W14" s="49">
        <v>0</v>
      </c>
      <c r="X14" s="49">
        <v>0.999998</v>
      </c>
      <c r="Y14" s="49">
        <v>0</v>
      </c>
      <c r="Z14" s="49">
        <v>0</v>
      </c>
      <c r="AA14" s="71">
        <v>14</v>
      </c>
      <c r="AB14" s="71"/>
      <c r="AC14" s="72"/>
      <c r="AD14" s="78" t="s">
        <v>1720</v>
      </c>
      <c r="AE14" s="78">
        <v>664</v>
      </c>
      <c r="AF14" s="78">
        <v>194103</v>
      </c>
      <c r="AG14" s="78">
        <v>16307</v>
      </c>
      <c r="AH14" s="78">
        <v>884</v>
      </c>
      <c r="AI14" s="78"/>
      <c r="AJ14" s="78" t="s">
        <v>2030</v>
      </c>
      <c r="AK14" s="78" t="s">
        <v>1661</v>
      </c>
      <c r="AL14" s="83" t="s">
        <v>2507</v>
      </c>
      <c r="AM14" s="78"/>
      <c r="AN14" s="80">
        <v>39955.60755787037</v>
      </c>
      <c r="AO14" s="83" t="s">
        <v>2700</v>
      </c>
      <c r="AP14" s="78" t="b">
        <v>0</v>
      </c>
      <c r="AQ14" s="78" t="b">
        <v>0</v>
      </c>
      <c r="AR14" s="78" t="b">
        <v>1</v>
      </c>
      <c r="AS14" s="78"/>
      <c r="AT14" s="78">
        <v>1691</v>
      </c>
      <c r="AU14" s="83" t="s">
        <v>2957</v>
      </c>
      <c r="AV14" s="78" t="b">
        <v>1</v>
      </c>
      <c r="AW14" s="78" t="s">
        <v>3104</v>
      </c>
      <c r="AX14" s="83" t="s">
        <v>3116</v>
      </c>
      <c r="AY14" s="78" t="s">
        <v>65</v>
      </c>
      <c r="AZ14" s="78" t="str">
        <f>REPLACE(INDEX(GroupVertices[Group],MATCH(Vertices[[#This Row],[Vertex]],GroupVertices[Vertex],0)),1,1,"")</f>
        <v>51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216</v>
      </c>
      <c r="B15" s="65"/>
      <c r="C15" s="65" t="s">
        <v>64</v>
      </c>
      <c r="D15" s="66">
        <v>162.7022201015109</v>
      </c>
      <c r="E15" s="68"/>
      <c r="F15" s="100" t="s">
        <v>886</v>
      </c>
      <c r="G15" s="65"/>
      <c r="H15" s="69" t="s">
        <v>216</v>
      </c>
      <c r="I15" s="70"/>
      <c r="J15" s="70"/>
      <c r="K15" s="69" t="s">
        <v>3431</v>
      </c>
      <c r="L15" s="73">
        <v>1</v>
      </c>
      <c r="M15" s="74">
        <v>4772.79833984375</v>
      </c>
      <c r="N15" s="74">
        <v>3176.15283203125</v>
      </c>
      <c r="O15" s="75"/>
      <c r="P15" s="76"/>
      <c r="Q15" s="76"/>
      <c r="R15" s="86"/>
      <c r="S15" s="48">
        <v>0</v>
      </c>
      <c r="T15" s="48">
        <v>3</v>
      </c>
      <c r="U15" s="49">
        <v>0</v>
      </c>
      <c r="V15" s="49">
        <v>0.02439</v>
      </c>
      <c r="W15" s="49">
        <v>0</v>
      </c>
      <c r="X15" s="49">
        <v>0.736297</v>
      </c>
      <c r="Y15" s="49">
        <v>0.6666666666666666</v>
      </c>
      <c r="Z15" s="49">
        <v>0</v>
      </c>
      <c r="AA15" s="71">
        <v>15</v>
      </c>
      <c r="AB15" s="71"/>
      <c r="AC15" s="72"/>
      <c r="AD15" s="78" t="s">
        <v>1721</v>
      </c>
      <c r="AE15" s="78">
        <v>817</v>
      </c>
      <c r="AF15" s="78">
        <v>1283</v>
      </c>
      <c r="AG15" s="78">
        <v>2221</v>
      </c>
      <c r="AH15" s="78">
        <v>364</v>
      </c>
      <c r="AI15" s="78"/>
      <c r="AJ15" s="78" t="s">
        <v>2031</v>
      </c>
      <c r="AK15" s="78" t="s">
        <v>2321</v>
      </c>
      <c r="AL15" s="83" t="s">
        <v>2508</v>
      </c>
      <c r="AM15" s="78"/>
      <c r="AN15" s="80">
        <v>41704.54907407407</v>
      </c>
      <c r="AO15" s="83" t="s">
        <v>2701</v>
      </c>
      <c r="AP15" s="78" t="b">
        <v>1</v>
      </c>
      <c r="AQ15" s="78" t="b">
        <v>0</v>
      </c>
      <c r="AR15" s="78" t="b">
        <v>0</v>
      </c>
      <c r="AS15" s="78"/>
      <c r="AT15" s="78">
        <v>14</v>
      </c>
      <c r="AU15" s="83" t="s">
        <v>2957</v>
      </c>
      <c r="AV15" s="78" t="b">
        <v>0</v>
      </c>
      <c r="AW15" s="78" t="s">
        <v>3104</v>
      </c>
      <c r="AX15" s="83" t="s">
        <v>3117</v>
      </c>
      <c r="AY15" s="78" t="s">
        <v>66</v>
      </c>
      <c r="AZ15" s="78" t="str">
        <f>REPLACE(INDEX(GroupVertices[Group],MATCH(Vertices[[#This Row],[Vertex]],GroupVertices[Vertex],0)),1,1,"")</f>
        <v>6</v>
      </c>
      <c r="BA15" s="48"/>
      <c r="BB15" s="48"/>
      <c r="BC15" s="48"/>
      <c r="BD15" s="48"/>
      <c r="BE15" s="48"/>
      <c r="BF15" s="48"/>
      <c r="BG15" s="116" t="s">
        <v>4304</v>
      </c>
      <c r="BH15" s="116" t="s">
        <v>4304</v>
      </c>
      <c r="BI15" s="116" t="s">
        <v>4433</v>
      </c>
      <c r="BJ15" s="116" t="s">
        <v>4433</v>
      </c>
      <c r="BK15" s="116">
        <v>0</v>
      </c>
      <c r="BL15" s="120">
        <v>0</v>
      </c>
      <c r="BM15" s="116">
        <v>2</v>
      </c>
      <c r="BN15" s="120">
        <v>11.11111111111111</v>
      </c>
      <c r="BO15" s="116">
        <v>0</v>
      </c>
      <c r="BP15" s="120">
        <v>0</v>
      </c>
      <c r="BQ15" s="116">
        <v>16</v>
      </c>
      <c r="BR15" s="120">
        <v>88.88888888888889</v>
      </c>
      <c r="BS15" s="116">
        <v>18</v>
      </c>
      <c r="BT15" s="2"/>
      <c r="BU15" s="3"/>
      <c r="BV15" s="3"/>
      <c r="BW15" s="3"/>
      <c r="BX15" s="3"/>
    </row>
    <row r="16" spans="1:76" ht="15">
      <c r="A16" s="64" t="s">
        <v>393</v>
      </c>
      <c r="B16" s="65"/>
      <c r="C16" s="65" t="s">
        <v>64</v>
      </c>
      <c r="D16" s="66">
        <v>169.24020694365916</v>
      </c>
      <c r="E16" s="68"/>
      <c r="F16" s="100" t="s">
        <v>1046</v>
      </c>
      <c r="G16" s="65"/>
      <c r="H16" s="69" t="s">
        <v>393</v>
      </c>
      <c r="I16" s="70"/>
      <c r="J16" s="70"/>
      <c r="K16" s="69" t="s">
        <v>3432</v>
      </c>
      <c r="L16" s="73">
        <v>862.600072417851</v>
      </c>
      <c r="M16" s="74">
        <v>4865.1796875</v>
      </c>
      <c r="N16" s="74">
        <v>4491.5947265625</v>
      </c>
      <c r="O16" s="75"/>
      <c r="P16" s="76"/>
      <c r="Q16" s="76"/>
      <c r="R16" s="86"/>
      <c r="S16" s="48">
        <v>11</v>
      </c>
      <c r="T16" s="48">
        <v>7</v>
      </c>
      <c r="U16" s="49">
        <v>238</v>
      </c>
      <c r="V16" s="49">
        <v>0.04</v>
      </c>
      <c r="W16" s="49">
        <v>0</v>
      </c>
      <c r="X16" s="49">
        <v>3.011462</v>
      </c>
      <c r="Y16" s="49">
        <v>0.1346153846153846</v>
      </c>
      <c r="Z16" s="49">
        <v>0.38461538461538464</v>
      </c>
      <c r="AA16" s="71">
        <v>16</v>
      </c>
      <c r="AB16" s="71"/>
      <c r="AC16" s="72"/>
      <c r="AD16" s="78" t="s">
        <v>1722</v>
      </c>
      <c r="AE16" s="78">
        <v>683</v>
      </c>
      <c r="AF16" s="78">
        <v>13219</v>
      </c>
      <c r="AG16" s="78">
        <v>6634</v>
      </c>
      <c r="AH16" s="78">
        <v>2630</v>
      </c>
      <c r="AI16" s="78"/>
      <c r="AJ16" s="78" t="s">
        <v>2032</v>
      </c>
      <c r="AK16" s="78"/>
      <c r="AL16" s="83" t="s">
        <v>2509</v>
      </c>
      <c r="AM16" s="78"/>
      <c r="AN16" s="80">
        <v>41491.43744212963</v>
      </c>
      <c r="AO16" s="83" t="s">
        <v>2702</v>
      </c>
      <c r="AP16" s="78" t="b">
        <v>0</v>
      </c>
      <c r="AQ16" s="78" t="b">
        <v>0</v>
      </c>
      <c r="AR16" s="78" t="b">
        <v>1</v>
      </c>
      <c r="AS16" s="78"/>
      <c r="AT16" s="78">
        <v>251</v>
      </c>
      <c r="AU16" s="83" t="s">
        <v>2957</v>
      </c>
      <c r="AV16" s="78" t="b">
        <v>1</v>
      </c>
      <c r="AW16" s="78" t="s">
        <v>3104</v>
      </c>
      <c r="AX16" s="83" t="s">
        <v>3118</v>
      </c>
      <c r="AY16" s="78" t="s">
        <v>66</v>
      </c>
      <c r="AZ16" s="78" t="str">
        <f>REPLACE(INDEX(GroupVertices[Group],MATCH(Vertices[[#This Row],[Vertex]],GroupVertices[Vertex],0)),1,1,"")</f>
        <v>6</v>
      </c>
      <c r="BA16" s="48"/>
      <c r="BB16" s="48"/>
      <c r="BC16" s="48"/>
      <c r="BD16" s="48"/>
      <c r="BE16" s="48" t="s">
        <v>800</v>
      </c>
      <c r="BF16" s="48" t="s">
        <v>800</v>
      </c>
      <c r="BG16" s="116" t="s">
        <v>4305</v>
      </c>
      <c r="BH16" s="116" t="s">
        <v>4413</v>
      </c>
      <c r="BI16" s="116" t="s">
        <v>4434</v>
      </c>
      <c r="BJ16" s="116" t="s">
        <v>4434</v>
      </c>
      <c r="BK16" s="116">
        <v>1</v>
      </c>
      <c r="BL16" s="120">
        <v>1.25</v>
      </c>
      <c r="BM16" s="116">
        <v>3</v>
      </c>
      <c r="BN16" s="120">
        <v>3.75</v>
      </c>
      <c r="BO16" s="116">
        <v>0</v>
      </c>
      <c r="BP16" s="120">
        <v>0</v>
      </c>
      <c r="BQ16" s="116">
        <v>76</v>
      </c>
      <c r="BR16" s="120">
        <v>95</v>
      </c>
      <c r="BS16" s="116">
        <v>80</v>
      </c>
      <c r="BT16" s="2"/>
      <c r="BU16" s="3"/>
      <c r="BV16" s="3"/>
      <c r="BW16" s="3"/>
      <c r="BX16" s="3"/>
    </row>
    <row r="17" spans="1:76" ht="15">
      <c r="A17" s="64" t="s">
        <v>428</v>
      </c>
      <c r="B17" s="65"/>
      <c r="C17" s="65" t="s">
        <v>64</v>
      </c>
      <c r="D17" s="66">
        <v>190.03512420868236</v>
      </c>
      <c r="E17" s="68"/>
      <c r="F17" s="100" t="s">
        <v>2983</v>
      </c>
      <c r="G17" s="65"/>
      <c r="H17" s="69" t="s">
        <v>428</v>
      </c>
      <c r="I17" s="70"/>
      <c r="J17" s="70"/>
      <c r="K17" s="69" t="s">
        <v>3433</v>
      </c>
      <c r="L17" s="73">
        <v>8.240336743007152</v>
      </c>
      <c r="M17" s="74">
        <v>4619.97900390625</v>
      </c>
      <c r="N17" s="74">
        <v>3652.76123046875</v>
      </c>
      <c r="O17" s="75"/>
      <c r="P17" s="76"/>
      <c r="Q17" s="76"/>
      <c r="R17" s="86"/>
      <c r="S17" s="48">
        <v>5</v>
      </c>
      <c r="T17" s="48">
        <v>0</v>
      </c>
      <c r="U17" s="49">
        <v>2</v>
      </c>
      <c r="V17" s="49">
        <v>0.025641</v>
      </c>
      <c r="W17" s="49">
        <v>0</v>
      </c>
      <c r="X17" s="49">
        <v>1.145275</v>
      </c>
      <c r="Y17" s="49">
        <v>0.5</v>
      </c>
      <c r="Z17" s="49">
        <v>0</v>
      </c>
      <c r="AA17" s="71">
        <v>17</v>
      </c>
      <c r="AB17" s="71"/>
      <c r="AC17" s="72"/>
      <c r="AD17" s="78" t="s">
        <v>1723</v>
      </c>
      <c r="AE17" s="78">
        <v>705</v>
      </c>
      <c r="AF17" s="78">
        <v>51183</v>
      </c>
      <c r="AG17" s="78">
        <v>12901</v>
      </c>
      <c r="AH17" s="78">
        <v>4490</v>
      </c>
      <c r="AI17" s="78"/>
      <c r="AJ17" s="78" t="s">
        <v>2033</v>
      </c>
      <c r="AK17" s="78" t="s">
        <v>2322</v>
      </c>
      <c r="AL17" s="83" t="s">
        <v>2510</v>
      </c>
      <c r="AM17" s="78"/>
      <c r="AN17" s="80">
        <v>39836.69193287037</v>
      </c>
      <c r="AO17" s="83" t="s">
        <v>2703</v>
      </c>
      <c r="AP17" s="78" t="b">
        <v>0</v>
      </c>
      <c r="AQ17" s="78" t="b">
        <v>0</v>
      </c>
      <c r="AR17" s="78" t="b">
        <v>0</v>
      </c>
      <c r="AS17" s="78"/>
      <c r="AT17" s="78">
        <v>710</v>
      </c>
      <c r="AU17" s="83" t="s">
        <v>2957</v>
      </c>
      <c r="AV17" s="78" t="b">
        <v>1</v>
      </c>
      <c r="AW17" s="78" t="s">
        <v>3104</v>
      </c>
      <c r="AX17" s="83" t="s">
        <v>3119</v>
      </c>
      <c r="AY17" s="78" t="s">
        <v>65</v>
      </c>
      <c r="AZ17" s="78" t="str">
        <f>REPLACE(INDEX(GroupVertices[Group],MATCH(Vertices[[#This Row],[Vertex]],GroupVertices[Vertex],0)),1,1,"")</f>
        <v>6</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394</v>
      </c>
      <c r="B18" s="65"/>
      <c r="C18" s="65" t="s">
        <v>64</v>
      </c>
      <c r="D18" s="66">
        <v>165.5806652133984</v>
      </c>
      <c r="E18" s="68"/>
      <c r="F18" s="100" t="s">
        <v>2984</v>
      </c>
      <c r="G18" s="65"/>
      <c r="H18" s="69" t="s">
        <v>394</v>
      </c>
      <c r="I18" s="70"/>
      <c r="J18" s="70"/>
      <c r="K18" s="69" t="s">
        <v>3434</v>
      </c>
      <c r="L18" s="73">
        <v>8.240336743007152</v>
      </c>
      <c r="M18" s="74">
        <v>4529.48095703125</v>
      </c>
      <c r="N18" s="74">
        <v>4046.54345703125</v>
      </c>
      <c r="O18" s="75"/>
      <c r="P18" s="76"/>
      <c r="Q18" s="76"/>
      <c r="R18" s="86"/>
      <c r="S18" s="48">
        <v>4</v>
      </c>
      <c r="T18" s="48">
        <v>3</v>
      </c>
      <c r="U18" s="49">
        <v>2</v>
      </c>
      <c r="V18" s="49">
        <v>0.025641</v>
      </c>
      <c r="W18" s="49">
        <v>0</v>
      </c>
      <c r="X18" s="49">
        <v>1.145275</v>
      </c>
      <c r="Y18" s="49">
        <v>0.4</v>
      </c>
      <c r="Z18" s="49">
        <v>0.4</v>
      </c>
      <c r="AA18" s="71">
        <v>18</v>
      </c>
      <c r="AB18" s="71"/>
      <c r="AC18" s="72"/>
      <c r="AD18" s="78" t="s">
        <v>1724</v>
      </c>
      <c r="AE18" s="78">
        <v>1683</v>
      </c>
      <c r="AF18" s="78">
        <v>6538</v>
      </c>
      <c r="AG18" s="78">
        <v>3559</v>
      </c>
      <c r="AH18" s="78">
        <v>741</v>
      </c>
      <c r="AI18" s="78"/>
      <c r="AJ18" s="78" t="s">
        <v>2034</v>
      </c>
      <c r="AK18" s="78"/>
      <c r="AL18" s="83" t="s">
        <v>2511</v>
      </c>
      <c r="AM18" s="78"/>
      <c r="AN18" s="80">
        <v>39900.3959837963</v>
      </c>
      <c r="AO18" s="83" t="s">
        <v>2704</v>
      </c>
      <c r="AP18" s="78" t="b">
        <v>0</v>
      </c>
      <c r="AQ18" s="78" t="b">
        <v>0</v>
      </c>
      <c r="AR18" s="78" t="b">
        <v>1</v>
      </c>
      <c r="AS18" s="78"/>
      <c r="AT18" s="78">
        <v>89</v>
      </c>
      <c r="AU18" s="83" t="s">
        <v>2957</v>
      </c>
      <c r="AV18" s="78" t="b">
        <v>1</v>
      </c>
      <c r="AW18" s="78" t="s">
        <v>3104</v>
      </c>
      <c r="AX18" s="83" t="s">
        <v>3120</v>
      </c>
      <c r="AY18" s="78" t="s">
        <v>66</v>
      </c>
      <c r="AZ18" s="78" t="str">
        <f>REPLACE(INDEX(GroupVertices[Group],MATCH(Vertices[[#This Row],[Vertex]],GroupVertices[Vertex],0)),1,1,"")</f>
        <v>6</v>
      </c>
      <c r="BA18" s="48" t="s">
        <v>760</v>
      </c>
      <c r="BB18" s="48" t="s">
        <v>760</v>
      </c>
      <c r="BC18" s="48" t="s">
        <v>792</v>
      </c>
      <c r="BD18" s="48" t="s">
        <v>792</v>
      </c>
      <c r="BE18" s="48" t="s">
        <v>854</v>
      </c>
      <c r="BF18" s="48" t="s">
        <v>854</v>
      </c>
      <c r="BG18" s="116" t="s">
        <v>4306</v>
      </c>
      <c r="BH18" s="116" t="s">
        <v>4306</v>
      </c>
      <c r="BI18" s="116" t="s">
        <v>4435</v>
      </c>
      <c r="BJ18" s="116" t="s">
        <v>4435</v>
      </c>
      <c r="BK18" s="116">
        <v>0</v>
      </c>
      <c r="BL18" s="120">
        <v>0</v>
      </c>
      <c r="BM18" s="116">
        <v>2</v>
      </c>
      <c r="BN18" s="120">
        <v>11.11111111111111</v>
      </c>
      <c r="BO18" s="116">
        <v>0</v>
      </c>
      <c r="BP18" s="120">
        <v>0</v>
      </c>
      <c r="BQ18" s="116">
        <v>16</v>
      </c>
      <c r="BR18" s="120">
        <v>88.88888888888889</v>
      </c>
      <c r="BS18" s="116">
        <v>18</v>
      </c>
      <c r="BT18" s="2"/>
      <c r="BU18" s="3"/>
      <c r="BV18" s="3"/>
      <c r="BW18" s="3"/>
      <c r="BX18" s="3"/>
    </row>
    <row r="19" spans="1:76" ht="15">
      <c r="A19" s="64" t="s">
        <v>217</v>
      </c>
      <c r="B19" s="65"/>
      <c r="C19" s="65" t="s">
        <v>64</v>
      </c>
      <c r="D19" s="66">
        <v>162.05039333021764</v>
      </c>
      <c r="E19" s="68"/>
      <c r="F19" s="100" t="s">
        <v>887</v>
      </c>
      <c r="G19" s="65"/>
      <c r="H19" s="69" t="s">
        <v>217</v>
      </c>
      <c r="I19" s="70"/>
      <c r="J19" s="70"/>
      <c r="K19" s="69" t="s">
        <v>3435</v>
      </c>
      <c r="L19" s="73">
        <v>1</v>
      </c>
      <c r="M19" s="74">
        <v>4634.33203125</v>
      </c>
      <c r="N19" s="74">
        <v>5881.7646484375</v>
      </c>
      <c r="O19" s="75"/>
      <c r="P19" s="76"/>
      <c r="Q19" s="76"/>
      <c r="R19" s="86"/>
      <c r="S19" s="48">
        <v>0</v>
      </c>
      <c r="T19" s="48">
        <v>3</v>
      </c>
      <c r="U19" s="49">
        <v>0</v>
      </c>
      <c r="V19" s="49">
        <v>0.02439</v>
      </c>
      <c r="W19" s="49">
        <v>0</v>
      </c>
      <c r="X19" s="49">
        <v>0.729412</v>
      </c>
      <c r="Y19" s="49">
        <v>0.8333333333333334</v>
      </c>
      <c r="Z19" s="49">
        <v>0</v>
      </c>
      <c r="AA19" s="71">
        <v>19</v>
      </c>
      <c r="AB19" s="71"/>
      <c r="AC19" s="72"/>
      <c r="AD19" s="78" t="s">
        <v>1725</v>
      </c>
      <c r="AE19" s="78">
        <v>142</v>
      </c>
      <c r="AF19" s="78">
        <v>93</v>
      </c>
      <c r="AG19" s="78">
        <v>5918</v>
      </c>
      <c r="AH19" s="78">
        <v>19986</v>
      </c>
      <c r="AI19" s="78"/>
      <c r="AJ19" s="78"/>
      <c r="AK19" s="78" t="s">
        <v>2323</v>
      </c>
      <c r="AL19" s="78"/>
      <c r="AM19" s="78"/>
      <c r="AN19" s="80">
        <v>42930.305659722224</v>
      </c>
      <c r="AO19" s="83" t="s">
        <v>2705</v>
      </c>
      <c r="AP19" s="78" t="b">
        <v>1</v>
      </c>
      <c r="AQ19" s="78" t="b">
        <v>0</v>
      </c>
      <c r="AR19" s="78" t="b">
        <v>0</v>
      </c>
      <c r="AS19" s="78"/>
      <c r="AT19" s="78">
        <v>0</v>
      </c>
      <c r="AU19" s="78"/>
      <c r="AV19" s="78" t="b">
        <v>0</v>
      </c>
      <c r="AW19" s="78" t="s">
        <v>3104</v>
      </c>
      <c r="AX19" s="83" t="s">
        <v>3121</v>
      </c>
      <c r="AY19" s="78" t="s">
        <v>66</v>
      </c>
      <c r="AZ19" s="78" t="str">
        <f>REPLACE(INDEX(GroupVertices[Group],MATCH(Vertices[[#This Row],[Vertex]],GroupVertices[Vertex],0)),1,1,"")</f>
        <v>6</v>
      </c>
      <c r="BA19" s="48"/>
      <c r="BB19" s="48"/>
      <c r="BC19" s="48"/>
      <c r="BD19" s="48"/>
      <c r="BE19" s="48" t="s">
        <v>800</v>
      </c>
      <c r="BF19" s="48" t="s">
        <v>800</v>
      </c>
      <c r="BG19" s="116" t="s">
        <v>4307</v>
      </c>
      <c r="BH19" s="116" t="s">
        <v>4307</v>
      </c>
      <c r="BI19" s="116" t="s">
        <v>4436</v>
      </c>
      <c r="BJ19" s="116" t="s">
        <v>4436</v>
      </c>
      <c r="BK19" s="116">
        <v>0</v>
      </c>
      <c r="BL19" s="120">
        <v>0</v>
      </c>
      <c r="BM19" s="116">
        <v>0</v>
      </c>
      <c r="BN19" s="120">
        <v>0</v>
      </c>
      <c r="BO19" s="116">
        <v>0</v>
      </c>
      <c r="BP19" s="120">
        <v>0</v>
      </c>
      <c r="BQ19" s="116">
        <v>19</v>
      </c>
      <c r="BR19" s="120">
        <v>100</v>
      </c>
      <c r="BS19" s="116">
        <v>19</v>
      </c>
      <c r="BT19" s="2"/>
      <c r="BU19" s="3"/>
      <c r="BV19" s="3"/>
      <c r="BW19" s="3"/>
      <c r="BX19" s="3"/>
    </row>
    <row r="20" spans="1:76" ht="15">
      <c r="A20" s="64" t="s">
        <v>395</v>
      </c>
      <c r="B20" s="65"/>
      <c r="C20" s="65" t="s">
        <v>64</v>
      </c>
      <c r="D20" s="66">
        <v>163.37157498766248</v>
      </c>
      <c r="E20" s="68"/>
      <c r="F20" s="100" t="s">
        <v>1047</v>
      </c>
      <c r="G20" s="65"/>
      <c r="H20" s="69" t="s">
        <v>395</v>
      </c>
      <c r="I20" s="70"/>
      <c r="J20" s="70"/>
      <c r="K20" s="69" t="s">
        <v>3436</v>
      </c>
      <c r="L20" s="73">
        <v>80.64370417307866</v>
      </c>
      <c r="M20" s="74">
        <v>4905.4755859375</v>
      </c>
      <c r="N20" s="74">
        <v>5003.791015625</v>
      </c>
      <c r="O20" s="75"/>
      <c r="P20" s="76"/>
      <c r="Q20" s="76"/>
      <c r="R20" s="86"/>
      <c r="S20" s="48">
        <v>8</v>
      </c>
      <c r="T20" s="48">
        <v>5</v>
      </c>
      <c r="U20" s="49">
        <v>22</v>
      </c>
      <c r="V20" s="49">
        <v>0.028571</v>
      </c>
      <c r="W20" s="49">
        <v>0</v>
      </c>
      <c r="X20" s="49">
        <v>1.974079</v>
      </c>
      <c r="Y20" s="49">
        <v>0.25</v>
      </c>
      <c r="Z20" s="49">
        <v>0.4444444444444444</v>
      </c>
      <c r="AA20" s="71">
        <v>20</v>
      </c>
      <c r="AB20" s="71"/>
      <c r="AC20" s="72"/>
      <c r="AD20" s="78" t="s">
        <v>1726</v>
      </c>
      <c r="AE20" s="78">
        <v>1876</v>
      </c>
      <c r="AF20" s="78">
        <v>2505</v>
      </c>
      <c r="AG20" s="78">
        <v>7627</v>
      </c>
      <c r="AH20" s="78">
        <v>697</v>
      </c>
      <c r="AI20" s="78"/>
      <c r="AJ20" s="78" t="s">
        <v>2035</v>
      </c>
      <c r="AK20" s="78" t="s">
        <v>2324</v>
      </c>
      <c r="AL20" s="83" t="s">
        <v>2512</v>
      </c>
      <c r="AM20" s="78"/>
      <c r="AN20" s="80">
        <v>40072.55462962963</v>
      </c>
      <c r="AO20" s="83" t="s">
        <v>2706</v>
      </c>
      <c r="AP20" s="78" t="b">
        <v>0</v>
      </c>
      <c r="AQ20" s="78" t="b">
        <v>0</v>
      </c>
      <c r="AR20" s="78" t="b">
        <v>1</v>
      </c>
      <c r="AS20" s="78"/>
      <c r="AT20" s="78">
        <v>60</v>
      </c>
      <c r="AU20" s="83" t="s">
        <v>2959</v>
      </c>
      <c r="AV20" s="78" t="b">
        <v>0</v>
      </c>
      <c r="AW20" s="78" t="s">
        <v>3104</v>
      </c>
      <c r="AX20" s="83" t="s">
        <v>3122</v>
      </c>
      <c r="AY20" s="78" t="s">
        <v>66</v>
      </c>
      <c r="AZ20" s="78" t="str">
        <f>REPLACE(INDEX(GroupVertices[Group],MATCH(Vertices[[#This Row],[Vertex]],GroupVertices[Vertex],0)),1,1,"")</f>
        <v>6</v>
      </c>
      <c r="BA20" s="48"/>
      <c r="BB20" s="48"/>
      <c r="BC20" s="48"/>
      <c r="BD20" s="48"/>
      <c r="BE20" s="48"/>
      <c r="BF20" s="48"/>
      <c r="BG20" s="116" t="s">
        <v>4308</v>
      </c>
      <c r="BH20" s="116" t="s">
        <v>4414</v>
      </c>
      <c r="BI20" s="116" t="s">
        <v>4437</v>
      </c>
      <c r="BJ20" s="116" t="s">
        <v>4437</v>
      </c>
      <c r="BK20" s="116">
        <v>0</v>
      </c>
      <c r="BL20" s="120">
        <v>0</v>
      </c>
      <c r="BM20" s="116">
        <v>2</v>
      </c>
      <c r="BN20" s="120">
        <v>5.555555555555555</v>
      </c>
      <c r="BO20" s="116">
        <v>0</v>
      </c>
      <c r="BP20" s="120">
        <v>0</v>
      </c>
      <c r="BQ20" s="116">
        <v>34</v>
      </c>
      <c r="BR20" s="120">
        <v>94.44444444444444</v>
      </c>
      <c r="BS20" s="116">
        <v>36</v>
      </c>
      <c r="BT20" s="2"/>
      <c r="BU20" s="3"/>
      <c r="BV20" s="3"/>
      <c r="BW20" s="3"/>
      <c r="BX20" s="3"/>
    </row>
    <row r="21" spans="1:76" ht="15">
      <c r="A21" s="64" t="s">
        <v>392</v>
      </c>
      <c r="B21" s="65"/>
      <c r="C21" s="65" t="s">
        <v>64</v>
      </c>
      <c r="D21" s="66">
        <v>171.15515349192913</v>
      </c>
      <c r="E21" s="68"/>
      <c r="F21" s="100" t="s">
        <v>1045</v>
      </c>
      <c r="G21" s="65"/>
      <c r="H21" s="69" t="s">
        <v>392</v>
      </c>
      <c r="I21" s="70"/>
      <c r="J21" s="70"/>
      <c r="K21" s="69" t="s">
        <v>3437</v>
      </c>
      <c r="L21" s="73">
        <v>8.240336743007152</v>
      </c>
      <c r="M21" s="74">
        <v>4852.767578125</v>
      </c>
      <c r="N21" s="74">
        <v>5815.3505859375</v>
      </c>
      <c r="O21" s="75"/>
      <c r="P21" s="76"/>
      <c r="Q21" s="76"/>
      <c r="R21" s="86"/>
      <c r="S21" s="48">
        <v>4</v>
      </c>
      <c r="T21" s="48">
        <v>2</v>
      </c>
      <c r="U21" s="49">
        <v>2</v>
      </c>
      <c r="V21" s="49">
        <v>0.025641</v>
      </c>
      <c r="W21" s="49">
        <v>0</v>
      </c>
      <c r="X21" s="49">
        <v>1.153344</v>
      </c>
      <c r="Y21" s="49">
        <v>0.4</v>
      </c>
      <c r="Z21" s="49">
        <v>0.2</v>
      </c>
      <c r="AA21" s="71">
        <v>21</v>
      </c>
      <c r="AB21" s="71"/>
      <c r="AC21" s="72"/>
      <c r="AD21" s="78" t="s">
        <v>1727</v>
      </c>
      <c r="AE21" s="78">
        <v>2514</v>
      </c>
      <c r="AF21" s="78">
        <v>16715</v>
      </c>
      <c r="AG21" s="78">
        <v>9243</v>
      </c>
      <c r="AH21" s="78">
        <v>4397</v>
      </c>
      <c r="AI21" s="78"/>
      <c r="AJ21" s="78" t="s">
        <v>2036</v>
      </c>
      <c r="AK21" s="78" t="s">
        <v>2325</v>
      </c>
      <c r="AL21" s="83" t="s">
        <v>2513</v>
      </c>
      <c r="AM21" s="78"/>
      <c r="AN21" s="80">
        <v>40012.47224537037</v>
      </c>
      <c r="AO21" s="83" t="s">
        <v>2707</v>
      </c>
      <c r="AP21" s="78" t="b">
        <v>0</v>
      </c>
      <c r="AQ21" s="78" t="b">
        <v>0</v>
      </c>
      <c r="AR21" s="78" t="b">
        <v>1</v>
      </c>
      <c r="AS21" s="78"/>
      <c r="AT21" s="78">
        <v>224</v>
      </c>
      <c r="AU21" s="83" t="s">
        <v>2960</v>
      </c>
      <c r="AV21" s="78" t="b">
        <v>0</v>
      </c>
      <c r="AW21" s="78" t="s">
        <v>3104</v>
      </c>
      <c r="AX21" s="83" t="s">
        <v>3123</v>
      </c>
      <c r="AY21" s="78" t="s">
        <v>66</v>
      </c>
      <c r="AZ21" s="78" t="str">
        <f>REPLACE(INDEX(GroupVertices[Group],MATCH(Vertices[[#This Row],[Vertex]],GroupVertices[Vertex],0)),1,1,"")</f>
        <v>6</v>
      </c>
      <c r="BA21" s="48" t="s">
        <v>759</v>
      </c>
      <c r="BB21" s="48" t="s">
        <v>759</v>
      </c>
      <c r="BC21" s="48" t="s">
        <v>773</v>
      </c>
      <c r="BD21" s="48" t="s">
        <v>773</v>
      </c>
      <c r="BE21" s="48" t="s">
        <v>853</v>
      </c>
      <c r="BF21" s="48" t="s">
        <v>853</v>
      </c>
      <c r="BG21" s="116" t="s">
        <v>4309</v>
      </c>
      <c r="BH21" s="116" t="s">
        <v>4309</v>
      </c>
      <c r="BI21" s="116" t="s">
        <v>4438</v>
      </c>
      <c r="BJ21" s="116" t="s">
        <v>4438</v>
      </c>
      <c r="BK21" s="116">
        <v>0</v>
      </c>
      <c r="BL21" s="120">
        <v>0</v>
      </c>
      <c r="BM21" s="116">
        <v>0</v>
      </c>
      <c r="BN21" s="120">
        <v>0</v>
      </c>
      <c r="BO21" s="116">
        <v>0</v>
      </c>
      <c r="BP21" s="120">
        <v>0</v>
      </c>
      <c r="BQ21" s="116">
        <v>36</v>
      </c>
      <c r="BR21" s="120">
        <v>100</v>
      </c>
      <c r="BS21" s="116">
        <v>36</v>
      </c>
      <c r="BT21" s="2"/>
      <c r="BU21" s="3"/>
      <c r="BV21" s="3"/>
      <c r="BW21" s="3"/>
      <c r="BX21" s="3"/>
    </row>
    <row r="22" spans="1:76" ht="15">
      <c r="A22" s="64" t="s">
        <v>218</v>
      </c>
      <c r="B22" s="65"/>
      <c r="C22" s="65" t="s">
        <v>64</v>
      </c>
      <c r="D22" s="66">
        <v>163.38636433457415</v>
      </c>
      <c r="E22" s="68"/>
      <c r="F22" s="100" t="s">
        <v>2985</v>
      </c>
      <c r="G22" s="65"/>
      <c r="H22" s="69" t="s">
        <v>218</v>
      </c>
      <c r="I22" s="70"/>
      <c r="J22" s="70"/>
      <c r="K22" s="69" t="s">
        <v>3438</v>
      </c>
      <c r="L22" s="73">
        <v>1</v>
      </c>
      <c r="M22" s="74">
        <v>5223.48974609375</v>
      </c>
      <c r="N22" s="74">
        <v>3343.770263671875</v>
      </c>
      <c r="O22" s="75"/>
      <c r="P22" s="76"/>
      <c r="Q22" s="76"/>
      <c r="R22" s="86"/>
      <c r="S22" s="48">
        <v>0</v>
      </c>
      <c r="T22" s="48">
        <v>1</v>
      </c>
      <c r="U22" s="49">
        <v>0</v>
      </c>
      <c r="V22" s="49">
        <v>0.023256</v>
      </c>
      <c r="W22" s="49">
        <v>0</v>
      </c>
      <c r="X22" s="49">
        <v>0.346903</v>
      </c>
      <c r="Y22" s="49">
        <v>0</v>
      </c>
      <c r="Z22" s="49">
        <v>0</v>
      </c>
      <c r="AA22" s="71">
        <v>22</v>
      </c>
      <c r="AB22" s="71"/>
      <c r="AC22" s="72"/>
      <c r="AD22" s="78" t="s">
        <v>1728</v>
      </c>
      <c r="AE22" s="78">
        <v>736</v>
      </c>
      <c r="AF22" s="78">
        <v>2532</v>
      </c>
      <c r="AG22" s="78">
        <v>3183</v>
      </c>
      <c r="AH22" s="78">
        <v>981</v>
      </c>
      <c r="AI22" s="78"/>
      <c r="AJ22" s="78" t="s">
        <v>2037</v>
      </c>
      <c r="AK22" s="78"/>
      <c r="AL22" s="83" t="s">
        <v>2514</v>
      </c>
      <c r="AM22" s="78"/>
      <c r="AN22" s="80">
        <v>39987.41679398148</v>
      </c>
      <c r="AO22" s="83" t="s">
        <v>2708</v>
      </c>
      <c r="AP22" s="78" t="b">
        <v>1</v>
      </c>
      <c r="AQ22" s="78" t="b">
        <v>0</v>
      </c>
      <c r="AR22" s="78" t="b">
        <v>0</v>
      </c>
      <c r="AS22" s="78"/>
      <c r="AT22" s="78">
        <v>60</v>
      </c>
      <c r="AU22" s="83" t="s">
        <v>2957</v>
      </c>
      <c r="AV22" s="78" t="b">
        <v>0</v>
      </c>
      <c r="AW22" s="78" t="s">
        <v>3104</v>
      </c>
      <c r="AX22" s="83" t="s">
        <v>3124</v>
      </c>
      <c r="AY22" s="78" t="s">
        <v>66</v>
      </c>
      <c r="AZ22" s="78" t="str">
        <f>REPLACE(INDEX(GroupVertices[Group],MATCH(Vertices[[#This Row],[Vertex]],GroupVertices[Vertex],0)),1,1,"")</f>
        <v>6</v>
      </c>
      <c r="BA22" s="48" t="s">
        <v>687</v>
      </c>
      <c r="BB22" s="48" t="s">
        <v>687</v>
      </c>
      <c r="BC22" s="48" t="s">
        <v>775</v>
      </c>
      <c r="BD22" s="48" t="s">
        <v>775</v>
      </c>
      <c r="BE22" s="48" t="s">
        <v>804</v>
      </c>
      <c r="BF22" s="48" t="s">
        <v>804</v>
      </c>
      <c r="BG22" s="116" t="s">
        <v>4041</v>
      </c>
      <c r="BH22" s="116" t="s">
        <v>4041</v>
      </c>
      <c r="BI22" s="116" t="s">
        <v>4165</v>
      </c>
      <c r="BJ22" s="116" t="s">
        <v>4165</v>
      </c>
      <c r="BK22" s="116">
        <v>0</v>
      </c>
      <c r="BL22" s="120">
        <v>0</v>
      </c>
      <c r="BM22" s="116">
        <v>1</v>
      </c>
      <c r="BN22" s="120">
        <v>3.125</v>
      </c>
      <c r="BO22" s="116">
        <v>0</v>
      </c>
      <c r="BP22" s="120">
        <v>0</v>
      </c>
      <c r="BQ22" s="116">
        <v>31</v>
      </c>
      <c r="BR22" s="120">
        <v>96.875</v>
      </c>
      <c r="BS22" s="116">
        <v>32</v>
      </c>
      <c r="BT22" s="2"/>
      <c r="BU22" s="3"/>
      <c r="BV22" s="3"/>
      <c r="BW22" s="3"/>
      <c r="BX22" s="3"/>
    </row>
    <row r="23" spans="1:76" ht="15">
      <c r="A23" s="64" t="s">
        <v>219</v>
      </c>
      <c r="B23" s="65"/>
      <c r="C23" s="65" t="s">
        <v>64</v>
      </c>
      <c r="D23" s="66">
        <v>162.17418564140442</v>
      </c>
      <c r="E23" s="68"/>
      <c r="F23" s="100" t="s">
        <v>888</v>
      </c>
      <c r="G23" s="65"/>
      <c r="H23" s="69" t="s">
        <v>219</v>
      </c>
      <c r="I23" s="70"/>
      <c r="J23" s="70"/>
      <c r="K23" s="69" t="s">
        <v>3439</v>
      </c>
      <c r="L23" s="73">
        <v>1</v>
      </c>
      <c r="M23" s="74">
        <v>1555.50830078125</v>
      </c>
      <c r="N23" s="74">
        <v>1891.9674072265625</v>
      </c>
      <c r="O23" s="75"/>
      <c r="P23" s="76"/>
      <c r="Q23" s="76"/>
      <c r="R23" s="86"/>
      <c r="S23" s="48">
        <v>1</v>
      </c>
      <c r="T23" s="48">
        <v>1</v>
      </c>
      <c r="U23" s="49">
        <v>0</v>
      </c>
      <c r="V23" s="49">
        <v>0</v>
      </c>
      <c r="W23" s="49">
        <v>0</v>
      </c>
      <c r="X23" s="49">
        <v>0.999998</v>
      </c>
      <c r="Y23" s="49">
        <v>0</v>
      </c>
      <c r="Z23" s="49" t="s">
        <v>3838</v>
      </c>
      <c r="AA23" s="71">
        <v>23</v>
      </c>
      <c r="AB23" s="71"/>
      <c r="AC23" s="72"/>
      <c r="AD23" s="78" t="s">
        <v>1729</v>
      </c>
      <c r="AE23" s="78">
        <v>140</v>
      </c>
      <c r="AF23" s="78">
        <v>319</v>
      </c>
      <c r="AG23" s="78">
        <v>7189</v>
      </c>
      <c r="AH23" s="78">
        <v>1895</v>
      </c>
      <c r="AI23" s="78"/>
      <c r="AJ23" s="78" t="s">
        <v>2038</v>
      </c>
      <c r="AK23" s="78" t="s">
        <v>2326</v>
      </c>
      <c r="AL23" s="83" t="s">
        <v>2515</v>
      </c>
      <c r="AM23" s="78"/>
      <c r="AN23" s="80">
        <v>40762.72902777778</v>
      </c>
      <c r="AO23" s="78"/>
      <c r="AP23" s="78" t="b">
        <v>0</v>
      </c>
      <c r="AQ23" s="78" t="b">
        <v>0</v>
      </c>
      <c r="AR23" s="78" t="b">
        <v>0</v>
      </c>
      <c r="AS23" s="78"/>
      <c r="AT23" s="78">
        <v>110</v>
      </c>
      <c r="AU23" s="83" t="s">
        <v>2961</v>
      </c>
      <c r="AV23" s="78" t="b">
        <v>0</v>
      </c>
      <c r="AW23" s="78" t="s">
        <v>3104</v>
      </c>
      <c r="AX23" s="83" t="s">
        <v>3125</v>
      </c>
      <c r="AY23" s="78" t="s">
        <v>66</v>
      </c>
      <c r="AZ23" s="78" t="str">
        <f>REPLACE(INDEX(GroupVertices[Group],MATCH(Vertices[[#This Row],[Vertex]],GroupVertices[Vertex],0)),1,1,"")</f>
        <v>2</v>
      </c>
      <c r="BA23" s="48" t="s">
        <v>688</v>
      </c>
      <c r="BB23" s="48" t="s">
        <v>688</v>
      </c>
      <c r="BC23" s="48" t="s">
        <v>773</v>
      </c>
      <c r="BD23" s="48" t="s">
        <v>773</v>
      </c>
      <c r="BE23" s="48" t="s">
        <v>805</v>
      </c>
      <c r="BF23" s="48" t="s">
        <v>805</v>
      </c>
      <c r="BG23" s="116" t="s">
        <v>4310</v>
      </c>
      <c r="BH23" s="116" t="s">
        <v>4310</v>
      </c>
      <c r="BI23" s="116" t="s">
        <v>4439</v>
      </c>
      <c r="BJ23" s="116" t="s">
        <v>4439</v>
      </c>
      <c r="BK23" s="116">
        <v>1</v>
      </c>
      <c r="BL23" s="120">
        <v>5.882352941176471</v>
      </c>
      <c r="BM23" s="116">
        <v>0</v>
      </c>
      <c r="BN23" s="120">
        <v>0</v>
      </c>
      <c r="BO23" s="116">
        <v>0</v>
      </c>
      <c r="BP23" s="120">
        <v>0</v>
      </c>
      <c r="BQ23" s="116">
        <v>16</v>
      </c>
      <c r="BR23" s="120">
        <v>94.11764705882354</v>
      </c>
      <c r="BS23" s="116">
        <v>17</v>
      </c>
      <c r="BT23" s="2"/>
      <c r="BU23" s="3"/>
      <c r="BV23" s="3"/>
      <c r="BW23" s="3"/>
      <c r="BX23" s="3"/>
    </row>
    <row r="24" spans="1:76" ht="15">
      <c r="A24" s="64" t="s">
        <v>220</v>
      </c>
      <c r="B24" s="65"/>
      <c r="C24" s="65" t="s">
        <v>64</v>
      </c>
      <c r="D24" s="66">
        <v>163.41484752121892</v>
      </c>
      <c r="E24" s="68"/>
      <c r="F24" s="100" t="s">
        <v>2986</v>
      </c>
      <c r="G24" s="65"/>
      <c r="H24" s="69" t="s">
        <v>220</v>
      </c>
      <c r="I24" s="70"/>
      <c r="J24" s="70"/>
      <c r="K24" s="69" t="s">
        <v>3440</v>
      </c>
      <c r="L24" s="73">
        <v>1</v>
      </c>
      <c r="M24" s="74">
        <v>389.28314208984375</v>
      </c>
      <c r="N24" s="74">
        <v>1276.3428955078125</v>
      </c>
      <c r="O24" s="75"/>
      <c r="P24" s="76"/>
      <c r="Q24" s="76"/>
      <c r="R24" s="86"/>
      <c r="S24" s="48">
        <v>1</v>
      </c>
      <c r="T24" s="48">
        <v>1</v>
      </c>
      <c r="U24" s="49">
        <v>0</v>
      </c>
      <c r="V24" s="49">
        <v>0</v>
      </c>
      <c r="W24" s="49">
        <v>0</v>
      </c>
      <c r="X24" s="49">
        <v>0.999998</v>
      </c>
      <c r="Y24" s="49">
        <v>0</v>
      </c>
      <c r="Z24" s="49" t="s">
        <v>3838</v>
      </c>
      <c r="AA24" s="71">
        <v>24</v>
      </c>
      <c r="AB24" s="71"/>
      <c r="AC24" s="72"/>
      <c r="AD24" s="78" t="s">
        <v>1730</v>
      </c>
      <c r="AE24" s="78">
        <v>1681</v>
      </c>
      <c r="AF24" s="78">
        <v>2584</v>
      </c>
      <c r="AG24" s="78">
        <v>4847</v>
      </c>
      <c r="AH24" s="78">
        <v>492</v>
      </c>
      <c r="AI24" s="78"/>
      <c r="AJ24" s="78" t="s">
        <v>2039</v>
      </c>
      <c r="AK24" s="78" t="s">
        <v>2327</v>
      </c>
      <c r="AL24" s="83" t="s">
        <v>2516</v>
      </c>
      <c r="AM24" s="78"/>
      <c r="AN24" s="80">
        <v>40858.40594907408</v>
      </c>
      <c r="AO24" s="83" t="s">
        <v>2709</v>
      </c>
      <c r="AP24" s="78" t="b">
        <v>0</v>
      </c>
      <c r="AQ24" s="78" t="b">
        <v>0</v>
      </c>
      <c r="AR24" s="78" t="b">
        <v>0</v>
      </c>
      <c r="AS24" s="78"/>
      <c r="AT24" s="78">
        <v>32</v>
      </c>
      <c r="AU24" s="83" t="s">
        <v>2957</v>
      </c>
      <c r="AV24" s="78" t="b">
        <v>0</v>
      </c>
      <c r="AW24" s="78" t="s">
        <v>3104</v>
      </c>
      <c r="AX24" s="83" t="s">
        <v>3126</v>
      </c>
      <c r="AY24" s="78" t="s">
        <v>66</v>
      </c>
      <c r="AZ24" s="78" t="str">
        <f>REPLACE(INDEX(GroupVertices[Group],MATCH(Vertices[[#This Row],[Vertex]],GroupVertices[Vertex],0)),1,1,"")</f>
        <v>2</v>
      </c>
      <c r="BA24" s="48" t="s">
        <v>689</v>
      </c>
      <c r="BB24" s="48" t="s">
        <v>689</v>
      </c>
      <c r="BC24" s="48" t="s">
        <v>776</v>
      </c>
      <c r="BD24" s="48" t="s">
        <v>776</v>
      </c>
      <c r="BE24" s="48" t="s">
        <v>806</v>
      </c>
      <c r="BF24" s="48" t="s">
        <v>806</v>
      </c>
      <c r="BG24" s="116" t="s">
        <v>4311</v>
      </c>
      <c r="BH24" s="116" t="s">
        <v>4311</v>
      </c>
      <c r="BI24" s="116" t="s">
        <v>4440</v>
      </c>
      <c r="BJ24" s="116" t="s">
        <v>4440</v>
      </c>
      <c r="BK24" s="116">
        <v>2</v>
      </c>
      <c r="BL24" s="120">
        <v>5.714285714285714</v>
      </c>
      <c r="BM24" s="116">
        <v>0</v>
      </c>
      <c r="BN24" s="120">
        <v>0</v>
      </c>
      <c r="BO24" s="116">
        <v>0</v>
      </c>
      <c r="BP24" s="120">
        <v>0</v>
      </c>
      <c r="BQ24" s="116">
        <v>33</v>
      </c>
      <c r="BR24" s="120">
        <v>94.28571428571429</v>
      </c>
      <c r="BS24" s="116">
        <v>35</v>
      </c>
      <c r="BT24" s="2"/>
      <c r="BU24" s="3"/>
      <c r="BV24" s="3"/>
      <c r="BW24" s="3"/>
      <c r="BX24" s="3"/>
    </row>
    <row r="25" spans="1:76" ht="15">
      <c r="A25" s="64" t="s">
        <v>221</v>
      </c>
      <c r="B25" s="65"/>
      <c r="C25" s="65" t="s">
        <v>64</v>
      </c>
      <c r="D25" s="66">
        <v>162.2782588233756</v>
      </c>
      <c r="E25" s="68"/>
      <c r="F25" s="100" t="s">
        <v>2987</v>
      </c>
      <c r="G25" s="65"/>
      <c r="H25" s="69" t="s">
        <v>221</v>
      </c>
      <c r="I25" s="70"/>
      <c r="J25" s="70"/>
      <c r="K25" s="69" t="s">
        <v>3441</v>
      </c>
      <c r="L25" s="73">
        <v>1</v>
      </c>
      <c r="M25" s="74">
        <v>2332.99169921875</v>
      </c>
      <c r="N25" s="74">
        <v>1891.9674072265625</v>
      </c>
      <c r="O25" s="75"/>
      <c r="P25" s="76"/>
      <c r="Q25" s="76"/>
      <c r="R25" s="86"/>
      <c r="S25" s="48">
        <v>1</v>
      </c>
      <c r="T25" s="48">
        <v>1</v>
      </c>
      <c r="U25" s="49">
        <v>0</v>
      </c>
      <c r="V25" s="49">
        <v>0</v>
      </c>
      <c r="W25" s="49">
        <v>0</v>
      </c>
      <c r="X25" s="49">
        <v>0.999998</v>
      </c>
      <c r="Y25" s="49">
        <v>0</v>
      </c>
      <c r="Z25" s="49" t="s">
        <v>3838</v>
      </c>
      <c r="AA25" s="71">
        <v>25</v>
      </c>
      <c r="AB25" s="71"/>
      <c r="AC25" s="72"/>
      <c r="AD25" s="78" t="s">
        <v>1731</v>
      </c>
      <c r="AE25" s="78">
        <v>955</v>
      </c>
      <c r="AF25" s="78">
        <v>509</v>
      </c>
      <c r="AG25" s="78">
        <v>804</v>
      </c>
      <c r="AH25" s="78">
        <v>12</v>
      </c>
      <c r="AI25" s="78"/>
      <c r="AJ25" s="78" t="s">
        <v>2040</v>
      </c>
      <c r="AK25" s="78" t="s">
        <v>2328</v>
      </c>
      <c r="AL25" s="83" t="s">
        <v>2517</v>
      </c>
      <c r="AM25" s="78"/>
      <c r="AN25" s="80">
        <v>40580.93440972222</v>
      </c>
      <c r="AO25" s="83" t="s">
        <v>2710</v>
      </c>
      <c r="AP25" s="78" t="b">
        <v>0</v>
      </c>
      <c r="AQ25" s="78" t="b">
        <v>0</v>
      </c>
      <c r="AR25" s="78" t="b">
        <v>0</v>
      </c>
      <c r="AS25" s="78"/>
      <c r="AT25" s="78">
        <v>8</v>
      </c>
      <c r="AU25" s="83" t="s">
        <v>2957</v>
      </c>
      <c r="AV25" s="78" t="b">
        <v>0</v>
      </c>
      <c r="AW25" s="78" t="s">
        <v>3104</v>
      </c>
      <c r="AX25" s="83" t="s">
        <v>3127</v>
      </c>
      <c r="AY25" s="78" t="s">
        <v>66</v>
      </c>
      <c r="AZ25" s="78" t="str">
        <f>REPLACE(INDEX(GroupVertices[Group],MATCH(Vertices[[#This Row],[Vertex]],GroupVertices[Vertex],0)),1,1,"")</f>
        <v>2</v>
      </c>
      <c r="BA25" s="48" t="s">
        <v>690</v>
      </c>
      <c r="BB25" s="48" t="s">
        <v>690</v>
      </c>
      <c r="BC25" s="48" t="s">
        <v>777</v>
      </c>
      <c r="BD25" s="48" t="s">
        <v>777</v>
      </c>
      <c r="BE25" s="48" t="s">
        <v>807</v>
      </c>
      <c r="BF25" s="48" t="s">
        <v>807</v>
      </c>
      <c r="BG25" s="116" t="s">
        <v>4312</v>
      </c>
      <c r="BH25" s="116" t="s">
        <v>4312</v>
      </c>
      <c r="BI25" s="116" t="s">
        <v>4441</v>
      </c>
      <c r="BJ25" s="116" t="s">
        <v>4441</v>
      </c>
      <c r="BK25" s="116">
        <v>0</v>
      </c>
      <c r="BL25" s="120">
        <v>0</v>
      </c>
      <c r="BM25" s="116">
        <v>0</v>
      </c>
      <c r="BN25" s="120">
        <v>0</v>
      </c>
      <c r="BO25" s="116">
        <v>0</v>
      </c>
      <c r="BP25" s="120">
        <v>0</v>
      </c>
      <c r="BQ25" s="116">
        <v>37</v>
      </c>
      <c r="BR25" s="120">
        <v>100</v>
      </c>
      <c r="BS25" s="116">
        <v>37</v>
      </c>
      <c r="BT25" s="2"/>
      <c r="BU25" s="3"/>
      <c r="BV25" s="3"/>
      <c r="BW25" s="3"/>
      <c r="BX25" s="3"/>
    </row>
    <row r="26" spans="1:76" ht="15">
      <c r="A26" s="64" t="s">
        <v>222</v>
      </c>
      <c r="B26" s="65"/>
      <c r="C26" s="65" t="s">
        <v>64</v>
      </c>
      <c r="D26" s="66">
        <v>162.2930481702873</v>
      </c>
      <c r="E26" s="68"/>
      <c r="F26" s="100" t="s">
        <v>889</v>
      </c>
      <c r="G26" s="65"/>
      <c r="H26" s="69" t="s">
        <v>222</v>
      </c>
      <c r="I26" s="70"/>
      <c r="J26" s="70"/>
      <c r="K26" s="69" t="s">
        <v>3442</v>
      </c>
      <c r="L26" s="73">
        <v>1</v>
      </c>
      <c r="M26" s="74">
        <v>389.28314208984375</v>
      </c>
      <c r="N26" s="74">
        <v>1891.9674072265625</v>
      </c>
      <c r="O26" s="75"/>
      <c r="P26" s="76"/>
      <c r="Q26" s="76"/>
      <c r="R26" s="86"/>
      <c r="S26" s="48">
        <v>1</v>
      </c>
      <c r="T26" s="48">
        <v>1</v>
      </c>
      <c r="U26" s="49">
        <v>0</v>
      </c>
      <c r="V26" s="49">
        <v>0</v>
      </c>
      <c r="W26" s="49">
        <v>0</v>
      </c>
      <c r="X26" s="49">
        <v>0.999998</v>
      </c>
      <c r="Y26" s="49">
        <v>0</v>
      </c>
      <c r="Z26" s="49" t="s">
        <v>3838</v>
      </c>
      <c r="AA26" s="71">
        <v>26</v>
      </c>
      <c r="AB26" s="71"/>
      <c r="AC26" s="72"/>
      <c r="AD26" s="78" t="s">
        <v>1732</v>
      </c>
      <c r="AE26" s="78">
        <v>885</v>
      </c>
      <c r="AF26" s="78">
        <v>536</v>
      </c>
      <c r="AG26" s="78">
        <v>3048</v>
      </c>
      <c r="AH26" s="78">
        <v>1475</v>
      </c>
      <c r="AI26" s="78"/>
      <c r="AJ26" s="78" t="s">
        <v>2041</v>
      </c>
      <c r="AK26" s="78" t="s">
        <v>2329</v>
      </c>
      <c r="AL26" s="83" t="s">
        <v>2518</v>
      </c>
      <c r="AM26" s="78"/>
      <c r="AN26" s="80">
        <v>41266.97971064815</v>
      </c>
      <c r="AO26" s="83" t="s">
        <v>2711</v>
      </c>
      <c r="AP26" s="78" t="b">
        <v>1</v>
      </c>
      <c r="AQ26" s="78" t="b">
        <v>0</v>
      </c>
      <c r="AR26" s="78" t="b">
        <v>1</v>
      </c>
      <c r="AS26" s="78"/>
      <c r="AT26" s="78">
        <v>20</v>
      </c>
      <c r="AU26" s="83" t="s">
        <v>2957</v>
      </c>
      <c r="AV26" s="78" t="b">
        <v>0</v>
      </c>
      <c r="AW26" s="78" t="s">
        <v>3104</v>
      </c>
      <c r="AX26" s="83" t="s">
        <v>3128</v>
      </c>
      <c r="AY26" s="78" t="s">
        <v>66</v>
      </c>
      <c r="AZ26" s="78" t="str">
        <f>REPLACE(INDEX(GroupVertices[Group],MATCH(Vertices[[#This Row],[Vertex]],GroupVertices[Vertex],0)),1,1,"")</f>
        <v>2</v>
      </c>
      <c r="BA26" s="48" t="s">
        <v>691</v>
      </c>
      <c r="BB26" s="48" t="s">
        <v>691</v>
      </c>
      <c r="BC26" s="48" t="s">
        <v>778</v>
      </c>
      <c r="BD26" s="48" t="s">
        <v>778</v>
      </c>
      <c r="BE26" s="48" t="s">
        <v>808</v>
      </c>
      <c r="BF26" s="48" t="s">
        <v>808</v>
      </c>
      <c r="BG26" s="116" t="s">
        <v>4313</v>
      </c>
      <c r="BH26" s="116" t="s">
        <v>4313</v>
      </c>
      <c r="BI26" s="116" t="s">
        <v>4442</v>
      </c>
      <c r="BJ26" s="116" t="s">
        <v>4442</v>
      </c>
      <c r="BK26" s="116">
        <v>0</v>
      </c>
      <c r="BL26" s="120">
        <v>0</v>
      </c>
      <c r="BM26" s="116">
        <v>0</v>
      </c>
      <c r="BN26" s="120">
        <v>0</v>
      </c>
      <c r="BO26" s="116">
        <v>0</v>
      </c>
      <c r="BP26" s="120">
        <v>0</v>
      </c>
      <c r="BQ26" s="116">
        <v>23</v>
      </c>
      <c r="BR26" s="120">
        <v>100</v>
      </c>
      <c r="BS26" s="116">
        <v>23</v>
      </c>
      <c r="BT26" s="2"/>
      <c r="BU26" s="3"/>
      <c r="BV26" s="3"/>
      <c r="BW26" s="3"/>
      <c r="BX26" s="3"/>
    </row>
    <row r="27" spans="1:76" ht="15">
      <c r="A27" s="64" t="s">
        <v>223</v>
      </c>
      <c r="B27" s="65"/>
      <c r="C27" s="65" t="s">
        <v>64</v>
      </c>
      <c r="D27" s="66">
        <v>163.59998823440978</v>
      </c>
      <c r="E27" s="68"/>
      <c r="F27" s="100" t="s">
        <v>890</v>
      </c>
      <c r="G27" s="65"/>
      <c r="H27" s="69" t="s">
        <v>223</v>
      </c>
      <c r="I27" s="70"/>
      <c r="J27" s="70"/>
      <c r="K27" s="69" t="s">
        <v>3443</v>
      </c>
      <c r="L27" s="73">
        <v>22.721010229021452</v>
      </c>
      <c r="M27" s="74">
        <v>5987.05517578125</v>
      </c>
      <c r="N27" s="74">
        <v>3837.8515625</v>
      </c>
      <c r="O27" s="75"/>
      <c r="P27" s="76"/>
      <c r="Q27" s="76"/>
      <c r="R27" s="86"/>
      <c r="S27" s="48">
        <v>2</v>
      </c>
      <c r="T27" s="48">
        <v>1</v>
      </c>
      <c r="U27" s="49">
        <v>6</v>
      </c>
      <c r="V27" s="49">
        <v>0.333333</v>
      </c>
      <c r="W27" s="49">
        <v>0</v>
      </c>
      <c r="X27" s="49">
        <v>1.918916</v>
      </c>
      <c r="Y27" s="49">
        <v>0</v>
      </c>
      <c r="Z27" s="49">
        <v>0</v>
      </c>
      <c r="AA27" s="71">
        <v>27</v>
      </c>
      <c r="AB27" s="71"/>
      <c r="AC27" s="72"/>
      <c r="AD27" s="78" t="s">
        <v>1733</v>
      </c>
      <c r="AE27" s="78">
        <v>5002</v>
      </c>
      <c r="AF27" s="78">
        <v>2922</v>
      </c>
      <c r="AG27" s="78">
        <v>30010</v>
      </c>
      <c r="AH27" s="78">
        <v>40893</v>
      </c>
      <c r="AI27" s="78"/>
      <c r="AJ27" s="78" t="s">
        <v>2042</v>
      </c>
      <c r="AK27" s="78" t="s">
        <v>2330</v>
      </c>
      <c r="AL27" s="83" t="s">
        <v>2519</v>
      </c>
      <c r="AM27" s="78"/>
      <c r="AN27" s="80">
        <v>39996.45753472222</v>
      </c>
      <c r="AO27" s="83" t="s">
        <v>2712</v>
      </c>
      <c r="AP27" s="78" t="b">
        <v>0</v>
      </c>
      <c r="AQ27" s="78" t="b">
        <v>0</v>
      </c>
      <c r="AR27" s="78" t="b">
        <v>1</v>
      </c>
      <c r="AS27" s="78"/>
      <c r="AT27" s="78">
        <v>137</v>
      </c>
      <c r="AU27" s="83" t="s">
        <v>2957</v>
      </c>
      <c r="AV27" s="78" t="b">
        <v>0</v>
      </c>
      <c r="AW27" s="78" t="s">
        <v>3104</v>
      </c>
      <c r="AX27" s="83" t="s">
        <v>3129</v>
      </c>
      <c r="AY27" s="78" t="s">
        <v>66</v>
      </c>
      <c r="AZ27" s="78" t="str">
        <f>REPLACE(INDEX(GroupVertices[Group],MATCH(Vertices[[#This Row],[Vertex]],GroupVertices[Vertex],0)),1,1,"")</f>
        <v>16</v>
      </c>
      <c r="BA27" s="48"/>
      <c r="BB27" s="48"/>
      <c r="BC27" s="48"/>
      <c r="BD27" s="48"/>
      <c r="BE27" s="48" t="s">
        <v>800</v>
      </c>
      <c r="BF27" s="48" t="s">
        <v>800</v>
      </c>
      <c r="BG27" s="116" t="s">
        <v>4314</v>
      </c>
      <c r="BH27" s="116" t="s">
        <v>4314</v>
      </c>
      <c r="BI27" s="116" t="s">
        <v>4443</v>
      </c>
      <c r="BJ27" s="116" t="s">
        <v>4443</v>
      </c>
      <c r="BK27" s="116">
        <v>1</v>
      </c>
      <c r="BL27" s="120">
        <v>3.0303030303030303</v>
      </c>
      <c r="BM27" s="116">
        <v>4</v>
      </c>
      <c r="BN27" s="120">
        <v>12.121212121212121</v>
      </c>
      <c r="BO27" s="116">
        <v>0</v>
      </c>
      <c r="BP27" s="120">
        <v>0</v>
      </c>
      <c r="BQ27" s="116">
        <v>28</v>
      </c>
      <c r="BR27" s="120">
        <v>84.84848484848484</v>
      </c>
      <c r="BS27" s="116">
        <v>33</v>
      </c>
      <c r="BT27" s="2"/>
      <c r="BU27" s="3"/>
      <c r="BV27" s="3"/>
      <c r="BW27" s="3"/>
      <c r="BX27" s="3"/>
    </row>
    <row r="28" spans="1:76" ht="15">
      <c r="A28" s="64" t="s">
        <v>429</v>
      </c>
      <c r="B28" s="65"/>
      <c r="C28" s="65" t="s">
        <v>64</v>
      </c>
      <c r="D28" s="66">
        <v>318.1273010716492</v>
      </c>
      <c r="E28" s="68"/>
      <c r="F28" s="100" t="s">
        <v>2988</v>
      </c>
      <c r="G28" s="65"/>
      <c r="H28" s="69" t="s">
        <v>429</v>
      </c>
      <c r="I28" s="70"/>
      <c r="J28" s="70"/>
      <c r="K28" s="69" t="s">
        <v>3444</v>
      </c>
      <c r="L28" s="73">
        <v>1</v>
      </c>
      <c r="M28" s="74">
        <v>5987.05517578125</v>
      </c>
      <c r="N28" s="74">
        <v>4455.4365234375</v>
      </c>
      <c r="O28" s="75"/>
      <c r="P28" s="76"/>
      <c r="Q28" s="76"/>
      <c r="R28" s="86"/>
      <c r="S28" s="48">
        <v>1</v>
      </c>
      <c r="T28" s="48">
        <v>0</v>
      </c>
      <c r="U28" s="49">
        <v>0</v>
      </c>
      <c r="V28" s="49">
        <v>0.2</v>
      </c>
      <c r="W28" s="49">
        <v>0</v>
      </c>
      <c r="X28" s="49">
        <v>0.693693</v>
      </c>
      <c r="Y28" s="49">
        <v>0</v>
      </c>
      <c r="Z28" s="49">
        <v>0</v>
      </c>
      <c r="AA28" s="71">
        <v>28</v>
      </c>
      <c r="AB28" s="71"/>
      <c r="AC28" s="72"/>
      <c r="AD28" s="78" t="s">
        <v>1734</v>
      </c>
      <c r="AE28" s="78">
        <v>397</v>
      </c>
      <c r="AF28" s="78">
        <v>285033</v>
      </c>
      <c r="AG28" s="78">
        <v>19090</v>
      </c>
      <c r="AH28" s="78">
        <v>34057</v>
      </c>
      <c r="AI28" s="78"/>
      <c r="AJ28" s="78" t="s">
        <v>2043</v>
      </c>
      <c r="AK28" s="78" t="s">
        <v>2331</v>
      </c>
      <c r="AL28" s="83" t="s">
        <v>2520</v>
      </c>
      <c r="AM28" s="78"/>
      <c r="AN28" s="80">
        <v>40134.695127314815</v>
      </c>
      <c r="AO28" s="83" t="s">
        <v>2713</v>
      </c>
      <c r="AP28" s="78" t="b">
        <v>0</v>
      </c>
      <c r="AQ28" s="78" t="b">
        <v>0</v>
      </c>
      <c r="AR28" s="78" t="b">
        <v>1</v>
      </c>
      <c r="AS28" s="78" t="s">
        <v>1621</v>
      </c>
      <c r="AT28" s="78">
        <v>844</v>
      </c>
      <c r="AU28" s="83" t="s">
        <v>2957</v>
      </c>
      <c r="AV28" s="78" t="b">
        <v>1</v>
      </c>
      <c r="AW28" s="78" t="s">
        <v>3104</v>
      </c>
      <c r="AX28" s="83" t="s">
        <v>3130</v>
      </c>
      <c r="AY28" s="78" t="s">
        <v>65</v>
      </c>
      <c r="AZ28" s="78" t="str">
        <f>REPLACE(INDEX(GroupVertices[Group],MATCH(Vertices[[#This Row],[Vertex]],GroupVertices[Vertex],0)),1,1,"")</f>
        <v>16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224</v>
      </c>
      <c r="B29" s="65"/>
      <c r="C29" s="65" t="s">
        <v>64</v>
      </c>
      <c r="D29" s="66">
        <v>162.10023890684593</v>
      </c>
      <c r="E29" s="68"/>
      <c r="F29" s="100" t="s">
        <v>891</v>
      </c>
      <c r="G29" s="65"/>
      <c r="H29" s="69" t="s">
        <v>224</v>
      </c>
      <c r="I29" s="70"/>
      <c r="J29" s="70"/>
      <c r="K29" s="69" t="s">
        <v>3445</v>
      </c>
      <c r="L29" s="73">
        <v>1</v>
      </c>
      <c r="M29" s="74">
        <v>4288.0703125</v>
      </c>
      <c r="N29" s="74">
        <v>4114.50634765625</v>
      </c>
      <c r="O29" s="75"/>
      <c r="P29" s="76"/>
      <c r="Q29" s="76"/>
      <c r="R29" s="86"/>
      <c r="S29" s="48">
        <v>0</v>
      </c>
      <c r="T29" s="48">
        <v>3</v>
      </c>
      <c r="U29" s="49">
        <v>0</v>
      </c>
      <c r="V29" s="49">
        <v>0.02439</v>
      </c>
      <c r="W29" s="49">
        <v>0</v>
      </c>
      <c r="X29" s="49">
        <v>0.736297</v>
      </c>
      <c r="Y29" s="49">
        <v>0.6666666666666666</v>
      </c>
      <c r="Z29" s="49">
        <v>0</v>
      </c>
      <c r="AA29" s="71">
        <v>29</v>
      </c>
      <c r="AB29" s="71"/>
      <c r="AC29" s="72"/>
      <c r="AD29" s="78" t="s">
        <v>1735</v>
      </c>
      <c r="AE29" s="78">
        <v>686</v>
      </c>
      <c r="AF29" s="78">
        <v>184</v>
      </c>
      <c r="AG29" s="78">
        <v>42039</v>
      </c>
      <c r="AH29" s="78">
        <v>44461</v>
      </c>
      <c r="AI29" s="78"/>
      <c r="AJ29" s="78" t="s">
        <v>2044</v>
      </c>
      <c r="AK29" s="78" t="s">
        <v>2321</v>
      </c>
      <c r="AL29" s="78"/>
      <c r="AM29" s="78"/>
      <c r="AN29" s="80">
        <v>42640.735185185185</v>
      </c>
      <c r="AO29" s="83" t="s">
        <v>2714</v>
      </c>
      <c r="AP29" s="78" t="b">
        <v>1</v>
      </c>
      <c r="AQ29" s="78" t="b">
        <v>0</v>
      </c>
      <c r="AR29" s="78" t="b">
        <v>0</v>
      </c>
      <c r="AS29" s="78"/>
      <c r="AT29" s="78">
        <v>31</v>
      </c>
      <c r="AU29" s="78"/>
      <c r="AV29" s="78" t="b">
        <v>0</v>
      </c>
      <c r="AW29" s="78" t="s">
        <v>3104</v>
      </c>
      <c r="AX29" s="83" t="s">
        <v>3131</v>
      </c>
      <c r="AY29" s="78" t="s">
        <v>66</v>
      </c>
      <c r="AZ29" s="78" t="str">
        <f>REPLACE(INDEX(GroupVertices[Group],MATCH(Vertices[[#This Row],[Vertex]],GroupVertices[Vertex],0)),1,1,"")</f>
        <v>6</v>
      </c>
      <c r="BA29" s="48"/>
      <c r="BB29" s="48"/>
      <c r="BC29" s="48"/>
      <c r="BD29" s="48"/>
      <c r="BE29" s="48"/>
      <c r="BF29" s="48"/>
      <c r="BG29" s="116" t="s">
        <v>4304</v>
      </c>
      <c r="BH29" s="116" t="s">
        <v>4304</v>
      </c>
      <c r="BI29" s="116" t="s">
        <v>4433</v>
      </c>
      <c r="BJ29" s="116" t="s">
        <v>4433</v>
      </c>
      <c r="BK29" s="116">
        <v>0</v>
      </c>
      <c r="BL29" s="120">
        <v>0</v>
      </c>
      <c r="BM29" s="116">
        <v>2</v>
      </c>
      <c r="BN29" s="120">
        <v>11.11111111111111</v>
      </c>
      <c r="BO29" s="116">
        <v>0</v>
      </c>
      <c r="BP29" s="120">
        <v>0</v>
      </c>
      <c r="BQ29" s="116">
        <v>16</v>
      </c>
      <c r="BR29" s="120">
        <v>88.88888888888889</v>
      </c>
      <c r="BS29" s="116">
        <v>18</v>
      </c>
      <c r="BT29" s="2"/>
      <c r="BU29" s="3"/>
      <c r="BV29" s="3"/>
      <c r="BW29" s="3"/>
      <c r="BX29" s="3"/>
    </row>
    <row r="30" spans="1:76" ht="15">
      <c r="A30" s="64" t="s">
        <v>225</v>
      </c>
      <c r="B30" s="65"/>
      <c r="C30" s="65" t="s">
        <v>64</v>
      </c>
      <c r="D30" s="66">
        <v>162.38890504841868</v>
      </c>
      <c r="E30" s="68"/>
      <c r="F30" s="100" t="s">
        <v>892</v>
      </c>
      <c r="G30" s="65"/>
      <c r="H30" s="69" t="s">
        <v>225</v>
      </c>
      <c r="I30" s="70"/>
      <c r="J30" s="70"/>
      <c r="K30" s="69" t="s">
        <v>3446</v>
      </c>
      <c r="L30" s="73">
        <v>1</v>
      </c>
      <c r="M30" s="74">
        <v>4460.275390625</v>
      </c>
      <c r="N30" s="74">
        <v>5343.44140625</v>
      </c>
      <c r="O30" s="75"/>
      <c r="P30" s="76"/>
      <c r="Q30" s="76"/>
      <c r="R30" s="86"/>
      <c r="S30" s="48">
        <v>0</v>
      </c>
      <c r="T30" s="48">
        <v>3</v>
      </c>
      <c r="U30" s="49">
        <v>0</v>
      </c>
      <c r="V30" s="49">
        <v>0.02439</v>
      </c>
      <c r="W30" s="49">
        <v>0</v>
      </c>
      <c r="X30" s="49">
        <v>0.729412</v>
      </c>
      <c r="Y30" s="49">
        <v>0.8333333333333334</v>
      </c>
      <c r="Z30" s="49">
        <v>0</v>
      </c>
      <c r="AA30" s="71">
        <v>30</v>
      </c>
      <c r="AB30" s="71"/>
      <c r="AC30" s="72"/>
      <c r="AD30" s="78" t="s">
        <v>1736</v>
      </c>
      <c r="AE30" s="78">
        <v>1003</v>
      </c>
      <c r="AF30" s="78">
        <v>711</v>
      </c>
      <c r="AG30" s="78">
        <v>6723</v>
      </c>
      <c r="AH30" s="78">
        <v>1992</v>
      </c>
      <c r="AI30" s="78"/>
      <c r="AJ30" s="78" t="s">
        <v>2045</v>
      </c>
      <c r="AK30" s="78" t="s">
        <v>2332</v>
      </c>
      <c r="AL30" s="83" t="s">
        <v>2521</v>
      </c>
      <c r="AM30" s="78"/>
      <c r="AN30" s="80">
        <v>40920.02633101852</v>
      </c>
      <c r="AO30" s="83" t="s">
        <v>2715</v>
      </c>
      <c r="AP30" s="78" t="b">
        <v>1</v>
      </c>
      <c r="AQ30" s="78" t="b">
        <v>0</v>
      </c>
      <c r="AR30" s="78" t="b">
        <v>1</v>
      </c>
      <c r="AS30" s="78"/>
      <c r="AT30" s="78">
        <v>5</v>
      </c>
      <c r="AU30" s="83" t="s">
        <v>2957</v>
      </c>
      <c r="AV30" s="78" t="b">
        <v>0</v>
      </c>
      <c r="AW30" s="78" t="s">
        <v>3104</v>
      </c>
      <c r="AX30" s="83" t="s">
        <v>3132</v>
      </c>
      <c r="AY30" s="78" t="s">
        <v>66</v>
      </c>
      <c r="AZ30" s="78" t="str">
        <f>REPLACE(INDEX(GroupVertices[Group],MATCH(Vertices[[#This Row],[Vertex]],GroupVertices[Vertex],0)),1,1,"")</f>
        <v>6</v>
      </c>
      <c r="BA30" s="48"/>
      <c r="BB30" s="48"/>
      <c r="BC30" s="48"/>
      <c r="BD30" s="48"/>
      <c r="BE30" s="48" t="s">
        <v>800</v>
      </c>
      <c r="BF30" s="48" t="s">
        <v>800</v>
      </c>
      <c r="BG30" s="116" t="s">
        <v>4307</v>
      </c>
      <c r="BH30" s="116" t="s">
        <v>4307</v>
      </c>
      <c r="BI30" s="116" t="s">
        <v>4436</v>
      </c>
      <c r="BJ30" s="116" t="s">
        <v>4436</v>
      </c>
      <c r="BK30" s="116">
        <v>0</v>
      </c>
      <c r="BL30" s="120">
        <v>0</v>
      </c>
      <c r="BM30" s="116">
        <v>0</v>
      </c>
      <c r="BN30" s="120">
        <v>0</v>
      </c>
      <c r="BO30" s="116">
        <v>0</v>
      </c>
      <c r="BP30" s="120">
        <v>0</v>
      </c>
      <c r="BQ30" s="116">
        <v>19</v>
      </c>
      <c r="BR30" s="120">
        <v>100</v>
      </c>
      <c r="BS30" s="116">
        <v>19</v>
      </c>
      <c r="BT30" s="2"/>
      <c r="BU30" s="3"/>
      <c r="BV30" s="3"/>
      <c r="BW30" s="3"/>
      <c r="BX30" s="3"/>
    </row>
    <row r="31" spans="1:76" ht="15">
      <c r="A31" s="64" t="s">
        <v>226</v>
      </c>
      <c r="B31" s="65"/>
      <c r="C31" s="65" t="s">
        <v>64</v>
      </c>
      <c r="D31" s="66">
        <v>162.05039333021764</v>
      </c>
      <c r="E31" s="68"/>
      <c r="F31" s="100" t="s">
        <v>2989</v>
      </c>
      <c r="G31" s="65"/>
      <c r="H31" s="69" t="s">
        <v>226</v>
      </c>
      <c r="I31" s="70"/>
      <c r="J31" s="70"/>
      <c r="K31" s="69" t="s">
        <v>3447</v>
      </c>
      <c r="L31" s="73">
        <v>1</v>
      </c>
      <c r="M31" s="74">
        <v>2332.99169921875</v>
      </c>
      <c r="N31" s="74">
        <v>2507.592529296875</v>
      </c>
      <c r="O31" s="75"/>
      <c r="P31" s="76"/>
      <c r="Q31" s="76"/>
      <c r="R31" s="86"/>
      <c r="S31" s="48">
        <v>1</v>
      </c>
      <c r="T31" s="48">
        <v>1</v>
      </c>
      <c r="U31" s="49">
        <v>0</v>
      </c>
      <c r="V31" s="49">
        <v>0</v>
      </c>
      <c r="W31" s="49">
        <v>0</v>
      </c>
      <c r="X31" s="49">
        <v>0.999998</v>
      </c>
      <c r="Y31" s="49">
        <v>0</v>
      </c>
      <c r="Z31" s="49" t="s">
        <v>3838</v>
      </c>
      <c r="AA31" s="71">
        <v>31</v>
      </c>
      <c r="AB31" s="71"/>
      <c r="AC31" s="72"/>
      <c r="AD31" s="78" t="s">
        <v>1737</v>
      </c>
      <c r="AE31" s="78">
        <v>113</v>
      </c>
      <c r="AF31" s="78">
        <v>93</v>
      </c>
      <c r="AG31" s="78">
        <v>548</v>
      </c>
      <c r="AH31" s="78">
        <v>17</v>
      </c>
      <c r="AI31" s="78"/>
      <c r="AJ31" s="78" t="s">
        <v>2046</v>
      </c>
      <c r="AK31" s="78"/>
      <c r="AL31" s="83" t="s">
        <v>2522</v>
      </c>
      <c r="AM31" s="78"/>
      <c r="AN31" s="80">
        <v>43397.88920138889</v>
      </c>
      <c r="AO31" s="83" t="s">
        <v>2716</v>
      </c>
      <c r="AP31" s="78" t="b">
        <v>1</v>
      </c>
      <c r="AQ31" s="78" t="b">
        <v>0</v>
      </c>
      <c r="AR31" s="78" t="b">
        <v>0</v>
      </c>
      <c r="AS31" s="78"/>
      <c r="AT31" s="78">
        <v>0</v>
      </c>
      <c r="AU31" s="78"/>
      <c r="AV31" s="78" t="b">
        <v>0</v>
      </c>
      <c r="AW31" s="78" t="s">
        <v>3104</v>
      </c>
      <c r="AX31" s="83" t="s">
        <v>3133</v>
      </c>
      <c r="AY31" s="78" t="s">
        <v>66</v>
      </c>
      <c r="AZ31" s="78" t="str">
        <f>REPLACE(INDEX(GroupVertices[Group],MATCH(Vertices[[#This Row],[Vertex]],GroupVertices[Vertex],0)),1,1,"")</f>
        <v>2</v>
      </c>
      <c r="BA31" s="48" t="s">
        <v>689</v>
      </c>
      <c r="BB31" s="48" t="s">
        <v>689</v>
      </c>
      <c r="BC31" s="48" t="s">
        <v>776</v>
      </c>
      <c r="BD31" s="48" t="s">
        <v>776</v>
      </c>
      <c r="BE31" s="48" t="s">
        <v>806</v>
      </c>
      <c r="BF31" s="48" t="s">
        <v>806</v>
      </c>
      <c r="BG31" s="116" t="s">
        <v>4311</v>
      </c>
      <c r="BH31" s="116" t="s">
        <v>4311</v>
      </c>
      <c r="BI31" s="116" t="s">
        <v>4440</v>
      </c>
      <c r="BJ31" s="116" t="s">
        <v>4440</v>
      </c>
      <c r="BK31" s="116">
        <v>2</v>
      </c>
      <c r="BL31" s="120">
        <v>5.714285714285714</v>
      </c>
      <c r="BM31" s="116">
        <v>0</v>
      </c>
      <c r="BN31" s="120">
        <v>0</v>
      </c>
      <c r="BO31" s="116">
        <v>0</v>
      </c>
      <c r="BP31" s="120">
        <v>0</v>
      </c>
      <c r="BQ31" s="116">
        <v>33</v>
      </c>
      <c r="BR31" s="120">
        <v>94.28571428571429</v>
      </c>
      <c r="BS31" s="116">
        <v>35</v>
      </c>
      <c r="BT31" s="2"/>
      <c r="BU31" s="3"/>
      <c r="BV31" s="3"/>
      <c r="BW31" s="3"/>
      <c r="BX31" s="3"/>
    </row>
    <row r="32" spans="1:76" ht="15">
      <c r="A32" s="64" t="s">
        <v>227</v>
      </c>
      <c r="B32" s="65"/>
      <c r="C32" s="65" t="s">
        <v>64</v>
      </c>
      <c r="D32" s="66">
        <v>163.5610977295679</v>
      </c>
      <c r="E32" s="68"/>
      <c r="F32" s="100" t="s">
        <v>893</v>
      </c>
      <c r="G32" s="65"/>
      <c r="H32" s="69" t="s">
        <v>227</v>
      </c>
      <c r="I32" s="70"/>
      <c r="J32" s="70"/>
      <c r="K32" s="69" t="s">
        <v>3448</v>
      </c>
      <c r="L32" s="73">
        <v>1</v>
      </c>
      <c r="M32" s="74">
        <v>1166.7666015625</v>
      </c>
      <c r="N32" s="74">
        <v>1891.9674072265625</v>
      </c>
      <c r="O32" s="75"/>
      <c r="P32" s="76"/>
      <c r="Q32" s="76"/>
      <c r="R32" s="86"/>
      <c r="S32" s="48">
        <v>1</v>
      </c>
      <c r="T32" s="48">
        <v>1</v>
      </c>
      <c r="U32" s="49">
        <v>0</v>
      </c>
      <c r="V32" s="49">
        <v>0</v>
      </c>
      <c r="W32" s="49">
        <v>0</v>
      </c>
      <c r="X32" s="49">
        <v>0.999998</v>
      </c>
      <c r="Y32" s="49">
        <v>0</v>
      </c>
      <c r="Z32" s="49" t="s">
        <v>3838</v>
      </c>
      <c r="AA32" s="71">
        <v>32</v>
      </c>
      <c r="AB32" s="71"/>
      <c r="AC32" s="72"/>
      <c r="AD32" s="78" t="s">
        <v>1738</v>
      </c>
      <c r="AE32" s="78">
        <v>2919</v>
      </c>
      <c r="AF32" s="78">
        <v>2851</v>
      </c>
      <c r="AG32" s="78">
        <v>41489</v>
      </c>
      <c r="AH32" s="78">
        <v>187288</v>
      </c>
      <c r="AI32" s="78"/>
      <c r="AJ32" s="78" t="s">
        <v>2047</v>
      </c>
      <c r="AK32" s="78" t="s">
        <v>2333</v>
      </c>
      <c r="AL32" s="78"/>
      <c r="AM32" s="78"/>
      <c r="AN32" s="80">
        <v>39895.439259259256</v>
      </c>
      <c r="AO32" s="83" t="s">
        <v>2717</v>
      </c>
      <c r="AP32" s="78" t="b">
        <v>0</v>
      </c>
      <c r="AQ32" s="78" t="b">
        <v>0</v>
      </c>
      <c r="AR32" s="78" t="b">
        <v>1</v>
      </c>
      <c r="AS32" s="78"/>
      <c r="AT32" s="78">
        <v>66</v>
      </c>
      <c r="AU32" s="83" t="s">
        <v>2957</v>
      </c>
      <c r="AV32" s="78" t="b">
        <v>0</v>
      </c>
      <c r="AW32" s="78" t="s">
        <v>3104</v>
      </c>
      <c r="AX32" s="83" t="s">
        <v>3134</v>
      </c>
      <c r="AY32" s="78" t="s">
        <v>66</v>
      </c>
      <c r="AZ32" s="78" t="str">
        <f>REPLACE(INDEX(GroupVertices[Group],MATCH(Vertices[[#This Row],[Vertex]],GroupVertices[Vertex],0)),1,1,"")</f>
        <v>2</v>
      </c>
      <c r="BA32" s="48" t="s">
        <v>692</v>
      </c>
      <c r="BB32" s="48" t="s">
        <v>692</v>
      </c>
      <c r="BC32" s="48" t="s">
        <v>779</v>
      </c>
      <c r="BD32" s="48" t="s">
        <v>779</v>
      </c>
      <c r="BE32" s="48" t="s">
        <v>809</v>
      </c>
      <c r="BF32" s="48" t="s">
        <v>809</v>
      </c>
      <c r="BG32" s="116" t="s">
        <v>4315</v>
      </c>
      <c r="BH32" s="116" t="s">
        <v>4315</v>
      </c>
      <c r="BI32" s="116" t="s">
        <v>4444</v>
      </c>
      <c r="BJ32" s="116" t="s">
        <v>4444</v>
      </c>
      <c r="BK32" s="116">
        <v>1</v>
      </c>
      <c r="BL32" s="120">
        <v>5.882352941176471</v>
      </c>
      <c r="BM32" s="116">
        <v>0</v>
      </c>
      <c r="BN32" s="120">
        <v>0</v>
      </c>
      <c r="BO32" s="116">
        <v>0</v>
      </c>
      <c r="BP32" s="120">
        <v>0</v>
      </c>
      <c r="BQ32" s="116">
        <v>16</v>
      </c>
      <c r="BR32" s="120">
        <v>94.11764705882354</v>
      </c>
      <c r="BS32" s="116">
        <v>17</v>
      </c>
      <c r="BT32" s="2"/>
      <c r="BU32" s="3"/>
      <c r="BV32" s="3"/>
      <c r="BW32" s="3"/>
      <c r="BX32" s="3"/>
    </row>
    <row r="33" spans="1:76" ht="15">
      <c r="A33" s="64" t="s">
        <v>228</v>
      </c>
      <c r="B33" s="65"/>
      <c r="C33" s="65" t="s">
        <v>64</v>
      </c>
      <c r="D33" s="66">
        <v>162.1813064380656</v>
      </c>
      <c r="E33" s="68"/>
      <c r="F33" s="100" t="s">
        <v>2990</v>
      </c>
      <c r="G33" s="65"/>
      <c r="H33" s="69" t="s">
        <v>228</v>
      </c>
      <c r="I33" s="70"/>
      <c r="J33" s="70"/>
      <c r="K33" s="69" t="s">
        <v>3449</v>
      </c>
      <c r="L33" s="73">
        <v>1</v>
      </c>
      <c r="M33" s="74">
        <v>778.0248413085938</v>
      </c>
      <c r="N33" s="74">
        <v>1891.9674072265625</v>
      </c>
      <c r="O33" s="75"/>
      <c r="P33" s="76"/>
      <c r="Q33" s="76"/>
      <c r="R33" s="86"/>
      <c r="S33" s="48">
        <v>1</v>
      </c>
      <c r="T33" s="48">
        <v>1</v>
      </c>
      <c r="U33" s="49">
        <v>0</v>
      </c>
      <c r="V33" s="49">
        <v>0</v>
      </c>
      <c r="W33" s="49">
        <v>0</v>
      </c>
      <c r="X33" s="49">
        <v>0.999998</v>
      </c>
      <c r="Y33" s="49">
        <v>0</v>
      </c>
      <c r="Z33" s="49" t="s">
        <v>3838</v>
      </c>
      <c r="AA33" s="71">
        <v>33</v>
      </c>
      <c r="AB33" s="71"/>
      <c r="AC33" s="72"/>
      <c r="AD33" s="78" t="s">
        <v>1739</v>
      </c>
      <c r="AE33" s="78">
        <v>1188</v>
      </c>
      <c r="AF33" s="78">
        <v>332</v>
      </c>
      <c r="AG33" s="78">
        <v>3394</v>
      </c>
      <c r="AH33" s="78">
        <v>141</v>
      </c>
      <c r="AI33" s="78"/>
      <c r="AJ33" s="78" t="s">
        <v>2048</v>
      </c>
      <c r="AK33" s="78" t="s">
        <v>2334</v>
      </c>
      <c r="AL33" s="83" t="s">
        <v>2523</v>
      </c>
      <c r="AM33" s="78"/>
      <c r="AN33" s="80">
        <v>39863.89197916666</v>
      </c>
      <c r="AO33" s="83" t="s">
        <v>2718</v>
      </c>
      <c r="AP33" s="78" t="b">
        <v>0</v>
      </c>
      <c r="AQ33" s="78" t="b">
        <v>0</v>
      </c>
      <c r="AR33" s="78" t="b">
        <v>1</v>
      </c>
      <c r="AS33" s="78"/>
      <c r="AT33" s="78">
        <v>3</v>
      </c>
      <c r="AU33" s="83" t="s">
        <v>2958</v>
      </c>
      <c r="AV33" s="78" t="b">
        <v>0</v>
      </c>
      <c r="AW33" s="78" t="s">
        <v>3104</v>
      </c>
      <c r="AX33" s="83" t="s">
        <v>3135</v>
      </c>
      <c r="AY33" s="78" t="s">
        <v>66</v>
      </c>
      <c r="AZ33" s="78" t="str">
        <f>REPLACE(INDEX(GroupVertices[Group],MATCH(Vertices[[#This Row],[Vertex]],GroupVertices[Vertex],0)),1,1,"")</f>
        <v>2</v>
      </c>
      <c r="BA33" s="48"/>
      <c r="BB33" s="48"/>
      <c r="BC33" s="48"/>
      <c r="BD33" s="48"/>
      <c r="BE33" s="48" t="s">
        <v>810</v>
      </c>
      <c r="BF33" s="48" t="s">
        <v>810</v>
      </c>
      <c r="BG33" s="116" t="s">
        <v>4316</v>
      </c>
      <c r="BH33" s="116" t="s">
        <v>4316</v>
      </c>
      <c r="BI33" s="116" t="s">
        <v>4445</v>
      </c>
      <c r="BJ33" s="116" t="s">
        <v>4445</v>
      </c>
      <c r="BK33" s="116">
        <v>0</v>
      </c>
      <c r="BL33" s="120">
        <v>0</v>
      </c>
      <c r="BM33" s="116">
        <v>0</v>
      </c>
      <c r="BN33" s="120">
        <v>0</v>
      </c>
      <c r="BO33" s="116">
        <v>0</v>
      </c>
      <c r="BP33" s="120">
        <v>0</v>
      </c>
      <c r="BQ33" s="116">
        <v>3</v>
      </c>
      <c r="BR33" s="120">
        <v>100</v>
      </c>
      <c r="BS33" s="116">
        <v>3</v>
      </c>
      <c r="BT33" s="2"/>
      <c r="BU33" s="3"/>
      <c r="BV33" s="3"/>
      <c r="BW33" s="3"/>
      <c r="BX33" s="3"/>
    </row>
    <row r="34" spans="1:76" ht="15">
      <c r="A34" s="64" t="s">
        <v>229</v>
      </c>
      <c r="B34" s="65"/>
      <c r="C34" s="65" t="s">
        <v>64</v>
      </c>
      <c r="D34" s="66">
        <v>162.03122195459136</v>
      </c>
      <c r="E34" s="68"/>
      <c r="F34" s="100" t="s">
        <v>894</v>
      </c>
      <c r="G34" s="65"/>
      <c r="H34" s="69" t="s">
        <v>229</v>
      </c>
      <c r="I34" s="70"/>
      <c r="J34" s="70"/>
      <c r="K34" s="69" t="s">
        <v>3450</v>
      </c>
      <c r="L34" s="73">
        <v>1</v>
      </c>
      <c r="M34" s="74">
        <v>778.0248413085938</v>
      </c>
      <c r="N34" s="74">
        <v>1276.3428955078125</v>
      </c>
      <c r="O34" s="75"/>
      <c r="P34" s="76"/>
      <c r="Q34" s="76"/>
      <c r="R34" s="86"/>
      <c r="S34" s="48">
        <v>1</v>
      </c>
      <c r="T34" s="48">
        <v>1</v>
      </c>
      <c r="U34" s="49">
        <v>0</v>
      </c>
      <c r="V34" s="49">
        <v>0</v>
      </c>
      <c r="W34" s="49">
        <v>0</v>
      </c>
      <c r="X34" s="49">
        <v>0.999998</v>
      </c>
      <c r="Y34" s="49">
        <v>0</v>
      </c>
      <c r="Z34" s="49" t="s">
        <v>3838</v>
      </c>
      <c r="AA34" s="71">
        <v>34</v>
      </c>
      <c r="AB34" s="71"/>
      <c r="AC34" s="72"/>
      <c r="AD34" s="78" t="s">
        <v>1740</v>
      </c>
      <c r="AE34" s="78">
        <v>137</v>
      </c>
      <c r="AF34" s="78">
        <v>58</v>
      </c>
      <c r="AG34" s="78">
        <v>214</v>
      </c>
      <c r="AH34" s="78">
        <v>264</v>
      </c>
      <c r="AI34" s="78"/>
      <c r="AJ34" s="78" t="s">
        <v>2049</v>
      </c>
      <c r="AK34" s="78" t="s">
        <v>2335</v>
      </c>
      <c r="AL34" s="78"/>
      <c r="AM34" s="78"/>
      <c r="AN34" s="80">
        <v>42323.3728125</v>
      </c>
      <c r="AO34" s="83" t="s">
        <v>2719</v>
      </c>
      <c r="AP34" s="78" t="b">
        <v>0</v>
      </c>
      <c r="AQ34" s="78" t="b">
        <v>0</v>
      </c>
      <c r="AR34" s="78" t="b">
        <v>0</v>
      </c>
      <c r="AS34" s="78"/>
      <c r="AT34" s="78">
        <v>0</v>
      </c>
      <c r="AU34" s="83" t="s">
        <v>2957</v>
      </c>
      <c r="AV34" s="78" t="b">
        <v>0</v>
      </c>
      <c r="AW34" s="78" t="s">
        <v>3104</v>
      </c>
      <c r="AX34" s="83" t="s">
        <v>3136</v>
      </c>
      <c r="AY34" s="78" t="s">
        <v>66</v>
      </c>
      <c r="AZ34" s="78" t="str">
        <f>REPLACE(INDEX(GroupVertices[Group],MATCH(Vertices[[#This Row],[Vertex]],GroupVertices[Vertex],0)),1,1,"")</f>
        <v>2</v>
      </c>
      <c r="BA34" s="48" t="s">
        <v>693</v>
      </c>
      <c r="BB34" s="48" t="s">
        <v>693</v>
      </c>
      <c r="BC34" s="48" t="s">
        <v>778</v>
      </c>
      <c r="BD34" s="48" t="s">
        <v>778</v>
      </c>
      <c r="BE34" s="48" t="s">
        <v>800</v>
      </c>
      <c r="BF34" s="48" t="s">
        <v>800</v>
      </c>
      <c r="BG34" s="116" t="s">
        <v>3951</v>
      </c>
      <c r="BH34" s="116" t="s">
        <v>3951</v>
      </c>
      <c r="BI34" s="116" t="s">
        <v>1587</v>
      </c>
      <c r="BJ34" s="116" t="s">
        <v>1587</v>
      </c>
      <c r="BK34" s="116">
        <v>0</v>
      </c>
      <c r="BL34" s="120">
        <v>0</v>
      </c>
      <c r="BM34" s="116">
        <v>0</v>
      </c>
      <c r="BN34" s="120">
        <v>0</v>
      </c>
      <c r="BO34" s="116">
        <v>0</v>
      </c>
      <c r="BP34" s="120">
        <v>0</v>
      </c>
      <c r="BQ34" s="116">
        <v>1</v>
      </c>
      <c r="BR34" s="120">
        <v>100</v>
      </c>
      <c r="BS34" s="116">
        <v>1</v>
      </c>
      <c r="BT34" s="2"/>
      <c r="BU34" s="3"/>
      <c r="BV34" s="3"/>
      <c r="BW34" s="3"/>
      <c r="BX34" s="3"/>
    </row>
    <row r="35" spans="1:76" ht="15">
      <c r="A35" s="64" t="s">
        <v>230</v>
      </c>
      <c r="B35" s="65"/>
      <c r="C35" s="65" t="s">
        <v>64</v>
      </c>
      <c r="D35" s="66">
        <v>162.33358193589714</v>
      </c>
      <c r="E35" s="68"/>
      <c r="F35" s="100" t="s">
        <v>895</v>
      </c>
      <c r="G35" s="65"/>
      <c r="H35" s="69" t="s">
        <v>230</v>
      </c>
      <c r="I35" s="70"/>
      <c r="J35" s="70"/>
      <c r="K35" s="69" t="s">
        <v>3451</v>
      </c>
      <c r="L35" s="73">
        <v>1</v>
      </c>
      <c r="M35" s="74">
        <v>8014.14306640625</v>
      </c>
      <c r="N35" s="74">
        <v>2720.316162109375</v>
      </c>
      <c r="O35" s="75"/>
      <c r="P35" s="76"/>
      <c r="Q35" s="76"/>
      <c r="R35" s="86"/>
      <c r="S35" s="48">
        <v>2</v>
      </c>
      <c r="T35" s="48">
        <v>1</v>
      </c>
      <c r="U35" s="49">
        <v>0</v>
      </c>
      <c r="V35" s="49">
        <v>1</v>
      </c>
      <c r="W35" s="49">
        <v>0</v>
      </c>
      <c r="X35" s="49">
        <v>1.298243</v>
      </c>
      <c r="Y35" s="49">
        <v>0</v>
      </c>
      <c r="Z35" s="49">
        <v>0</v>
      </c>
      <c r="AA35" s="71">
        <v>35</v>
      </c>
      <c r="AB35" s="71"/>
      <c r="AC35" s="72"/>
      <c r="AD35" s="78" t="s">
        <v>1741</v>
      </c>
      <c r="AE35" s="78">
        <v>431</v>
      </c>
      <c r="AF35" s="78">
        <v>610</v>
      </c>
      <c r="AG35" s="78">
        <v>161</v>
      </c>
      <c r="AH35" s="78">
        <v>31</v>
      </c>
      <c r="AI35" s="78"/>
      <c r="AJ35" s="78" t="s">
        <v>2050</v>
      </c>
      <c r="AK35" s="78" t="s">
        <v>2336</v>
      </c>
      <c r="AL35" s="78"/>
      <c r="AM35" s="78"/>
      <c r="AN35" s="80">
        <v>43105.6034375</v>
      </c>
      <c r="AO35" s="78"/>
      <c r="AP35" s="78" t="b">
        <v>1</v>
      </c>
      <c r="AQ35" s="78" t="b">
        <v>0</v>
      </c>
      <c r="AR35" s="78" t="b">
        <v>0</v>
      </c>
      <c r="AS35" s="78"/>
      <c r="AT35" s="78">
        <v>0</v>
      </c>
      <c r="AU35" s="78"/>
      <c r="AV35" s="78" t="b">
        <v>0</v>
      </c>
      <c r="AW35" s="78" t="s">
        <v>3104</v>
      </c>
      <c r="AX35" s="83" t="s">
        <v>3137</v>
      </c>
      <c r="AY35" s="78" t="s">
        <v>66</v>
      </c>
      <c r="AZ35" s="78" t="str">
        <f>REPLACE(INDEX(GroupVertices[Group],MATCH(Vertices[[#This Row],[Vertex]],GroupVertices[Vertex],0)),1,1,"")</f>
        <v>50</v>
      </c>
      <c r="BA35" s="48"/>
      <c r="BB35" s="48"/>
      <c r="BC35" s="48"/>
      <c r="BD35" s="48"/>
      <c r="BE35" s="48" t="s">
        <v>811</v>
      </c>
      <c r="BF35" s="48" t="s">
        <v>811</v>
      </c>
      <c r="BG35" s="116" t="s">
        <v>4049</v>
      </c>
      <c r="BH35" s="116" t="s">
        <v>4049</v>
      </c>
      <c r="BI35" s="116" t="s">
        <v>4170</v>
      </c>
      <c r="BJ35" s="116" t="s">
        <v>4170</v>
      </c>
      <c r="BK35" s="116">
        <v>4</v>
      </c>
      <c r="BL35" s="120">
        <v>11.764705882352942</v>
      </c>
      <c r="BM35" s="116">
        <v>2</v>
      </c>
      <c r="BN35" s="120">
        <v>5.882352941176471</v>
      </c>
      <c r="BO35" s="116">
        <v>0</v>
      </c>
      <c r="BP35" s="120">
        <v>0</v>
      </c>
      <c r="BQ35" s="116">
        <v>28</v>
      </c>
      <c r="BR35" s="120">
        <v>82.3529411764706</v>
      </c>
      <c r="BS35" s="116">
        <v>34</v>
      </c>
      <c r="BT35" s="2"/>
      <c r="BU35" s="3"/>
      <c r="BV35" s="3"/>
      <c r="BW35" s="3"/>
      <c r="BX35" s="3"/>
    </row>
    <row r="36" spans="1:76" ht="15">
      <c r="A36" s="64" t="s">
        <v>231</v>
      </c>
      <c r="B36" s="65"/>
      <c r="C36" s="65" t="s">
        <v>64</v>
      </c>
      <c r="D36" s="66">
        <v>162.02574441869814</v>
      </c>
      <c r="E36" s="68"/>
      <c r="F36" s="100" t="s">
        <v>896</v>
      </c>
      <c r="G36" s="65"/>
      <c r="H36" s="69" t="s">
        <v>231</v>
      </c>
      <c r="I36" s="70"/>
      <c r="J36" s="70"/>
      <c r="K36" s="69" t="s">
        <v>3452</v>
      </c>
      <c r="L36" s="73">
        <v>1</v>
      </c>
      <c r="M36" s="74">
        <v>8014.14306640625</v>
      </c>
      <c r="N36" s="74">
        <v>2420.34619140625</v>
      </c>
      <c r="O36" s="75"/>
      <c r="P36" s="76"/>
      <c r="Q36" s="76"/>
      <c r="R36" s="86"/>
      <c r="S36" s="48">
        <v>0</v>
      </c>
      <c r="T36" s="48">
        <v>1</v>
      </c>
      <c r="U36" s="49">
        <v>0</v>
      </c>
      <c r="V36" s="49">
        <v>1</v>
      </c>
      <c r="W36" s="49">
        <v>0</v>
      </c>
      <c r="X36" s="49">
        <v>0.701753</v>
      </c>
      <c r="Y36" s="49">
        <v>0</v>
      </c>
      <c r="Z36" s="49">
        <v>0</v>
      </c>
      <c r="AA36" s="71">
        <v>36</v>
      </c>
      <c r="AB36" s="71"/>
      <c r="AC36" s="72"/>
      <c r="AD36" s="78" t="s">
        <v>1742</v>
      </c>
      <c r="AE36" s="78">
        <v>31</v>
      </c>
      <c r="AF36" s="78">
        <v>48</v>
      </c>
      <c r="AG36" s="78">
        <v>870</v>
      </c>
      <c r="AH36" s="78">
        <v>883</v>
      </c>
      <c r="AI36" s="78"/>
      <c r="AJ36" s="78" t="s">
        <v>2051</v>
      </c>
      <c r="AK36" s="78" t="s">
        <v>2337</v>
      </c>
      <c r="AL36" s="78"/>
      <c r="AM36" s="78"/>
      <c r="AN36" s="80">
        <v>42521.94020833333</v>
      </c>
      <c r="AO36" s="83" t="s">
        <v>2720</v>
      </c>
      <c r="AP36" s="78" t="b">
        <v>1</v>
      </c>
      <c r="AQ36" s="78" t="b">
        <v>0</v>
      </c>
      <c r="AR36" s="78" t="b">
        <v>0</v>
      </c>
      <c r="AS36" s="78"/>
      <c r="AT36" s="78">
        <v>0</v>
      </c>
      <c r="AU36" s="78"/>
      <c r="AV36" s="78" t="b">
        <v>0</v>
      </c>
      <c r="AW36" s="78" t="s">
        <v>3104</v>
      </c>
      <c r="AX36" s="83" t="s">
        <v>3138</v>
      </c>
      <c r="AY36" s="78" t="s">
        <v>66</v>
      </c>
      <c r="AZ36" s="78" t="str">
        <f>REPLACE(INDEX(GroupVertices[Group],MATCH(Vertices[[#This Row],[Vertex]],GroupVertices[Vertex],0)),1,1,"")</f>
        <v>50</v>
      </c>
      <c r="BA36" s="48"/>
      <c r="BB36" s="48"/>
      <c r="BC36" s="48"/>
      <c r="BD36" s="48"/>
      <c r="BE36" s="48" t="s">
        <v>812</v>
      </c>
      <c r="BF36" s="48" t="s">
        <v>812</v>
      </c>
      <c r="BG36" s="116" t="s">
        <v>4317</v>
      </c>
      <c r="BH36" s="116" t="s">
        <v>4317</v>
      </c>
      <c r="BI36" s="116" t="s">
        <v>4446</v>
      </c>
      <c r="BJ36" s="116" t="s">
        <v>4446</v>
      </c>
      <c r="BK36" s="116">
        <v>4</v>
      </c>
      <c r="BL36" s="120">
        <v>13.793103448275861</v>
      </c>
      <c r="BM36" s="116">
        <v>2</v>
      </c>
      <c r="BN36" s="120">
        <v>6.896551724137931</v>
      </c>
      <c r="BO36" s="116">
        <v>0</v>
      </c>
      <c r="BP36" s="120">
        <v>0</v>
      </c>
      <c r="BQ36" s="116">
        <v>23</v>
      </c>
      <c r="BR36" s="120">
        <v>79.3103448275862</v>
      </c>
      <c r="BS36" s="116">
        <v>29</v>
      </c>
      <c r="BT36" s="2"/>
      <c r="BU36" s="3"/>
      <c r="BV36" s="3"/>
      <c r="BW36" s="3"/>
      <c r="BX36" s="3"/>
    </row>
    <row r="37" spans="1:76" ht="15">
      <c r="A37" s="64" t="s">
        <v>232</v>
      </c>
      <c r="B37" s="65"/>
      <c r="C37" s="65" t="s">
        <v>64</v>
      </c>
      <c r="D37" s="66">
        <v>162.53679851753563</v>
      </c>
      <c r="E37" s="68"/>
      <c r="F37" s="100" t="s">
        <v>897</v>
      </c>
      <c r="G37" s="65"/>
      <c r="H37" s="69" t="s">
        <v>232</v>
      </c>
      <c r="I37" s="70"/>
      <c r="J37" s="70"/>
      <c r="K37" s="69" t="s">
        <v>3453</v>
      </c>
      <c r="L37" s="73">
        <v>8.240336743007152</v>
      </c>
      <c r="M37" s="74">
        <v>6458.09375</v>
      </c>
      <c r="N37" s="74">
        <v>3032.0498046875</v>
      </c>
      <c r="O37" s="75"/>
      <c r="P37" s="76"/>
      <c r="Q37" s="76"/>
      <c r="R37" s="86"/>
      <c r="S37" s="48">
        <v>0</v>
      </c>
      <c r="T37" s="48">
        <v>2</v>
      </c>
      <c r="U37" s="49">
        <v>2</v>
      </c>
      <c r="V37" s="49">
        <v>0.5</v>
      </c>
      <c r="W37" s="49">
        <v>0</v>
      </c>
      <c r="X37" s="49">
        <v>1.459457</v>
      </c>
      <c r="Y37" s="49">
        <v>0</v>
      </c>
      <c r="Z37" s="49">
        <v>0</v>
      </c>
      <c r="AA37" s="71">
        <v>37</v>
      </c>
      <c r="AB37" s="71"/>
      <c r="AC37" s="72"/>
      <c r="AD37" s="78" t="s">
        <v>1743</v>
      </c>
      <c r="AE37" s="78">
        <v>1747</v>
      </c>
      <c r="AF37" s="78">
        <v>981</v>
      </c>
      <c r="AG37" s="78">
        <v>55714</v>
      </c>
      <c r="AH37" s="78">
        <v>175982</v>
      </c>
      <c r="AI37" s="78"/>
      <c r="AJ37" s="78" t="s">
        <v>2052</v>
      </c>
      <c r="AK37" s="78" t="s">
        <v>2338</v>
      </c>
      <c r="AL37" s="83" t="s">
        <v>2524</v>
      </c>
      <c r="AM37" s="78"/>
      <c r="AN37" s="80">
        <v>41469.538310185184</v>
      </c>
      <c r="AO37" s="83" t="s">
        <v>2721</v>
      </c>
      <c r="AP37" s="78" t="b">
        <v>0</v>
      </c>
      <c r="AQ37" s="78" t="b">
        <v>0</v>
      </c>
      <c r="AR37" s="78" t="b">
        <v>0</v>
      </c>
      <c r="AS37" s="78"/>
      <c r="AT37" s="78">
        <v>13</v>
      </c>
      <c r="AU37" s="83" t="s">
        <v>2962</v>
      </c>
      <c r="AV37" s="78" t="b">
        <v>0</v>
      </c>
      <c r="AW37" s="78" t="s">
        <v>3104</v>
      </c>
      <c r="AX37" s="83" t="s">
        <v>3139</v>
      </c>
      <c r="AY37" s="78" t="s">
        <v>66</v>
      </c>
      <c r="AZ37" s="78" t="str">
        <f>REPLACE(INDEX(GroupVertices[Group],MATCH(Vertices[[#This Row],[Vertex]],GroupVertices[Vertex],0)),1,1,"")</f>
        <v>33</v>
      </c>
      <c r="BA37" s="48"/>
      <c r="BB37" s="48"/>
      <c r="BC37" s="48"/>
      <c r="BD37" s="48"/>
      <c r="BE37" s="48" t="s">
        <v>813</v>
      </c>
      <c r="BF37" s="48" t="s">
        <v>813</v>
      </c>
      <c r="BG37" s="116" t="s">
        <v>4318</v>
      </c>
      <c r="BH37" s="116" t="s">
        <v>4318</v>
      </c>
      <c r="BI37" s="116" t="s">
        <v>4447</v>
      </c>
      <c r="BJ37" s="116" t="s">
        <v>4447</v>
      </c>
      <c r="BK37" s="116">
        <v>0</v>
      </c>
      <c r="BL37" s="120">
        <v>0</v>
      </c>
      <c r="BM37" s="116">
        <v>0</v>
      </c>
      <c r="BN37" s="120">
        <v>0</v>
      </c>
      <c r="BO37" s="116">
        <v>0</v>
      </c>
      <c r="BP37" s="120">
        <v>0</v>
      </c>
      <c r="BQ37" s="116">
        <v>17</v>
      </c>
      <c r="BR37" s="120">
        <v>100</v>
      </c>
      <c r="BS37" s="116">
        <v>17</v>
      </c>
      <c r="BT37" s="2"/>
      <c r="BU37" s="3"/>
      <c r="BV37" s="3"/>
      <c r="BW37" s="3"/>
      <c r="BX37" s="3"/>
    </row>
    <row r="38" spans="1:76" ht="15">
      <c r="A38" s="64" t="s">
        <v>430</v>
      </c>
      <c r="B38" s="65"/>
      <c r="C38" s="65" t="s">
        <v>64</v>
      </c>
      <c r="D38" s="66">
        <v>165.53191514394874</v>
      </c>
      <c r="E38" s="68"/>
      <c r="F38" s="100" t="s">
        <v>2991</v>
      </c>
      <c r="G38" s="65"/>
      <c r="H38" s="69" t="s">
        <v>430</v>
      </c>
      <c r="I38" s="70"/>
      <c r="J38" s="70"/>
      <c r="K38" s="69" t="s">
        <v>3454</v>
      </c>
      <c r="L38" s="73">
        <v>1</v>
      </c>
      <c r="M38" s="74">
        <v>6458.09375</v>
      </c>
      <c r="N38" s="74">
        <v>3473.18212890625</v>
      </c>
      <c r="O38" s="75"/>
      <c r="P38" s="76"/>
      <c r="Q38" s="76"/>
      <c r="R38" s="86"/>
      <c r="S38" s="48">
        <v>1</v>
      </c>
      <c r="T38" s="48">
        <v>0</v>
      </c>
      <c r="U38" s="49">
        <v>0</v>
      </c>
      <c r="V38" s="49">
        <v>0.333333</v>
      </c>
      <c r="W38" s="49">
        <v>0</v>
      </c>
      <c r="X38" s="49">
        <v>0.770269</v>
      </c>
      <c r="Y38" s="49">
        <v>0</v>
      </c>
      <c r="Z38" s="49">
        <v>0</v>
      </c>
      <c r="AA38" s="71">
        <v>38</v>
      </c>
      <c r="AB38" s="71"/>
      <c r="AC38" s="72"/>
      <c r="AD38" s="78" t="s">
        <v>1744</v>
      </c>
      <c r="AE38" s="78">
        <v>442</v>
      </c>
      <c r="AF38" s="78">
        <v>6449</v>
      </c>
      <c r="AG38" s="78">
        <v>769</v>
      </c>
      <c r="AH38" s="78">
        <v>149</v>
      </c>
      <c r="AI38" s="78"/>
      <c r="AJ38" s="78" t="s">
        <v>2053</v>
      </c>
      <c r="AK38" s="78" t="s">
        <v>2339</v>
      </c>
      <c r="AL38" s="83" t="s">
        <v>2525</v>
      </c>
      <c r="AM38" s="78"/>
      <c r="AN38" s="80">
        <v>43005.522314814814</v>
      </c>
      <c r="AO38" s="83" t="s">
        <v>2722</v>
      </c>
      <c r="AP38" s="78" t="b">
        <v>1</v>
      </c>
      <c r="AQ38" s="78" t="b">
        <v>0</v>
      </c>
      <c r="AR38" s="78" t="b">
        <v>0</v>
      </c>
      <c r="AS38" s="78"/>
      <c r="AT38" s="78">
        <v>39</v>
      </c>
      <c r="AU38" s="78"/>
      <c r="AV38" s="78" t="b">
        <v>0</v>
      </c>
      <c r="AW38" s="78" t="s">
        <v>3104</v>
      </c>
      <c r="AX38" s="83" t="s">
        <v>3140</v>
      </c>
      <c r="AY38" s="78" t="s">
        <v>65</v>
      </c>
      <c r="AZ38" s="78" t="str">
        <f>REPLACE(INDEX(GroupVertices[Group],MATCH(Vertices[[#This Row],[Vertex]],GroupVertices[Vertex],0)),1,1,"")</f>
        <v>33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431</v>
      </c>
      <c r="B39" s="65"/>
      <c r="C39" s="65" t="s">
        <v>64</v>
      </c>
      <c r="D39" s="66">
        <v>164.43038267582205</v>
      </c>
      <c r="E39" s="68"/>
      <c r="F39" s="100" t="s">
        <v>2992</v>
      </c>
      <c r="G39" s="65"/>
      <c r="H39" s="69" t="s">
        <v>431</v>
      </c>
      <c r="I39" s="70"/>
      <c r="J39" s="70"/>
      <c r="K39" s="69" t="s">
        <v>3455</v>
      </c>
      <c r="L39" s="73">
        <v>1</v>
      </c>
      <c r="M39" s="74">
        <v>6730.970703125</v>
      </c>
      <c r="N39" s="74">
        <v>3473.18212890625</v>
      </c>
      <c r="O39" s="75"/>
      <c r="P39" s="76"/>
      <c r="Q39" s="76"/>
      <c r="R39" s="86"/>
      <c r="S39" s="48">
        <v>1</v>
      </c>
      <c r="T39" s="48">
        <v>0</v>
      </c>
      <c r="U39" s="49">
        <v>0</v>
      </c>
      <c r="V39" s="49">
        <v>0.333333</v>
      </c>
      <c r="W39" s="49">
        <v>0</v>
      </c>
      <c r="X39" s="49">
        <v>0.770269</v>
      </c>
      <c r="Y39" s="49">
        <v>0</v>
      </c>
      <c r="Z39" s="49">
        <v>0</v>
      </c>
      <c r="AA39" s="71">
        <v>39</v>
      </c>
      <c r="AB39" s="71"/>
      <c r="AC39" s="72"/>
      <c r="AD39" s="78" t="s">
        <v>1745</v>
      </c>
      <c r="AE39" s="78">
        <v>2493</v>
      </c>
      <c r="AF39" s="78">
        <v>4438</v>
      </c>
      <c r="AG39" s="78">
        <v>52423</v>
      </c>
      <c r="AH39" s="78">
        <v>49755</v>
      </c>
      <c r="AI39" s="78"/>
      <c r="AJ39" s="78" t="s">
        <v>2054</v>
      </c>
      <c r="AK39" s="78" t="s">
        <v>2340</v>
      </c>
      <c r="AL39" s="83" t="s">
        <v>2526</v>
      </c>
      <c r="AM39" s="78"/>
      <c r="AN39" s="80">
        <v>39480.915601851855</v>
      </c>
      <c r="AO39" s="83" t="s">
        <v>2723</v>
      </c>
      <c r="AP39" s="78" t="b">
        <v>1</v>
      </c>
      <c r="AQ39" s="78" t="b">
        <v>0</v>
      </c>
      <c r="AR39" s="78" t="b">
        <v>1</v>
      </c>
      <c r="AS39" s="78"/>
      <c r="AT39" s="78">
        <v>107</v>
      </c>
      <c r="AU39" s="83" t="s">
        <v>2957</v>
      </c>
      <c r="AV39" s="78" t="b">
        <v>0</v>
      </c>
      <c r="AW39" s="78" t="s">
        <v>3104</v>
      </c>
      <c r="AX39" s="83" t="s">
        <v>3141</v>
      </c>
      <c r="AY39" s="78" t="s">
        <v>65</v>
      </c>
      <c r="AZ39" s="78" t="str">
        <f>REPLACE(INDEX(GroupVertices[Group],MATCH(Vertices[[#This Row],[Vertex]],GroupVertices[Vertex],0)),1,1,"")</f>
        <v>33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233</v>
      </c>
      <c r="B40" s="65"/>
      <c r="C40" s="65" t="s">
        <v>64</v>
      </c>
      <c r="D40" s="66">
        <v>162.04382028714576</v>
      </c>
      <c r="E40" s="68"/>
      <c r="F40" s="100" t="s">
        <v>898</v>
      </c>
      <c r="G40" s="65"/>
      <c r="H40" s="69" t="s">
        <v>233</v>
      </c>
      <c r="I40" s="70"/>
      <c r="J40" s="70"/>
      <c r="K40" s="69" t="s">
        <v>3456</v>
      </c>
      <c r="L40" s="73">
        <v>1</v>
      </c>
      <c r="M40" s="74">
        <v>5707.681640625</v>
      </c>
      <c r="N40" s="74">
        <v>4455.4365234375</v>
      </c>
      <c r="O40" s="75"/>
      <c r="P40" s="76"/>
      <c r="Q40" s="76"/>
      <c r="R40" s="86"/>
      <c r="S40" s="48">
        <v>0</v>
      </c>
      <c r="T40" s="48">
        <v>1</v>
      </c>
      <c r="U40" s="49">
        <v>0</v>
      </c>
      <c r="V40" s="49">
        <v>0.2</v>
      </c>
      <c r="W40" s="49">
        <v>0</v>
      </c>
      <c r="X40" s="49">
        <v>0.693693</v>
      </c>
      <c r="Y40" s="49">
        <v>0</v>
      </c>
      <c r="Z40" s="49">
        <v>0</v>
      </c>
      <c r="AA40" s="71">
        <v>40</v>
      </c>
      <c r="AB40" s="71"/>
      <c r="AC40" s="72"/>
      <c r="AD40" s="78" t="s">
        <v>1746</v>
      </c>
      <c r="AE40" s="78">
        <v>82</v>
      </c>
      <c r="AF40" s="78">
        <v>81</v>
      </c>
      <c r="AG40" s="78">
        <v>24377</v>
      </c>
      <c r="AH40" s="78">
        <v>1898</v>
      </c>
      <c r="AI40" s="78"/>
      <c r="AJ40" s="78"/>
      <c r="AK40" s="78"/>
      <c r="AL40" s="78"/>
      <c r="AM40" s="78"/>
      <c r="AN40" s="80">
        <v>40527.04813657407</v>
      </c>
      <c r="AO40" s="83" t="s">
        <v>2724</v>
      </c>
      <c r="AP40" s="78" t="b">
        <v>1</v>
      </c>
      <c r="AQ40" s="78" t="b">
        <v>0</v>
      </c>
      <c r="AR40" s="78" t="b">
        <v>0</v>
      </c>
      <c r="AS40" s="78"/>
      <c r="AT40" s="78">
        <v>0</v>
      </c>
      <c r="AU40" s="83" t="s">
        <v>2957</v>
      </c>
      <c r="AV40" s="78" t="b">
        <v>0</v>
      </c>
      <c r="AW40" s="78" t="s">
        <v>3104</v>
      </c>
      <c r="AX40" s="83" t="s">
        <v>3142</v>
      </c>
      <c r="AY40" s="78" t="s">
        <v>66</v>
      </c>
      <c r="AZ40" s="78" t="str">
        <f>REPLACE(INDEX(GroupVertices[Group],MATCH(Vertices[[#This Row],[Vertex]],GroupVertices[Vertex],0)),1,1,"")</f>
        <v>16</v>
      </c>
      <c r="BA40" s="48"/>
      <c r="BB40" s="48"/>
      <c r="BC40" s="48"/>
      <c r="BD40" s="48"/>
      <c r="BE40" s="48"/>
      <c r="BF40" s="48"/>
      <c r="BG40" s="116" t="s">
        <v>4319</v>
      </c>
      <c r="BH40" s="116" t="s">
        <v>4319</v>
      </c>
      <c r="BI40" s="116" t="s">
        <v>4448</v>
      </c>
      <c r="BJ40" s="116" t="s">
        <v>4448</v>
      </c>
      <c r="BK40" s="116">
        <v>1</v>
      </c>
      <c r="BL40" s="120">
        <v>4.3478260869565215</v>
      </c>
      <c r="BM40" s="116">
        <v>1</v>
      </c>
      <c r="BN40" s="120">
        <v>4.3478260869565215</v>
      </c>
      <c r="BO40" s="116">
        <v>0</v>
      </c>
      <c r="BP40" s="120">
        <v>0</v>
      </c>
      <c r="BQ40" s="116">
        <v>21</v>
      </c>
      <c r="BR40" s="120">
        <v>91.30434782608695</v>
      </c>
      <c r="BS40" s="116">
        <v>23</v>
      </c>
      <c r="BT40" s="2"/>
      <c r="BU40" s="3"/>
      <c r="BV40" s="3"/>
      <c r="BW40" s="3"/>
      <c r="BX40" s="3"/>
    </row>
    <row r="41" spans="1:76" ht="15">
      <c r="A41" s="64" t="s">
        <v>234</v>
      </c>
      <c r="B41" s="65"/>
      <c r="C41" s="65" t="s">
        <v>64</v>
      </c>
      <c r="D41" s="66">
        <v>164.78094497298815</v>
      </c>
      <c r="E41" s="68"/>
      <c r="F41" s="100" t="s">
        <v>899</v>
      </c>
      <c r="G41" s="65"/>
      <c r="H41" s="69" t="s">
        <v>234</v>
      </c>
      <c r="I41" s="70"/>
      <c r="J41" s="70"/>
      <c r="K41" s="69" t="s">
        <v>3457</v>
      </c>
      <c r="L41" s="73">
        <v>1</v>
      </c>
      <c r="M41" s="74">
        <v>5707.681640625</v>
      </c>
      <c r="N41" s="74">
        <v>3837.8515625</v>
      </c>
      <c r="O41" s="75"/>
      <c r="P41" s="76"/>
      <c r="Q41" s="76"/>
      <c r="R41" s="86"/>
      <c r="S41" s="48">
        <v>0</v>
      </c>
      <c r="T41" s="48">
        <v>1</v>
      </c>
      <c r="U41" s="49">
        <v>0</v>
      </c>
      <c r="V41" s="49">
        <v>0.2</v>
      </c>
      <c r="W41" s="49">
        <v>0</v>
      </c>
      <c r="X41" s="49">
        <v>0.693693</v>
      </c>
      <c r="Y41" s="49">
        <v>0</v>
      </c>
      <c r="Z41" s="49">
        <v>0</v>
      </c>
      <c r="AA41" s="71">
        <v>41</v>
      </c>
      <c r="AB41" s="71"/>
      <c r="AC41" s="72"/>
      <c r="AD41" s="78" t="s">
        <v>1747</v>
      </c>
      <c r="AE41" s="78">
        <v>5172</v>
      </c>
      <c r="AF41" s="78">
        <v>5078</v>
      </c>
      <c r="AG41" s="78">
        <v>69780</v>
      </c>
      <c r="AH41" s="78">
        <v>27446</v>
      </c>
      <c r="AI41" s="78"/>
      <c r="AJ41" s="78" t="s">
        <v>2055</v>
      </c>
      <c r="AK41" s="78" t="s">
        <v>2341</v>
      </c>
      <c r="AL41" s="83" t="s">
        <v>2527</v>
      </c>
      <c r="AM41" s="78"/>
      <c r="AN41" s="80">
        <v>41216.67356481482</v>
      </c>
      <c r="AO41" s="83" t="s">
        <v>2725</v>
      </c>
      <c r="AP41" s="78" t="b">
        <v>0</v>
      </c>
      <c r="AQ41" s="78" t="b">
        <v>0</v>
      </c>
      <c r="AR41" s="78" t="b">
        <v>1</v>
      </c>
      <c r="AS41" s="78"/>
      <c r="AT41" s="78">
        <v>116</v>
      </c>
      <c r="AU41" s="83" t="s">
        <v>2957</v>
      </c>
      <c r="AV41" s="78" t="b">
        <v>0</v>
      </c>
      <c r="AW41" s="78" t="s">
        <v>3104</v>
      </c>
      <c r="AX41" s="83" t="s">
        <v>3143</v>
      </c>
      <c r="AY41" s="78" t="s">
        <v>66</v>
      </c>
      <c r="AZ41" s="78" t="str">
        <f>REPLACE(INDEX(GroupVertices[Group],MATCH(Vertices[[#This Row],[Vertex]],GroupVertices[Vertex],0)),1,1,"")</f>
        <v>16</v>
      </c>
      <c r="BA41" s="48"/>
      <c r="BB41" s="48"/>
      <c r="BC41" s="48"/>
      <c r="BD41" s="48"/>
      <c r="BE41" s="48"/>
      <c r="BF41" s="48"/>
      <c r="BG41" s="116" t="s">
        <v>4319</v>
      </c>
      <c r="BH41" s="116" t="s">
        <v>4319</v>
      </c>
      <c r="BI41" s="116" t="s">
        <v>4448</v>
      </c>
      <c r="BJ41" s="116" t="s">
        <v>4448</v>
      </c>
      <c r="BK41" s="116">
        <v>1</v>
      </c>
      <c r="BL41" s="120">
        <v>4.3478260869565215</v>
      </c>
      <c r="BM41" s="116">
        <v>1</v>
      </c>
      <c r="BN41" s="120">
        <v>4.3478260869565215</v>
      </c>
      <c r="BO41" s="116">
        <v>0</v>
      </c>
      <c r="BP41" s="120">
        <v>0</v>
      </c>
      <c r="BQ41" s="116">
        <v>21</v>
      </c>
      <c r="BR41" s="120">
        <v>91.30434782608695</v>
      </c>
      <c r="BS41" s="116">
        <v>23</v>
      </c>
      <c r="BT41" s="2"/>
      <c r="BU41" s="3"/>
      <c r="BV41" s="3"/>
      <c r="BW41" s="3"/>
      <c r="BX41" s="3"/>
    </row>
    <row r="42" spans="1:76" ht="15">
      <c r="A42" s="64" t="s">
        <v>235</v>
      </c>
      <c r="B42" s="65"/>
      <c r="C42" s="65" t="s">
        <v>64</v>
      </c>
      <c r="D42" s="66">
        <v>162.8561388601104</v>
      </c>
      <c r="E42" s="68"/>
      <c r="F42" s="100" t="s">
        <v>900</v>
      </c>
      <c r="G42" s="65"/>
      <c r="H42" s="69" t="s">
        <v>235</v>
      </c>
      <c r="I42" s="70"/>
      <c r="J42" s="70"/>
      <c r="K42" s="69" t="s">
        <v>3458</v>
      </c>
      <c r="L42" s="73">
        <v>1</v>
      </c>
      <c r="M42" s="74">
        <v>8589.134765625</v>
      </c>
      <c r="N42" s="74">
        <v>3232.02978515625</v>
      </c>
      <c r="O42" s="75"/>
      <c r="P42" s="76"/>
      <c r="Q42" s="76"/>
      <c r="R42" s="86"/>
      <c r="S42" s="48">
        <v>0</v>
      </c>
      <c r="T42" s="48">
        <v>1</v>
      </c>
      <c r="U42" s="49">
        <v>0</v>
      </c>
      <c r="V42" s="49">
        <v>1</v>
      </c>
      <c r="W42" s="49">
        <v>0</v>
      </c>
      <c r="X42" s="49">
        <v>0.999998</v>
      </c>
      <c r="Y42" s="49">
        <v>0</v>
      </c>
      <c r="Z42" s="49">
        <v>0</v>
      </c>
      <c r="AA42" s="71">
        <v>42</v>
      </c>
      <c r="AB42" s="71"/>
      <c r="AC42" s="72"/>
      <c r="AD42" s="78" t="s">
        <v>1748</v>
      </c>
      <c r="AE42" s="78">
        <v>1545</v>
      </c>
      <c r="AF42" s="78">
        <v>1564</v>
      </c>
      <c r="AG42" s="78">
        <v>12085</v>
      </c>
      <c r="AH42" s="78">
        <v>19159</v>
      </c>
      <c r="AI42" s="78"/>
      <c r="AJ42" s="78" t="s">
        <v>2056</v>
      </c>
      <c r="AK42" s="78" t="s">
        <v>2342</v>
      </c>
      <c r="AL42" s="83" t="s">
        <v>2528</v>
      </c>
      <c r="AM42" s="78"/>
      <c r="AN42" s="80">
        <v>40712.23118055556</v>
      </c>
      <c r="AO42" s="83" t="s">
        <v>2726</v>
      </c>
      <c r="AP42" s="78" t="b">
        <v>0</v>
      </c>
      <c r="AQ42" s="78" t="b">
        <v>0</v>
      </c>
      <c r="AR42" s="78" t="b">
        <v>1</v>
      </c>
      <c r="AS42" s="78"/>
      <c r="AT42" s="78">
        <v>55</v>
      </c>
      <c r="AU42" s="83" t="s">
        <v>2957</v>
      </c>
      <c r="AV42" s="78" t="b">
        <v>0</v>
      </c>
      <c r="AW42" s="78" t="s">
        <v>3104</v>
      </c>
      <c r="AX42" s="83" t="s">
        <v>3144</v>
      </c>
      <c r="AY42" s="78" t="s">
        <v>66</v>
      </c>
      <c r="AZ42" s="78" t="str">
        <f>REPLACE(INDEX(GroupVertices[Group],MATCH(Vertices[[#This Row],[Vertex]],GroupVertices[Vertex],0)),1,1,"")</f>
        <v>49</v>
      </c>
      <c r="BA42" s="48"/>
      <c r="BB42" s="48"/>
      <c r="BC42" s="48"/>
      <c r="BD42" s="48"/>
      <c r="BE42" s="48" t="s">
        <v>800</v>
      </c>
      <c r="BF42" s="48" t="s">
        <v>800</v>
      </c>
      <c r="BG42" s="116" t="s">
        <v>4320</v>
      </c>
      <c r="BH42" s="116" t="s">
        <v>4320</v>
      </c>
      <c r="BI42" s="116" t="s">
        <v>4449</v>
      </c>
      <c r="BJ42" s="116" t="s">
        <v>4449</v>
      </c>
      <c r="BK42" s="116">
        <v>2</v>
      </c>
      <c r="BL42" s="120">
        <v>7.407407407407407</v>
      </c>
      <c r="BM42" s="116">
        <v>0</v>
      </c>
      <c r="BN42" s="120">
        <v>0</v>
      </c>
      <c r="BO42" s="116">
        <v>0</v>
      </c>
      <c r="BP42" s="120">
        <v>0</v>
      </c>
      <c r="BQ42" s="116">
        <v>25</v>
      </c>
      <c r="BR42" s="120">
        <v>92.5925925925926</v>
      </c>
      <c r="BS42" s="116">
        <v>27</v>
      </c>
      <c r="BT42" s="2"/>
      <c r="BU42" s="3"/>
      <c r="BV42" s="3"/>
      <c r="BW42" s="3"/>
      <c r="BX42" s="3"/>
    </row>
    <row r="43" spans="1:76" ht="15">
      <c r="A43" s="64" t="s">
        <v>432</v>
      </c>
      <c r="B43" s="65"/>
      <c r="C43" s="65" t="s">
        <v>64</v>
      </c>
      <c r="D43" s="66">
        <v>162.0421770263778</v>
      </c>
      <c r="E43" s="68"/>
      <c r="F43" s="100" t="s">
        <v>2993</v>
      </c>
      <c r="G43" s="65"/>
      <c r="H43" s="69" t="s">
        <v>432</v>
      </c>
      <c r="I43" s="70"/>
      <c r="J43" s="70"/>
      <c r="K43" s="69" t="s">
        <v>3459</v>
      </c>
      <c r="L43" s="73">
        <v>1</v>
      </c>
      <c r="M43" s="74">
        <v>8589.134765625</v>
      </c>
      <c r="N43" s="74">
        <v>3626.10791015625</v>
      </c>
      <c r="O43" s="75"/>
      <c r="P43" s="76"/>
      <c r="Q43" s="76"/>
      <c r="R43" s="86"/>
      <c r="S43" s="48">
        <v>1</v>
      </c>
      <c r="T43" s="48">
        <v>0</v>
      </c>
      <c r="U43" s="49">
        <v>0</v>
      </c>
      <c r="V43" s="49">
        <v>1</v>
      </c>
      <c r="W43" s="49">
        <v>0</v>
      </c>
      <c r="X43" s="49">
        <v>0.999998</v>
      </c>
      <c r="Y43" s="49">
        <v>0</v>
      </c>
      <c r="Z43" s="49">
        <v>0</v>
      </c>
      <c r="AA43" s="71">
        <v>43</v>
      </c>
      <c r="AB43" s="71"/>
      <c r="AC43" s="72"/>
      <c r="AD43" s="78" t="s">
        <v>1749</v>
      </c>
      <c r="AE43" s="78">
        <v>9</v>
      </c>
      <c r="AF43" s="78">
        <v>78</v>
      </c>
      <c r="AG43" s="78">
        <v>11</v>
      </c>
      <c r="AH43" s="78">
        <v>0</v>
      </c>
      <c r="AI43" s="78"/>
      <c r="AJ43" s="78" t="s">
        <v>2057</v>
      </c>
      <c r="AK43" s="78"/>
      <c r="AL43" s="83" t="s">
        <v>2529</v>
      </c>
      <c r="AM43" s="78"/>
      <c r="AN43" s="80">
        <v>43481.205983796295</v>
      </c>
      <c r="AO43" s="83" t="s">
        <v>2727</v>
      </c>
      <c r="AP43" s="78" t="b">
        <v>1</v>
      </c>
      <c r="AQ43" s="78" t="b">
        <v>0</v>
      </c>
      <c r="AR43" s="78" t="b">
        <v>0</v>
      </c>
      <c r="AS43" s="78" t="s">
        <v>1621</v>
      </c>
      <c r="AT43" s="78">
        <v>0</v>
      </c>
      <c r="AU43" s="78"/>
      <c r="AV43" s="78" t="b">
        <v>1</v>
      </c>
      <c r="AW43" s="78" t="s">
        <v>3104</v>
      </c>
      <c r="AX43" s="83" t="s">
        <v>3145</v>
      </c>
      <c r="AY43" s="78" t="s">
        <v>65</v>
      </c>
      <c r="AZ43" s="78" t="str">
        <f>REPLACE(INDEX(GroupVertices[Group],MATCH(Vertices[[#This Row],[Vertex]],GroupVertices[Vertex],0)),1,1,"")</f>
        <v>49</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236</v>
      </c>
      <c r="B44" s="65"/>
      <c r="C44" s="65" t="s">
        <v>64</v>
      </c>
      <c r="D44" s="66">
        <v>162.45080120401207</v>
      </c>
      <c r="E44" s="68"/>
      <c r="F44" s="100" t="s">
        <v>901</v>
      </c>
      <c r="G44" s="65"/>
      <c r="H44" s="69" t="s">
        <v>236</v>
      </c>
      <c r="I44" s="70"/>
      <c r="J44" s="70"/>
      <c r="K44" s="69" t="s">
        <v>3460</v>
      </c>
      <c r="L44" s="73">
        <v>1</v>
      </c>
      <c r="M44" s="74">
        <v>778.0248413085938</v>
      </c>
      <c r="N44" s="74">
        <v>660.7184448242188</v>
      </c>
      <c r="O44" s="75"/>
      <c r="P44" s="76"/>
      <c r="Q44" s="76"/>
      <c r="R44" s="86"/>
      <c r="S44" s="48">
        <v>1</v>
      </c>
      <c r="T44" s="48">
        <v>1</v>
      </c>
      <c r="U44" s="49">
        <v>0</v>
      </c>
      <c r="V44" s="49">
        <v>0</v>
      </c>
      <c r="W44" s="49">
        <v>0</v>
      </c>
      <c r="X44" s="49">
        <v>0.999998</v>
      </c>
      <c r="Y44" s="49">
        <v>0</v>
      </c>
      <c r="Z44" s="49" t="s">
        <v>3838</v>
      </c>
      <c r="AA44" s="71">
        <v>44</v>
      </c>
      <c r="AB44" s="71"/>
      <c r="AC44" s="72"/>
      <c r="AD44" s="78" t="s">
        <v>1750</v>
      </c>
      <c r="AE44" s="78">
        <v>1279</v>
      </c>
      <c r="AF44" s="78">
        <v>824</v>
      </c>
      <c r="AG44" s="78">
        <v>3510</v>
      </c>
      <c r="AH44" s="78">
        <v>2593</v>
      </c>
      <c r="AI44" s="78"/>
      <c r="AJ44" s="78" t="s">
        <v>2058</v>
      </c>
      <c r="AK44" s="78" t="s">
        <v>2315</v>
      </c>
      <c r="AL44" s="78"/>
      <c r="AM44" s="78"/>
      <c r="AN44" s="80">
        <v>40492.627534722225</v>
      </c>
      <c r="AO44" s="83" t="s">
        <v>2728</v>
      </c>
      <c r="AP44" s="78" t="b">
        <v>0</v>
      </c>
      <c r="AQ44" s="78" t="b">
        <v>0</v>
      </c>
      <c r="AR44" s="78" t="b">
        <v>0</v>
      </c>
      <c r="AS44" s="78"/>
      <c r="AT44" s="78">
        <v>50</v>
      </c>
      <c r="AU44" s="83" t="s">
        <v>2959</v>
      </c>
      <c r="AV44" s="78" t="b">
        <v>0</v>
      </c>
      <c r="AW44" s="78" t="s">
        <v>3104</v>
      </c>
      <c r="AX44" s="83" t="s">
        <v>3146</v>
      </c>
      <c r="AY44" s="78" t="s">
        <v>66</v>
      </c>
      <c r="AZ44" s="78" t="str">
        <f>REPLACE(INDEX(GroupVertices[Group],MATCH(Vertices[[#This Row],[Vertex]],GroupVertices[Vertex],0)),1,1,"")</f>
        <v>2</v>
      </c>
      <c r="BA44" s="48" t="s">
        <v>694</v>
      </c>
      <c r="BB44" s="48" t="s">
        <v>694</v>
      </c>
      <c r="BC44" s="48" t="s">
        <v>776</v>
      </c>
      <c r="BD44" s="48" t="s">
        <v>776</v>
      </c>
      <c r="BE44" s="48" t="s">
        <v>814</v>
      </c>
      <c r="BF44" s="48" t="s">
        <v>814</v>
      </c>
      <c r="BG44" s="116" t="s">
        <v>4321</v>
      </c>
      <c r="BH44" s="116" t="s">
        <v>4321</v>
      </c>
      <c r="BI44" s="116" t="s">
        <v>4450</v>
      </c>
      <c r="BJ44" s="116" t="s">
        <v>4450</v>
      </c>
      <c r="BK44" s="116">
        <v>2</v>
      </c>
      <c r="BL44" s="120">
        <v>5.714285714285714</v>
      </c>
      <c r="BM44" s="116">
        <v>1</v>
      </c>
      <c r="BN44" s="120">
        <v>2.857142857142857</v>
      </c>
      <c r="BO44" s="116">
        <v>0</v>
      </c>
      <c r="BP44" s="120">
        <v>0</v>
      </c>
      <c r="BQ44" s="116">
        <v>32</v>
      </c>
      <c r="BR44" s="120">
        <v>91.42857142857143</v>
      </c>
      <c r="BS44" s="116">
        <v>35</v>
      </c>
      <c r="BT44" s="2"/>
      <c r="BU44" s="3"/>
      <c r="BV44" s="3"/>
      <c r="BW44" s="3"/>
      <c r="BX44" s="3"/>
    </row>
    <row r="45" spans="1:76" ht="15">
      <c r="A45" s="64" t="s">
        <v>237</v>
      </c>
      <c r="B45" s="65"/>
      <c r="C45" s="65" t="s">
        <v>64</v>
      </c>
      <c r="D45" s="66">
        <v>163.01115312588854</v>
      </c>
      <c r="E45" s="68"/>
      <c r="F45" s="100" t="s">
        <v>902</v>
      </c>
      <c r="G45" s="65"/>
      <c r="H45" s="69" t="s">
        <v>237</v>
      </c>
      <c r="I45" s="70"/>
      <c r="J45" s="70"/>
      <c r="K45" s="69" t="s">
        <v>3461</v>
      </c>
      <c r="L45" s="73">
        <v>1</v>
      </c>
      <c r="M45" s="74">
        <v>5166.3818359375</v>
      </c>
      <c r="N45" s="74">
        <v>5715.837890625</v>
      </c>
      <c r="O45" s="75"/>
      <c r="P45" s="76"/>
      <c r="Q45" s="76"/>
      <c r="R45" s="86"/>
      <c r="S45" s="48">
        <v>0</v>
      </c>
      <c r="T45" s="48">
        <v>3</v>
      </c>
      <c r="U45" s="49">
        <v>0</v>
      </c>
      <c r="V45" s="49">
        <v>0.02439</v>
      </c>
      <c r="W45" s="49">
        <v>0</v>
      </c>
      <c r="X45" s="49">
        <v>0.729412</v>
      </c>
      <c r="Y45" s="49">
        <v>0.8333333333333334</v>
      </c>
      <c r="Z45" s="49">
        <v>0</v>
      </c>
      <c r="AA45" s="71">
        <v>45</v>
      </c>
      <c r="AB45" s="71"/>
      <c r="AC45" s="72"/>
      <c r="AD45" s="78" t="s">
        <v>1751</v>
      </c>
      <c r="AE45" s="78">
        <v>3970</v>
      </c>
      <c r="AF45" s="78">
        <v>1847</v>
      </c>
      <c r="AG45" s="78">
        <v>24690</v>
      </c>
      <c r="AH45" s="78">
        <v>5687</v>
      </c>
      <c r="AI45" s="78"/>
      <c r="AJ45" s="78" t="s">
        <v>2059</v>
      </c>
      <c r="AK45" s="78" t="s">
        <v>2343</v>
      </c>
      <c r="AL45" s="83" t="s">
        <v>2530</v>
      </c>
      <c r="AM45" s="78"/>
      <c r="AN45" s="80">
        <v>42800.6228125</v>
      </c>
      <c r="AO45" s="83" t="s">
        <v>2729</v>
      </c>
      <c r="AP45" s="78" t="b">
        <v>1</v>
      </c>
      <c r="AQ45" s="78" t="b">
        <v>0</v>
      </c>
      <c r="AR45" s="78" t="b">
        <v>1</v>
      </c>
      <c r="AS45" s="78"/>
      <c r="AT45" s="78">
        <v>17</v>
      </c>
      <c r="AU45" s="78"/>
      <c r="AV45" s="78" t="b">
        <v>0</v>
      </c>
      <c r="AW45" s="78" t="s">
        <v>3104</v>
      </c>
      <c r="AX45" s="83" t="s">
        <v>3147</v>
      </c>
      <c r="AY45" s="78" t="s">
        <v>66</v>
      </c>
      <c r="AZ45" s="78" t="str">
        <f>REPLACE(INDEX(GroupVertices[Group],MATCH(Vertices[[#This Row],[Vertex]],GroupVertices[Vertex],0)),1,1,"")</f>
        <v>6</v>
      </c>
      <c r="BA45" s="48"/>
      <c r="BB45" s="48"/>
      <c r="BC45" s="48"/>
      <c r="BD45" s="48"/>
      <c r="BE45" s="48" t="s">
        <v>800</v>
      </c>
      <c r="BF45" s="48" t="s">
        <v>800</v>
      </c>
      <c r="BG45" s="116" t="s">
        <v>4307</v>
      </c>
      <c r="BH45" s="116" t="s">
        <v>4307</v>
      </c>
      <c r="BI45" s="116" t="s">
        <v>4436</v>
      </c>
      <c r="BJ45" s="116" t="s">
        <v>4436</v>
      </c>
      <c r="BK45" s="116">
        <v>0</v>
      </c>
      <c r="BL45" s="120">
        <v>0</v>
      </c>
      <c r="BM45" s="116">
        <v>0</v>
      </c>
      <c r="BN45" s="120">
        <v>0</v>
      </c>
      <c r="BO45" s="116">
        <v>0</v>
      </c>
      <c r="BP45" s="120">
        <v>0</v>
      </c>
      <c r="BQ45" s="116">
        <v>19</v>
      </c>
      <c r="BR45" s="120">
        <v>100</v>
      </c>
      <c r="BS45" s="116">
        <v>19</v>
      </c>
      <c r="BT45" s="2"/>
      <c r="BU45" s="3"/>
      <c r="BV45" s="3"/>
      <c r="BW45" s="3"/>
      <c r="BX45" s="3"/>
    </row>
    <row r="46" spans="1:76" ht="15">
      <c r="A46" s="64" t="s">
        <v>238</v>
      </c>
      <c r="B46" s="65"/>
      <c r="C46" s="65" t="s">
        <v>64</v>
      </c>
      <c r="D46" s="66">
        <v>167.95627253028823</v>
      </c>
      <c r="E46" s="68"/>
      <c r="F46" s="100" t="s">
        <v>2994</v>
      </c>
      <c r="G46" s="65"/>
      <c r="H46" s="69" t="s">
        <v>238</v>
      </c>
      <c r="I46" s="70"/>
      <c r="J46" s="70"/>
      <c r="K46" s="69" t="s">
        <v>3462</v>
      </c>
      <c r="L46" s="73">
        <v>1</v>
      </c>
      <c r="M46" s="74">
        <v>389.28314208984375</v>
      </c>
      <c r="N46" s="74">
        <v>660.7184448242188</v>
      </c>
      <c r="O46" s="75"/>
      <c r="P46" s="76"/>
      <c r="Q46" s="76"/>
      <c r="R46" s="86"/>
      <c r="S46" s="48">
        <v>1</v>
      </c>
      <c r="T46" s="48">
        <v>1</v>
      </c>
      <c r="U46" s="49">
        <v>0</v>
      </c>
      <c r="V46" s="49">
        <v>0</v>
      </c>
      <c r="W46" s="49">
        <v>0</v>
      </c>
      <c r="X46" s="49">
        <v>0.999998</v>
      </c>
      <c r="Y46" s="49">
        <v>0</v>
      </c>
      <c r="Z46" s="49" t="s">
        <v>3838</v>
      </c>
      <c r="AA46" s="71">
        <v>46</v>
      </c>
      <c r="AB46" s="71"/>
      <c r="AC46" s="72"/>
      <c r="AD46" s="78" t="s">
        <v>1752</v>
      </c>
      <c r="AE46" s="78">
        <v>2456</v>
      </c>
      <c r="AF46" s="78">
        <v>10875</v>
      </c>
      <c r="AG46" s="78">
        <v>21029</v>
      </c>
      <c r="AH46" s="78">
        <v>4694</v>
      </c>
      <c r="AI46" s="78"/>
      <c r="AJ46" s="78" t="s">
        <v>2060</v>
      </c>
      <c r="AK46" s="78" t="s">
        <v>2315</v>
      </c>
      <c r="AL46" s="83" t="s">
        <v>2531</v>
      </c>
      <c r="AM46" s="78"/>
      <c r="AN46" s="80">
        <v>41523.54019675926</v>
      </c>
      <c r="AO46" s="83" t="s">
        <v>2730</v>
      </c>
      <c r="AP46" s="78" t="b">
        <v>0</v>
      </c>
      <c r="AQ46" s="78" t="b">
        <v>0</v>
      </c>
      <c r="AR46" s="78" t="b">
        <v>0</v>
      </c>
      <c r="AS46" s="78"/>
      <c r="AT46" s="78">
        <v>386</v>
      </c>
      <c r="AU46" s="83" t="s">
        <v>2957</v>
      </c>
      <c r="AV46" s="78" t="b">
        <v>0</v>
      </c>
      <c r="AW46" s="78" t="s">
        <v>3104</v>
      </c>
      <c r="AX46" s="83" t="s">
        <v>3148</v>
      </c>
      <c r="AY46" s="78" t="s">
        <v>66</v>
      </c>
      <c r="AZ46" s="78" t="str">
        <f>REPLACE(INDEX(GroupVertices[Group],MATCH(Vertices[[#This Row],[Vertex]],GroupVertices[Vertex],0)),1,1,"")</f>
        <v>2</v>
      </c>
      <c r="BA46" s="48" t="s">
        <v>695</v>
      </c>
      <c r="BB46" s="48" t="s">
        <v>695</v>
      </c>
      <c r="BC46" s="48" t="s">
        <v>780</v>
      </c>
      <c r="BD46" s="48" t="s">
        <v>780</v>
      </c>
      <c r="BE46" s="48" t="s">
        <v>815</v>
      </c>
      <c r="BF46" s="48" t="s">
        <v>815</v>
      </c>
      <c r="BG46" s="116" t="s">
        <v>4322</v>
      </c>
      <c r="BH46" s="116" t="s">
        <v>4322</v>
      </c>
      <c r="BI46" s="116" t="s">
        <v>4451</v>
      </c>
      <c r="BJ46" s="116" t="s">
        <v>4451</v>
      </c>
      <c r="BK46" s="116">
        <v>0</v>
      </c>
      <c r="BL46" s="120">
        <v>0</v>
      </c>
      <c r="BM46" s="116">
        <v>0</v>
      </c>
      <c r="BN46" s="120">
        <v>0</v>
      </c>
      <c r="BO46" s="116">
        <v>0</v>
      </c>
      <c r="BP46" s="120">
        <v>0</v>
      </c>
      <c r="BQ46" s="116">
        <v>13</v>
      </c>
      <c r="BR46" s="120">
        <v>100</v>
      </c>
      <c r="BS46" s="116">
        <v>13</v>
      </c>
      <c r="BT46" s="2"/>
      <c r="BU46" s="3"/>
      <c r="BV46" s="3"/>
      <c r="BW46" s="3"/>
      <c r="BX46" s="3"/>
    </row>
    <row r="47" spans="1:76" ht="15">
      <c r="A47" s="64" t="s">
        <v>239</v>
      </c>
      <c r="B47" s="65"/>
      <c r="C47" s="65" t="s">
        <v>64</v>
      </c>
      <c r="D47" s="66">
        <v>162.85997313523566</v>
      </c>
      <c r="E47" s="68"/>
      <c r="F47" s="100" t="s">
        <v>903</v>
      </c>
      <c r="G47" s="65"/>
      <c r="H47" s="69" t="s">
        <v>239</v>
      </c>
      <c r="I47" s="70"/>
      <c r="J47" s="70"/>
      <c r="K47" s="69" t="s">
        <v>3463</v>
      </c>
      <c r="L47" s="73">
        <v>1</v>
      </c>
      <c r="M47" s="74">
        <v>1555.50830078125</v>
      </c>
      <c r="N47" s="74">
        <v>660.7184448242188</v>
      </c>
      <c r="O47" s="75"/>
      <c r="P47" s="76"/>
      <c r="Q47" s="76"/>
      <c r="R47" s="86"/>
      <c r="S47" s="48">
        <v>1</v>
      </c>
      <c r="T47" s="48">
        <v>1</v>
      </c>
      <c r="U47" s="49">
        <v>0</v>
      </c>
      <c r="V47" s="49">
        <v>0</v>
      </c>
      <c r="W47" s="49">
        <v>0</v>
      </c>
      <c r="X47" s="49">
        <v>0.999998</v>
      </c>
      <c r="Y47" s="49">
        <v>0</v>
      </c>
      <c r="Z47" s="49" t="s">
        <v>3838</v>
      </c>
      <c r="AA47" s="71">
        <v>47</v>
      </c>
      <c r="AB47" s="71"/>
      <c r="AC47" s="72"/>
      <c r="AD47" s="78" t="s">
        <v>1753</v>
      </c>
      <c r="AE47" s="78">
        <v>785</v>
      </c>
      <c r="AF47" s="78">
        <v>1571</v>
      </c>
      <c r="AG47" s="78">
        <v>127054</v>
      </c>
      <c r="AH47" s="78">
        <v>70441</v>
      </c>
      <c r="AI47" s="78"/>
      <c r="AJ47" s="78"/>
      <c r="AK47" s="78"/>
      <c r="AL47" s="83" t="s">
        <v>2532</v>
      </c>
      <c r="AM47" s="78"/>
      <c r="AN47" s="80">
        <v>40182.69876157407</v>
      </c>
      <c r="AO47" s="83" t="s">
        <v>2731</v>
      </c>
      <c r="AP47" s="78" t="b">
        <v>0</v>
      </c>
      <c r="AQ47" s="78" t="b">
        <v>0</v>
      </c>
      <c r="AR47" s="78" t="b">
        <v>1</v>
      </c>
      <c r="AS47" s="78"/>
      <c r="AT47" s="78">
        <v>126</v>
      </c>
      <c r="AU47" s="83" t="s">
        <v>2958</v>
      </c>
      <c r="AV47" s="78" t="b">
        <v>0</v>
      </c>
      <c r="AW47" s="78" t="s">
        <v>3104</v>
      </c>
      <c r="AX47" s="83" t="s">
        <v>3149</v>
      </c>
      <c r="AY47" s="78" t="s">
        <v>66</v>
      </c>
      <c r="AZ47" s="78" t="str">
        <f>REPLACE(INDEX(GroupVertices[Group],MATCH(Vertices[[#This Row],[Vertex]],GroupVertices[Vertex],0)),1,1,"")</f>
        <v>2</v>
      </c>
      <c r="BA47" s="48" t="s">
        <v>696</v>
      </c>
      <c r="BB47" s="48" t="s">
        <v>696</v>
      </c>
      <c r="BC47" s="48" t="s">
        <v>778</v>
      </c>
      <c r="BD47" s="48" t="s">
        <v>778</v>
      </c>
      <c r="BE47" s="48" t="s">
        <v>816</v>
      </c>
      <c r="BF47" s="48" t="s">
        <v>816</v>
      </c>
      <c r="BG47" s="116" t="s">
        <v>4323</v>
      </c>
      <c r="BH47" s="116" t="s">
        <v>4323</v>
      </c>
      <c r="BI47" s="116" t="s">
        <v>4452</v>
      </c>
      <c r="BJ47" s="116" t="s">
        <v>4452</v>
      </c>
      <c r="BK47" s="116">
        <v>0</v>
      </c>
      <c r="BL47" s="120">
        <v>0</v>
      </c>
      <c r="BM47" s="116">
        <v>0</v>
      </c>
      <c r="BN47" s="120">
        <v>0</v>
      </c>
      <c r="BO47" s="116">
        <v>0</v>
      </c>
      <c r="BP47" s="120">
        <v>0</v>
      </c>
      <c r="BQ47" s="116">
        <v>19</v>
      </c>
      <c r="BR47" s="120">
        <v>100</v>
      </c>
      <c r="BS47" s="116">
        <v>19</v>
      </c>
      <c r="BT47" s="2"/>
      <c r="BU47" s="3"/>
      <c r="BV47" s="3"/>
      <c r="BW47" s="3"/>
      <c r="BX47" s="3"/>
    </row>
    <row r="48" spans="1:76" ht="15">
      <c r="A48" s="64" t="s">
        <v>240</v>
      </c>
      <c r="B48" s="65"/>
      <c r="C48" s="65" t="s">
        <v>64</v>
      </c>
      <c r="D48" s="66">
        <v>162.06463492354</v>
      </c>
      <c r="E48" s="68"/>
      <c r="F48" s="100" t="s">
        <v>904</v>
      </c>
      <c r="G48" s="65"/>
      <c r="H48" s="69" t="s">
        <v>240</v>
      </c>
      <c r="I48" s="70"/>
      <c r="J48" s="70"/>
      <c r="K48" s="69" t="s">
        <v>3464</v>
      </c>
      <c r="L48" s="73">
        <v>8.240336743007152</v>
      </c>
      <c r="M48" s="74">
        <v>6458.09375</v>
      </c>
      <c r="N48" s="74">
        <v>4264.279296875</v>
      </c>
      <c r="O48" s="75"/>
      <c r="P48" s="76"/>
      <c r="Q48" s="76"/>
      <c r="R48" s="86"/>
      <c r="S48" s="48">
        <v>0</v>
      </c>
      <c r="T48" s="48">
        <v>2</v>
      </c>
      <c r="U48" s="49">
        <v>2</v>
      </c>
      <c r="V48" s="49">
        <v>0.5</v>
      </c>
      <c r="W48" s="49">
        <v>0</v>
      </c>
      <c r="X48" s="49">
        <v>1.459457</v>
      </c>
      <c r="Y48" s="49">
        <v>0</v>
      </c>
      <c r="Z48" s="49">
        <v>0</v>
      </c>
      <c r="AA48" s="71">
        <v>48</v>
      </c>
      <c r="AB48" s="71"/>
      <c r="AC48" s="72"/>
      <c r="AD48" s="78" t="s">
        <v>1754</v>
      </c>
      <c r="AE48" s="78">
        <v>431</v>
      </c>
      <c r="AF48" s="78">
        <v>119</v>
      </c>
      <c r="AG48" s="78">
        <v>2381</v>
      </c>
      <c r="AH48" s="78">
        <v>114</v>
      </c>
      <c r="AI48" s="78"/>
      <c r="AJ48" s="78" t="s">
        <v>2061</v>
      </c>
      <c r="AK48" s="78" t="s">
        <v>2344</v>
      </c>
      <c r="AL48" s="78"/>
      <c r="AM48" s="78"/>
      <c r="AN48" s="80">
        <v>39868.42659722222</v>
      </c>
      <c r="AO48" s="78"/>
      <c r="AP48" s="78" t="b">
        <v>1</v>
      </c>
      <c r="AQ48" s="78" t="b">
        <v>0</v>
      </c>
      <c r="AR48" s="78" t="b">
        <v>0</v>
      </c>
      <c r="AS48" s="78"/>
      <c r="AT48" s="78">
        <v>1</v>
      </c>
      <c r="AU48" s="83" t="s">
        <v>2957</v>
      </c>
      <c r="AV48" s="78" t="b">
        <v>0</v>
      </c>
      <c r="AW48" s="78" t="s">
        <v>3104</v>
      </c>
      <c r="AX48" s="83" t="s">
        <v>3150</v>
      </c>
      <c r="AY48" s="78" t="s">
        <v>66</v>
      </c>
      <c r="AZ48" s="78" t="str">
        <f>REPLACE(INDEX(GroupVertices[Group],MATCH(Vertices[[#This Row],[Vertex]],GroupVertices[Vertex],0)),1,1,"")</f>
        <v>32</v>
      </c>
      <c r="BA48" s="48"/>
      <c r="BB48" s="48"/>
      <c r="BC48" s="48"/>
      <c r="BD48" s="48"/>
      <c r="BE48" s="48" t="s">
        <v>817</v>
      </c>
      <c r="BF48" s="48" t="s">
        <v>817</v>
      </c>
      <c r="BG48" s="116" t="s">
        <v>4324</v>
      </c>
      <c r="BH48" s="116" t="s">
        <v>4324</v>
      </c>
      <c r="BI48" s="116" t="s">
        <v>4453</v>
      </c>
      <c r="BJ48" s="116" t="s">
        <v>4453</v>
      </c>
      <c r="BK48" s="116">
        <v>2</v>
      </c>
      <c r="BL48" s="120">
        <v>10.526315789473685</v>
      </c>
      <c r="BM48" s="116">
        <v>1</v>
      </c>
      <c r="BN48" s="120">
        <v>5.2631578947368425</v>
      </c>
      <c r="BO48" s="116">
        <v>0</v>
      </c>
      <c r="BP48" s="120">
        <v>0</v>
      </c>
      <c r="BQ48" s="116">
        <v>16</v>
      </c>
      <c r="BR48" s="120">
        <v>84.21052631578948</v>
      </c>
      <c r="BS48" s="116">
        <v>19</v>
      </c>
      <c r="BT48" s="2"/>
      <c r="BU48" s="3"/>
      <c r="BV48" s="3"/>
      <c r="BW48" s="3"/>
      <c r="BX48" s="3"/>
    </row>
    <row r="49" spans="1:76" ht="15">
      <c r="A49" s="64" t="s">
        <v>433</v>
      </c>
      <c r="B49" s="65"/>
      <c r="C49" s="65" t="s">
        <v>64</v>
      </c>
      <c r="D49" s="66">
        <v>184.86871235419656</v>
      </c>
      <c r="E49" s="68"/>
      <c r="F49" s="100" t="s">
        <v>2995</v>
      </c>
      <c r="G49" s="65"/>
      <c r="H49" s="69" t="s">
        <v>433</v>
      </c>
      <c r="I49" s="70"/>
      <c r="J49" s="70"/>
      <c r="K49" s="69" t="s">
        <v>3465</v>
      </c>
      <c r="L49" s="73">
        <v>1</v>
      </c>
      <c r="M49" s="74">
        <v>6458.09375</v>
      </c>
      <c r="N49" s="74">
        <v>4699.52978515625</v>
      </c>
      <c r="O49" s="75"/>
      <c r="P49" s="76"/>
      <c r="Q49" s="76"/>
      <c r="R49" s="86"/>
      <c r="S49" s="48">
        <v>1</v>
      </c>
      <c r="T49" s="48">
        <v>0</v>
      </c>
      <c r="U49" s="49">
        <v>0</v>
      </c>
      <c r="V49" s="49">
        <v>0.333333</v>
      </c>
      <c r="W49" s="49">
        <v>0</v>
      </c>
      <c r="X49" s="49">
        <v>0.770269</v>
      </c>
      <c r="Y49" s="49">
        <v>0</v>
      </c>
      <c r="Z49" s="49">
        <v>0</v>
      </c>
      <c r="AA49" s="71">
        <v>49</v>
      </c>
      <c r="AB49" s="71"/>
      <c r="AC49" s="72"/>
      <c r="AD49" s="78" t="s">
        <v>1755</v>
      </c>
      <c r="AE49" s="78">
        <v>3757</v>
      </c>
      <c r="AF49" s="78">
        <v>41751</v>
      </c>
      <c r="AG49" s="78">
        <v>8660</v>
      </c>
      <c r="AH49" s="78">
        <v>6841</v>
      </c>
      <c r="AI49" s="78"/>
      <c r="AJ49" s="78" t="s">
        <v>2062</v>
      </c>
      <c r="AK49" s="78" t="s">
        <v>2345</v>
      </c>
      <c r="AL49" s="83" t="s">
        <v>2533</v>
      </c>
      <c r="AM49" s="78"/>
      <c r="AN49" s="80">
        <v>39942.89078703704</v>
      </c>
      <c r="AO49" s="83" t="s">
        <v>2732</v>
      </c>
      <c r="AP49" s="78" t="b">
        <v>0</v>
      </c>
      <c r="AQ49" s="78" t="b">
        <v>0</v>
      </c>
      <c r="AR49" s="78" t="b">
        <v>1</v>
      </c>
      <c r="AS49" s="78" t="s">
        <v>1621</v>
      </c>
      <c r="AT49" s="78">
        <v>441</v>
      </c>
      <c r="AU49" s="83" t="s">
        <v>2957</v>
      </c>
      <c r="AV49" s="78" t="b">
        <v>0</v>
      </c>
      <c r="AW49" s="78" t="s">
        <v>3104</v>
      </c>
      <c r="AX49" s="83" t="s">
        <v>3151</v>
      </c>
      <c r="AY49" s="78" t="s">
        <v>65</v>
      </c>
      <c r="AZ49" s="78" t="str">
        <f>REPLACE(INDEX(GroupVertices[Group],MATCH(Vertices[[#This Row],[Vertex]],GroupVertices[Vertex],0)),1,1,"")</f>
        <v>32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434</v>
      </c>
      <c r="B50" s="65"/>
      <c r="C50" s="65" t="s">
        <v>64</v>
      </c>
      <c r="D50" s="66">
        <v>164.5059726711485</v>
      </c>
      <c r="E50" s="68"/>
      <c r="F50" s="100" t="s">
        <v>2996</v>
      </c>
      <c r="G50" s="65"/>
      <c r="H50" s="69" t="s">
        <v>434</v>
      </c>
      <c r="I50" s="70"/>
      <c r="J50" s="70"/>
      <c r="K50" s="69" t="s">
        <v>3466</v>
      </c>
      <c r="L50" s="73">
        <v>1</v>
      </c>
      <c r="M50" s="74">
        <v>6730.970703125</v>
      </c>
      <c r="N50" s="74">
        <v>4699.52978515625</v>
      </c>
      <c r="O50" s="75"/>
      <c r="P50" s="76"/>
      <c r="Q50" s="76"/>
      <c r="R50" s="86"/>
      <c r="S50" s="48">
        <v>1</v>
      </c>
      <c r="T50" s="48">
        <v>0</v>
      </c>
      <c r="U50" s="49">
        <v>0</v>
      </c>
      <c r="V50" s="49">
        <v>0.333333</v>
      </c>
      <c r="W50" s="49">
        <v>0</v>
      </c>
      <c r="X50" s="49">
        <v>0.770269</v>
      </c>
      <c r="Y50" s="49">
        <v>0</v>
      </c>
      <c r="Z50" s="49">
        <v>0</v>
      </c>
      <c r="AA50" s="71">
        <v>50</v>
      </c>
      <c r="AB50" s="71"/>
      <c r="AC50" s="72"/>
      <c r="AD50" s="78" t="s">
        <v>1756</v>
      </c>
      <c r="AE50" s="78">
        <v>640</v>
      </c>
      <c r="AF50" s="78">
        <v>4576</v>
      </c>
      <c r="AG50" s="78">
        <v>3697</v>
      </c>
      <c r="AH50" s="78">
        <v>5325</v>
      </c>
      <c r="AI50" s="78"/>
      <c r="AJ50" s="78" t="s">
        <v>2063</v>
      </c>
      <c r="AK50" s="78"/>
      <c r="AL50" s="83" t="s">
        <v>2533</v>
      </c>
      <c r="AM50" s="78"/>
      <c r="AN50" s="80">
        <v>42366.022939814815</v>
      </c>
      <c r="AO50" s="83" t="s">
        <v>2733</v>
      </c>
      <c r="AP50" s="78" t="b">
        <v>1</v>
      </c>
      <c r="AQ50" s="78" t="b">
        <v>0</v>
      </c>
      <c r="AR50" s="78" t="b">
        <v>1</v>
      </c>
      <c r="AS50" s="78"/>
      <c r="AT50" s="78">
        <v>17</v>
      </c>
      <c r="AU50" s="78"/>
      <c r="AV50" s="78" t="b">
        <v>0</v>
      </c>
      <c r="AW50" s="78" t="s">
        <v>3104</v>
      </c>
      <c r="AX50" s="83" t="s">
        <v>3152</v>
      </c>
      <c r="AY50" s="78" t="s">
        <v>65</v>
      </c>
      <c r="AZ50" s="78" t="str">
        <f>REPLACE(INDEX(GroupVertices[Group],MATCH(Vertices[[#This Row],[Vertex]],GroupVertices[Vertex],0)),1,1,"")</f>
        <v>32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241</v>
      </c>
      <c r="B51" s="65"/>
      <c r="C51" s="65" t="s">
        <v>64</v>
      </c>
      <c r="D51" s="66">
        <v>162.31605382103885</v>
      </c>
      <c r="E51" s="68"/>
      <c r="F51" s="100" t="s">
        <v>905</v>
      </c>
      <c r="G51" s="65"/>
      <c r="H51" s="69" t="s">
        <v>241</v>
      </c>
      <c r="I51" s="70"/>
      <c r="J51" s="70"/>
      <c r="K51" s="69" t="s">
        <v>3467</v>
      </c>
      <c r="L51" s="73">
        <v>1</v>
      </c>
      <c r="M51" s="74">
        <v>6458.09375</v>
      </c>
      <c r="N51" s="74">
        <v>1014.6044311523438</v>
      </c>
      <c r="O51" s="75"/>
      <c r="P51" s="76"/>
      <c r="Q51" s="76"/>
      <c r="R51" s="86"/>
      <c r="S51" s="48">
        <v>0</v>
      </c>
      <c r="T51" s="48">
        <v>1</v>
      </c>
      <c r="U51" s="49">
        <v>0</v>
      </c>
      <c r="V51" s="49">
        <v>0.333333</v>
      </c>
      <c r="W51" s="49">
        <v>0</v>
      </c>
      <c r="X51" s="49">
        <v>0.638297</v>
      </c>
      <c r="Y51" s="49">
        <v>0</v>
      </c>
      <c r="Z51" s="49">
        <v>0</v>
      </c>
      <c r="AA51" s="71">
        <v>51</v>
      </c>
      <c r="AB51" s="71"/>
      <c r="AC51" s="72"/>
      <c r="AD51" s="78" t="s">
        <v>1757</v>
      </c>
      <c r="AE51" s="78">
        <v>725</v>
      </c>
      <c r="AF51" s="78">
        <v>578</v>
      </c>
      <c r="AG51" s="78">
        <v>7819</v>
      </c>
      <c r="AH51" s="78">
        <v>2795</v>
      </c>
      <c r="AI51" s="78"/>
      <c r="AJ51" s="78" t="s">
        <v>2064</v>
      </c>
      <c r="AK51" s="78" t="s">
        <v>2346</v>
      </c>
      <c r="AL51" s="83" t="s">
        <v>2534</v>
      </c>
      <c r="AM51" s="78"/>
      <c r="AN51" s="80">
        <v>40854.53975694445</v>
      </c>
      <c r="AO51" s="78"/>
      <c r="AP51" s="78" t="b">
        <v>1</v>
      </c>
      <c r="AQ51" s="78" t="b">
        <v>0</v>
      </c>
      <c r="AR51" s="78" t="b">
        <v>0</v>
      </c>
      <c r="AS51" s="78"/>
      <c r="AT51" s="78">
        <v>26</v>
      </c>
      <c r="AU51" s="83" t="s">
        <v>2957</v>
      </c>
      <c r="AV51" s="78" t="b">
        <v>0</v>
      </c>
      <c r="AW51" s="78" t="s">
        <v>3104</v>
      </c>
      <c r="AX51" s="83" t="s">
        <v>3153</v>
      </c>
      <c r="AY51" s="78" t="s">
        <v>66</v>
      </c>
      <c r="AZ51" s="78" t="str">
        <f>REPLACE(INDEX(GroupVertices[Group],MATCH(Vertices[[#This Row],[Vertex]],GroupVertices[Vertex],0)),1,1,"")</f>
        <v>31</v>
      </c>
      <c r="BA51" s="48"/>
      <c r="BB51" s="48"/>
      <c r="BC51" s="48"/>
      <c r="BD51" s="48"/>
      <c r="BE51" s="48"/>
      <c r="BF51" s="48"/>
      <c r="BG51" s="116" t="s">
        <v>4325</v>
      </c>
      <c r="BH51" s="116" t="s">
        <v>4325</v>
      </c>
      <c r="BI51" s="116" t="s">
        <v>4454</v>
      </c>
      <c r="BJ51" s="116" t="s">
        <v>4454</v>
      </c>
      <c r="BK51" s="116">
        <v>0</v>
      </c>
      <c r="BL51" s="120">
        <v>0</v>
      </c>
      <c r="BM51" s="116">
        <v>0</v>
      </c>
      <c r="BN51" s="120">
        <v>0</v>
      </c>
      <c r="BO51" s="116">
        <v>0</v>
      </c>
      <c r="BP51" s="120">
        <v>0</v>
      </c>
      <c r="BQ51" s="116">
        <v>24</v>
      </c>
      <c r="BR51" s="120">
        <v>100</v>
      </c>
      <c r="BS51" s="116">
        <v>24</v>
      </c>
      <c r="BT51" s="2"/>
      <c r="BU51" s="3"/>
      <c r="BV51" s="3"/>
      <c r="BW51" s="3"/>
      <c r="BX51" s="3"/>
    </row>
    <row r="52" spans="1:76" ht="15">
      <c r="A52" s="64" t="s">
        <v>242</v>
      </c>
      <c r="B52" s="65"/>
      <c r="C52" s="65" t="s">
        <v>64</v>
      </c>
      <c r="D52" s="66">
        <v>163.1267291332355</v>
      </c>
      <c r="E52" s="68"/>
      <c r="F52" s="100" t="s">
        <v>906</v>
      </c>
      <c r="G52" s="65"/>
      <c r="H52" s="69" t="s">
        <v>242</v>
      </c>
      <c r="I52" s="70"/>
      <c r="J52" s="70"/>
      <c r="K52" s="69" t="s">
        <v>3468</v>
      </c>
      <c r="L52" s="73">
        <v>8.240336743007152</v>
      </c>
      <c r="M52" s="74">
        <v>6458.09375</v>
      </c>
      <c r="N52" s="74">
        <v>573.4720458984375</v>
      </c>
      <c r="O52" s="75"/>
      <c r="P52" s="76"/>
      <c r="Q52" s="76"/>
      <c r="R52" s="86"/>
      <c r="S52" s="48">
        <v>3</v>
      </c>
      <c r="T52" s="48">
        <v>1</v>
      </c>
      <c r="U52" s="49">
        <v>2</v>
      </c>
      <c r="V52" s="49">
        <v>0.5</v>
      </c>
      <c r="W52" s="49">
        <v>0</v>
      </c>
      <c r="X52" s="49">
        <v>1.723401</v>
      </c>
      <c r="Y52" s="49">
        <v>0</v>
      </c>
      <c r="Z52" s="49">
        <v>0</v>
      </c>
      <c r="AA52" s="71">
        <v>52</v>
      </c>
      <c r="AB52" s="71"/>
      <c r="AC52" s="72"/>
      <c r="AD52" s="78" t="s">
        <v>1758</v>
      </c>
      <c r="AE52" s="78">
        <v>2043</v>
      </c>
      <c r="AF52" s="78">
        <v>2058</v>
      </c>
      <c r="AG52" s="78">
        <v>4962</v>
      </c>
      <c r="AH52" s="78">
        <v>1143</v>
      </c>
      <c r="AI52" s="78"/>
      <c r="AJ52" s="78" t="s">
        <v>2065</v>
      </c>
      <c r="AK52" s="78" t="s">
        <v>2347</v>
      </c>
      <c r="AL52" s="83" t="s">
        <v>2535</v>
      </c>
      <c r="AM52" s="78"/>
      <c r="AN52" s="80">
        <v>40759.41457175926</v>
      </c>
      <c r="AO52" s="83" t="s">
        <v>2734</v>
      </c>
      <c r="AP52" s="78" t="b">
        <v>1</v>
      </c>
      <c r="AQ52" s="78" t="b">
        <v>0</v>
      </c>
      <c r="AR52" s="78" t="b">
        <v>1</v>
      </c>
      <c r="AS52" s="78"/>
      <c r="AT52" s="78">
        <v>45</v>
      </c>
      <c r="AU52" s="83" t="s">
        <v>2957</v>
      </c>
      <c r="AV52" s="78" t="b">
        <v>0</v>
      </c>
      <c r="AW52" s="78" t="s">
        <v>3104</v>
      </c>
      <c r="AX52" s="83" t="s">
        <v>3154</v>
      </c>
      <c r="AY52" s="78" t="s">
        <v>66</v>
      </c>
      <c r="AZ52" s="78" t="str">
        <f>REPLACE(INDEX(GroupVertices[Group],MATCH(Vertices[[#This Row],[Vertex]],GroupVertices[Vertex],0)),1,1,"")</f>
        <v>31</v>
      </c>
      <c r="BA52" s="48" t="s">
        <v>697</v>
      </c>
      <c r="BB52" s="48" t="s">
        <v>697</v>
      </c>
      <c r="BC52" s="48" t="s">
        <v>778</v>
      </c>
      <c r="BD52" s="48" t="s">
        <v>778</v>
      </c>
      <c r="BE52" s="48"/>
      <c r="BF52" s="48"/>
      <c r="BG52" s="116" t="s">
        <v>4041</v>
      </c>
      <c r="BH52" s="116" t="s">
        <v>4041</v>
      </c>
      <c r="BI52" s="116" t="s">
        <v>4165</v>
      </c>
      <c r="BJ52" s="116" t="s">
        <v>4165</v>
      </c>
      <c r="BK52" s="116">
        <v>0</v>
      </c>
      <c r="BL52" s="120">
        <v>0</v>
      </c>
      <c r="BM52" s="116">
        <v>0</v>
      </c>
      <c r="BN52" s="120">
        <v>0</v>
      </c>
      <c r="BO52" s="116">
        <v>0</v>
      </c>
      <c r="BP52" s="120">
        <v>0</v>
      </c>
      <c r="BQ52" s="116">
        <v>20</v>
      </c>
      <c r="BR52" s="120">
        <v>100</v>
      </c>
      <c r="BS52" s="116">
        <v>20</v>
      </c>
      <c r="BT52" s="2"/>
      <c r="BU52" s="3"/>
      <c r="BV52" s="3"/>
      <c r="BW52" s="3"/>
      <c r="BX52" s="3"/>
    </row>
    <row r="53" spans="1:76" ht="15">
      <c r="A53" s="64" t="s">
        <v>243</v>
      </c>
      <c r="B53" s="65"/>
      <c r="C53" s="65" t="s">
        <v>64</v>
      </c>
      <c r="D53" s="66">
        <v>162.77233256094414</v>
      </c>
      <c r="E53" s="68"/>
      <c r="F53" s="100" t="s">
        <v>907</v>
      </c>
      <c r="G53" s="65"/>
      <c r="H53" s="69" t="s">
        <v>243</v>
      </c>
      <c r="I53" s="70"/>
      <c r="J53" s="70"/>
      <c r="K53" s="69" t="s">
        <v>3469</v>
      </c>
      <c r="L53" s="73">
        <v>1</v>
      </c>
      <c r="M53" s="74">
        <v>6730.970703125</v>
      </c>
      <c r="N53" s="74">
        <v>1014.6044311523438</v>
      </c>
      <c r="O53" s="75"/>
      <c r="P53" s="76"/>
      <c r="Q53" s="76"/>
      <c r="R53" s="86"/>
      <c r="S53" s="48">
        <v>0</v>
      </c>
      <c r="T53" s="48">
        <v>1</v>
      </c>
      <c r="U53" s="49">
        <v>0</v>
      </c>
      <c r="V53" s="49">
        <v>0.333333</v>
      </c>
      <c r="W53" s="49">
        <v>0</v>
      </c>
      <c r="X53" s="49">
        <v>0.638297</v>
      </c>
      <c r="Y53" s="49">
        <v>0</v>
      </c>
      <c r="Z53" s="49">
        <v>0</v>
      </c>
      <c r="AA53" s="71">
        <v>53</v>
      </c>
      <c r="AB53" s="71"/>
      <c r="AC53" s="72"/>
      <c r="AD53" s="78" t="s">
        <v>1759</v>
      </c>
      <c r="AE53" s="78">
        <v>1219</v>
      </c>
      <c r="AF53" s="78">
        <v>1411</v>
      </c>
      <c r="AG53" s="78">
        <v>5753</v>
      </c>
      <c r="AH53" s="78">
        <v>1127</v>
      </c>
      <c r="AI53" s="78"/>
      <c r="AJ53" s="78" t="s">
        <v>2066</v>
      </c>
      <c r="AK53" s="78" t="s">
        <v>2348</v>
      </c>
      <c r="AL53" s="83" t="s">
        <v>2536</v>
      </c>
      <c r="AM53" s="78"/>
      <c r="AN53" s="80">
        <v>41648.53824074074</v>
      </c>
      <c r="AO53" s="83" t="s">
        <v>2735</v>
      </c>
      <c r="AP53" s="78" t="b">
        <v>1</v>
      </c>
      <c r="AQ53" s="78" t="b">
        <v>0</v>
      </c>
      <c r="AR53" s="78" t="b">
        <v>0</v>
      </c>
      <c r="AS53" s="78"/>
      <c r="AT53" s="78">
        <v>20</v>
      </c>
      <c r="AU53" s="83" t="s">
        <v>2957</v>
      </c>
      <c r="AV53" s="78" t="b">
        <v>0</v>
      </c>
      <c r="AW53" s="78" t="s">
        <v>3104</v>
      </c>
      <c r="AX53" s="83" t="s">
        <v>3155</v>
      </c>
      <c r="AY53" s="78" t="s">
        <v>66</v>
      </c>
      <c r="AZ53" s="78" t="str">
        <f>REPLACE(INDEX(GroupVertices[Group],MATCH(Vertices[[#This Row],[Vertex]],GroupVertices[Vertex],0)),1,1,"")</f>
        <v>31</v>
      </c>
      <c r="BA53" s="48"/>
      <c r="BB53" s="48"/>
      <c r="BC53" s="48"/>
      <c r="BD53" s="48"/>
      <c r="BE53" s="48"/>
      <c r="BF53" s="48"/>
      <c r="BG53" s="116" t="s">
        <v>4325</v>
      </c>
      <c r="BH53" s="116" t="s">
        <v>4325</v>
      </c>
      <c r="BI53" s="116" t="s">
        <v>4454</v>
      </c>
      <c r="BJ53" s="116" t="s">
        <v>4454</v>
      </c>
      <c r="BK53" s="116">
        <v>0</v>
      </c>
      <c r="BL53" s="120">
        <v>0</v>
      </c>
      <c r="BM53" s="116">
        <v>0</v>
      </c>
      <c r="BN53" s="120">
        <v>0</v>
      </c>
      <c r="BO53" s="116">
        <v>0</v>
      </c>
      <c r="BP53" s="120">
        <v>0</v>
      </c>
      <c r="BQ53" s="116">
        <v>24</v>
      </c>
      <c r="BR53" s="120">
        <v>100</v>
      </c>
      <c r="BS53" s="116">
        <v>24</v>
      </c>
      <c r="BT53" s="2"/>
      <c r="BU53" s="3"/>
      <c r="BV53" s="3"/>
      <c r="BW53" s="3"/>
      <c r="BX53" s="3"/>
    </row>
    <row r="54" spans="1:76" ht="15">
      <c r="A54" s="64" t="s">
        <v>244</v>
      </c>
      <c r="B54" s="65"/>
      <c r="C54" s="65" t="s">
        <v>64</v>
      </c>
      <c r="D54" s="66">
        <v>162.13474738297322</v>
      </c>
      <c r="E54" s="68"/>
      <c r="F54" s="100" t="s">
        <v>908</v>
      </c>
      <c r="G54" s="65"/>
      <c r="H54" s="69" t="s">
        <v>244</v>
      </c>
      <c r="I54" s="70"/>
      <c r="J54" s="70"/>
      <c r="K54" s="69" t="s">
        <v>3470</v>
      </c>
      <c r="L54" s="73">
        <v>8.240336743007152</v>
      </c>
      <c r="M54" s="74">
        <v>6458.09375</v>
      </c>
      <c r="N54" s="74">
        <v>1805.7017822265625</v>
      </c>
      <c r="O54" s="75"/>
      <c r="P54" s="76"/>
      <c r="Q54" s="76"/>
      <c r="R54" s="86"/>
      <c r="S54" s="48">
        <v>0</v>
      </c>
      <c r="T54" s="48">
        <v>2</v>
      </c>
      <c r="U54" s="49">
        <v>2</v>
      </c>
      <c r="V54" s="49">
        <v>0.5</v>
      </c>
      <c r="W54" s="49">
        <v>0</v>
      </c>
      <c r="X54" s="49">
        <v>1.459457</v>
      </c>
      <c r="Y54" s="49">
        <v>0</v>
      </c>
      <c r="Z54" s="49">
        <v>0</v>
      </c>
      <c r="AA54" s="71">
        <v>54</v>
      </c>
      <c r="AB54" s="71"/>
      <c r="AC54" s="72"/>
      <c r="AD54" s="78" t="s">
        <v>1760</v>
      </c>
      <c r="AE54" s="78">
        <v>496</v>
      </c>
      <c r="AF54" s="78">
        <v>247</v>
      </c>
      <c r="AG54" s="78">
        <v>1737</v>
      </c>
      <c r="AH54" s="78">
        <v>497</v>
      </c>
      <c r="AI54" s="78"/>
      <c r="AJ54" s="78" t="s">
        <v>2067</v>
      </c>
      <c r="AK54" s="78" t="s">
        <v>2349</v>
      </c>
      <c r="AL54" s="78"/>
      <c r="AM54" s="78"/>
      <c r="AN54" s="80">
        <v>41019.43534722222</v>
      </c>
      <c r="AO54" s="83" t="s">
        <v>2736</v>
      </c>
      <c r="AP54" s="78" t="b">
        <v>0</v>
      </c>
      <c r="AQ54" s="78" t="b">
        <v>0</v>
      </c>
      <c r="AR54" s="78" t="b">
        <v>1</v>
      </c>
      <c r="AS54" s="78"/>
      <c r="AT54" s="78">
        <v>5</v>
      </c>
      <c r="AU54" s="83" t="s">
        <v>2963</v>
      </c>
      <c r="AV54" s="78" t="b">
        <v>0</v>
      </c>
      <c r="AW54" s="78" t="s">
        <v>3104</v>
      </c>
      <c r="AX54" s="83" t="s">
        <v>3156</v>
      </c>
      <c r="AY54" s="78" t="s">
        <v>66</v>
      </c>
      <c r="AZ54" s="78" t="str">
        <f>REPLACE(INDEX(GroupVertices[Group],MATCH(Vertices[[#This Row],[Vertex]],GroupVertices[Vertex],0)),1,1,"")</f>
        <v>30</v>
      </c>
      <c r="BA54" s="48"/>
      <c r="BB54" s="48"/>
      <c r="BC54" s="48"/>
      <c r="BD54" s="48"/>
      <c r="BE54" s="48" t="s">
        <v>800</v>
      </c>
      <c r="BF54" s="48" t="s">
        <v>800</v>
      </c>
      <c r="BG54" s="116" t="s">
        <v>4326</v>
      </c>
      <c r="BH54" s="116" t="s">
        <v>4326</v>
      </c>
      <c r="BI54" s="116" t="s">
        <v>4455</v>
      </c>
      <c r="BJ54" s="116" t="s">
        <v>4455</v>
      </c>
      <c r="BK54" s="116">
        <v>3</v>
      </c>
      <c r="BL54" s="120">
        <v>6.818181818181818</v>
      </c>
      <c r="BM54" s="116">
        <v>3</v>
      </c>
      <c r="BN54" s="120">
        <v>6.818181818181818</v>
      </c>
      <c r="BO54" s="116">
        <v>0</v>
      </c>
      <c r="BP54" s="120">
        <v>0</v>
      </c>
      <c r="BQ54" s="116">
        <v>38</v>
      </c>
      <c r="BR54" s="120">
        <v>86.36363636363636</v>
      </c>
      <c r="BS54" s="116">
        <v>44</v>
      </c>
      <c r="BT54" s="2"/>
      <c r="BU54" s="3"/>
      <c r="BV54" s="3"/>
      <c r="BW54" s="3"/>
      <c r="BX54" s="3"/>
    </row>
    <row r="55" spans="1:76" ht="15">
      <c r="A55" s="64" t="s">
        <v>435</v>
      </c>
      <c r="B55" s="65"/>
      <c r="C55" s="65" t="s">
        <v>64</v>
      </c>
      <c r="D55" s="66">
        <v>212.0449589348219</v>
      </c>
      <c r="E55" s="68"/>
      <c r="F55" s="100" t="s">
        <v>2997</v>
      </c>
      <c r="G55" s="65"/>
      <c r="H55" s="69" t="s">
        <v>435</v>
      </c>
      <c r="I55" s="70"/>
      <c r="J55" s="70"/>
      <c r="K55" s="69" t="s">
        <v>3471</v>
      </c>
      <c r="L55" s="73">
        <v>1</v>
      </c>
      <c r="M55" s="74">
        <v>6458.09375</v>
      </c>
      <c r="N55" s="74">
        <v>2240.952392578125</v>
      </c>
      <c r="O55" s="75"/>
      <c r="P55" s="76"/>
      <c r="Q55" s="76"/>
      <c r="R55" s="86"/>
      <c r="S55" s="48">
        <v>1</v>
      </c>
      <c r="T55" s="48">
        <v>0</v>
      </c>
      <c r="U55" s="49">
        <v>0</v>
      </c>
      <c r="V55" s="49">
        <v>0.333333</v>
      </c>
      <c r="W55" s="49">
        <v>0</v>
      </c>
      <c r="X55" s="49">
        <v>0.770269</v>
      </c>
      <c r="Y55" s="49">
        <v>0</v>
      </c>
      <c r="Z55" s="49">
        <v>0</v>
      </c>
      <c r="AA55" s="71">
        <v>55</v>
      </c>
      <c r="AB55" s="71"/>
      <c r="AC55" s="72"/>
      <c r="AD55" s="78" t="s">
        <v>1761</v>
      </c>
      <c r="AE55" s="78">
        <v>1115</v>
      </c>
      <c r="AF55" s="78">
        <v>91365</v>
      </c>
      <c r="AG55" s="78">
        <v>17917</v>
      </c>
      <c r="AH55" s="78">
        <v>6583</v>
      </c>
      <c r="AI55" s="78"/>
      <c r="AJ55" s="78" t="s">
        <v>2068</v>
      </c>
      <c r="AK55" s="78" t="s">
        <v>2340</v>
      </c>
      <c r="AL55" s="83" t="s">
        <v>2537</v>
      </c>
      <c r="AM55" s="78"/>
      <c r="AN55" s="80">
        <v>39938.57519675926</v>
      </c>
      <c r="AO55" s="83" t="s">
        <v>2737</v>
      </c>
      <c r="AP55" s="78" t="b">
        <v>0</v>
      </c>
      <c r="AQ55" s="78" t="b">
        <v>0</v>
      </c>
      <c r="AR55" s="78" t="b">
        <v>1</v>
      </c>
      <c r="AS55" s="78"/>
      <c r="AT55" s="78">
        <v>1848</v>
      </c>
      <c r="AU55" s="83" t="s">
        <v>2961</v>
      </c>
      <c r="AV55" s="78" t="b">
        <v>0</v>
      </c>
      <c r="AW55" s="78" t="s">
        <v>3104</v>
      </c>
      <c r="AX55" s="83" t="s">
        <v>3157</v>
      </c>
      <c r="AY55" s="78" t="s">
        <v>65</v>
      </c>
      <c r="AZ55" s="78" t="str">
        <f>REPLACE(INDEX(GroupVertices[Group],MATCH(Vertices[[#This Row],[Vertex]],GroupVertices[Vertex],0)),1,1,"")</f>
        <v>30</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436</v>
      </c>
      <c r="B56" s="65"/>
      <c r="C56" s="65" t="s">
        <v>64</v>
      </c>
      <c r="D56" s="66">
        <v>166.7052033322766</v>
      </c>
      <c r="E56" s="68"/>
      <c r="F56" s="100" t="s">
        <v>2998</v>
      </c>
      <c r="G56" s="65"/>
      <c r="H56" s="69" t="s">
        <v>436</v>
      </c>
      <c r="I56" s="70"/>
      <c r="J56" s="70"/>
      <c r="K56" s="69" t="s">
        <v>3472</v>
      </c>
      <c r="L56" s="73">
        <v>1</v>
      </c>
      <c r="M56" s="74">
        <v>6730.970703125</v>
      </c>
      <c r="N56" s="74">
        <v>2240.952392578125</v>
      </c>
      <c r="O56" s="75"/>
      <c r="P56" s="76"/>
      <c r="Q56" s="76"/>
      <c r="R56" s="86"/>
      <c r="S56" s="48">
        <v>1</v>
      </c>
      <c r="T56" s="48">
        <v>0</v>
      </c>
      <c r="U56" s="49">
        <v>0</v>
      </c>
      <c r="V56" s="49">
        <v>0.333333</v>
      </c>
      <c r="W56" s="49">
        <v>0</v>
      </c>
      <c r="X56" s="49">
        <v>0.770269</v>
      </c>
      <c r="Y56" s="49">
        <v>0</v>
      </c>
      <c r="Z56" s="49">
        <v>0</v>
      </c>
      <c r="AA56" s="71">
        <v>56</v>
      </c>
      <c r="AB56" s="71"/>
      <c r="AC56" s="72"/>
      <c r="AD56" s="78" t="s">
        <v>1762</v>
      </c>
      <c r="AE56" s="78">
        <v>433</v>
      </c>
      <c r="AF56" s="78">
        <v>8591</v>
      </c>
      <c r="AG56" s="78">
        <v>5375</v>
      </c>
      <c r="AH56" s="78">
        <v>267</v>
      </c>
      <c r="AI56" s="78"/>
      <c r="AJ56" s="78" t="s">
        <v>2069</v>
      </c>
      <c r="AK56" s="78"/>
      <c r="AL56" s="78"/>
      <c r="AM56" s="78"/>
      <c r="AN56" s="80">
        <v>40804.847662037035</v>
      </c>
      <c r="AO56" s="83" t="s">
        <v>2738</v>
      </c>
      <c r="AP56" s="78" t="b">
        <v>0</v>
      </c>
      <c r="AQ56" s="78" t="b">
        <v>0</v>
      </c>
      <c r="AR56" s="78" t="b">
        <v>1</v>
      </c>
      <c r="AS56" s="78"/>
      <c r="AT56" s="78">
        <v>215</v>
      </c>
      <c r="AU56" s="83" t="s">
        <v>2957</v>
      </c>
      <c r="AV56" s="78" t="b">
        <v>0</v>
      </c>
      <c r="AW56" s="78" t="s">
        <v>3104</v>
      </c>
      <c r="AX56" s="83" t="s">
        <v>3158</v>
      </c>
      <c r="AY56" s="78" t="s">
        <v>65</v>
      </c>
      <c r="AZ56" s="78" t="str">
        <f>REPLACE(INDEX(GroupVertices[Group],MATCH(Vertices[[#This Row],[Vertex]],GroupVertices[Vertex],0)),1,1,"")</f>
        <v>30</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245</v>
      </c>
      <c r="B57" s="65"/>
      <c r="C57" s="65" t="s">
        <v>64</v>
      </c>
      <c r="D57" s="66">
        <v>163.1113920327345</v>
      </c>
      <c r="E57" s="68"/>
      <c r="F57" s="100" t="s">
        <v>2999</v>
      </c>
      <c r="G57" s="65"/>
      <c r="H57" s="69" t="s">
        <v>245</v>
      </c>
      <c r="I57" s="70"/>
      <c r="J57" s="70"/>
      <c r="K57" s="69" t="s">
        <v>3473</v>
      </c>
      <c r="L57" s="73">
        <v>1</v>
      </c>
      <c r="M57" s="74">
        <v>8014.14306640625</v>
      </c>
      <c r="N57" s="74">
        <v>802.8609008789062</v>
      </c>
      <c r="O57" s="75"/>
      <c r="P57" s="76"/>
      <c r="Q57" s="76"/>
      <c r="R57" s="86"/>
      <c r="S57" s="48">
        <v>2</v>
      </c>
      <c r="T57" s="48">
        <v>1</v>
      </c>
      <c r="U57" s="49">
        <v>0</v>
      </c>
      <c r="V57" s="49">
        <v>1</v>
      </c>
      <c r="W57" s="49">
        <v>0</v>
      </c>
      <c r="X57" s="49">
        <v>1.298243</v>
      </c>
      <c r="Y57" s="49">
        <v>0</v>
      </c>
      <c r="Z57" s="49">
        <v>0</v>
      </c>
      <c r="AA57" s="71">
        <v>57</v>
      </c>
      <c r="AB57" s="71"/>
      <c r="AC57" s="72"/>
      <c r="AD57" s="78" t="s">
        <v>1763</v>
      </c>
      <c r="AE57" s="78">
        <v>2657</v>
      </c>
      <c r="AF57" s="78">
        <v>2030</v>
      </c>
      <c r="AG57" s="78">
        <v>2772</v>
      </c>
      <c r="AH57" s="78">
        <v>554</v>
      </c>
      <c r="AI57" s="78"/>
      <c r="AJ57" s="78" t="s">
        <v>2070</v>
      </c>
      <c r="AK57" s="78" t="s">
        <v>2321</v>
      </c>
      <c r="AL57" s="83" t="s">
        <v>2538</v>
      </c>
      <c r="AM57" s="78"/>
      <c r="AN57" s="80">
        <v>41935.65354166667</v>
      </c>
      <c r="AO57" s="83" t="s">
        <v>2739</v>
      </c>
      <c r="AP57" s="78" t="b">
        <v>0</v>
      </c>
      <c r="AQ57" s="78" t="b">
        <v>0</v>
      </c>
      <c r="AR57" s="78" t="b">
        <v>0</v>
      </c>
      <c r="AS57" s="78"/>
      <c r="AT57" s="78">
        <v>50</v>
      </c>
      <c r="AU57" s="83" t="s">
        <v>2957</v>
      </c>
      <c r="AV57" s="78" t="b">
        <v>0</v>
      </c>
      <c r="AW57" s="78" t="s">
        <v>3104</v>
      </c>
      <c r="AX57" s="83" t="s">
        <v>3159</v>
      </c>
      <c r="AY57" s="78" t="s">
        <v>66</v>
      </c>
      <c r="AZ57" s="78" t="str">
        <f>REPLACE(INDEX(GroupVertices[Group],MATCH(Vertices[[#This Row],[Vertex]],GroupVertices[Vertex],0)),1,1,"")</f>
        <v>48</v>
      </c>
      <c r="BA57" s="48" t="s">
        <v>698</v>
      </c>
      <c r="BB57" s="48" t="s">
        <v>698</v>
      </c>
      <c r="BC57" s="48" t="s">
        <v>781</v>
      </c>
      <c r="BD57" s="48" t="s">
        <v>781</v>
      </c>
      <c r="BE57" s="48" t="s">
        <v>818</v>
      </c>
      <c r="BF57" s="48" t="s">
        <v>818</v>
      </c>
      <c r="BG57" s="116" t="s">
        <v>4327</v>
      </c>
      <c r="BH57" s="116" t="s">
        <v>4327</v>
      </c>
      <c r="BI57" s="116" t="s">
        <v>4456</v>
      </c>
      <c r="BJ57" s="116" t="s">
        <v>4456</v>
      </c>
      <c r="BK57" s="116">
        <v>0</v>
      </c>
      <c r="BL57" s="120">
        <v>0</v>
      </c>
      <c r="BM57" s="116">
        <v>2</v>
      </c>
      <c r="BN57" s="120">
        <v>7.6923076923076925</v>
      </c>
      <c r="BO57" s="116">
        <v>0</v>
      </c>
      <c r="BP57" s="120">
        <v>0</v>
      </c>
      <c r="BQ57" s="116">
        <v>24</v>
      </c>
      <c r="BR57" s="120">
        <v>92.3076923076923</v>
      </c>
      <c r="BS57" s="116">
        <v>26</v>
      </c>
      <c r="BT57" s="2"/>
      <c r="BU57" s="3"/>
      <c r="BV57" s="3"/>
      <c r="BW57" s="3"/>
      <c r="BX57" s="3"/>
    </row>
    <row r="58" spans="1:76" ht="15">
      <c r="A58" s="64" t="s">
        <v>246</v>
      </c>
      <c r="B58" s="65"/>
      <c r="C58" s="65" t="s">
        <v>64</v>
      </c>
      <c r="D58" s="66">
        <v>162.36370838330987</v>
      </c>
      <c r="E58" s="68"/>
      <c r="F58" s="100" t="s">
        <v>909</v>
      </c>
      <c r="G58" s="65"/>
      <c r="H58" s="69" t="s">
        <v>246</v>
      </c>
      <c r="I58" s="70"/>
      <c r="J58" s="70"/>
      <c r="K58" s="69" t="s">
        <v>3474</v>
      </c>
      <c r="L58" s="73">
        <v>1</v>
      </c>
      <c r="M58" s="74">
        <v>8014.14306640625</v>
      </c>
      <c r="N58" s="74">
        <v>502.890869140625</v>
      </c>
      <c r="O58" s="75"/>
      <c r="P58" s="76"/>
      <c r="Q58" s="76"/>
      <c r="R58" s="86"/>
      <c r="S58" s="48">
        <v>0</v>
      </c>
      <c r="T58" s="48">
        <v>1</v>
      </c>
      <c r="U58" s="49">
        <v>0</v>
      </c>
      <c r="V58" s="49">
        <v>1</v>
      </c>
      <c r="W58" s="49">
        <v>0</v>
      </c>
      <c r="X58" s="49">
        <v>0.701753</v>
      </c>
      <c r="Y58" s="49">
        <v>0</v>
      </c>
      <c r="Z58" s="49">
        <v>0</v>
      </c>
      <c r="AA58" s="71">
        <v>58</v>
      </c>
      <c r="AB58" s="71"/>
      <c r="AC58" s="72"/>
      <c r="AD58" s="78" t="s">
        <v>1764</v>
      </c>
      <c r="AE58" s="78">
        <v>344</v>
      </c>
      <c r="AF58" s="78">
        <v>665</v>
      </c>
      <c r="AG58" s="78">
        <v>54371</v>
      </c>
      <c r="AH58" s="78">
        <v>58791</v>
      </c>
      <c r="AI58" s="78"/>
      <c r="AJ58" s="78" t="s">
        <v>2071</v>
      </c>
      <c r="AK58" s="78"/>
      <c r="AL58" s="78"/>
      <c r="AM58" s="78"/>
      <c r="AN58" s="80">
        <v>43199.307291666664</v>
      </c>
      <c r="AO58" s="83" t="s">
        <v>2740</v>
      </c>
      <c r="AP58" s="78" t="b">
        <v>1</v>
      </c>
      <c r="AQ58" s="78" t="b">
        <v>0</v>
      </c>
      <c r="AR58" s="78" t="b">
        <v>0</v>
      </c>
      <c r="AS58" s="78"/>
      <c r="AT58" s="78">
        <v>1</v>
      </c>
      <c r="AU58" s="78"/>
      <c r="AV58" s="78" t="b">
        <v>0</v>
      </c>
      <c r="AW58" s="78" t="s">
        <v>3104</v>
      </c>
      <c r="AX58" s="83" t="s">
        <v>3160</v>
      </c>
      <c r="AY58" s="78" t="s">
        <v>66</v>
      </c>
      <c r="AZ58" s="78" t="str">
        <f>REPLACE(INDEX(GroupVertices[Group],MATCH(Vertices[[#This Row],[Vertex]],GroupVertices[Vertex],0)),1,1,"")</f>
        <v>48</v>
      </c>
      <c r="BA58" s="48"/>
      <c r="BB58" s="48"/>
      <c r="BC58" s="48"/>
      <c r="BD58" s="48"/>
      <c r="BE58" s="48"/>
      <c r="BF58" s="48"/>
      <c r="BG58" s="116" t="s">
        <v>4328</v>
      </c>
      <c r="BH58" s="116" t="s">
        <v>4328</v>
      </c>
      <c r="BI58" s="116" t="s">
        <v>4457</v>
      </c>
      <c r="BJ58" s="116" t="s">
        <v>4457</v>
      </c>
      <c r="BK58" s="116">
        <v>0</v>
      </c>
      <c r="BL58" s="120">
        <v>0</v>
      </c>
      <c r="BM58" s="116">
        <v>2</v>
      </c>
      <c r="BN58" s="120">
        <v>8.333333333333334</v>
      </c>
      <c r="BO58" s="116">
        <v>0</v>
      </c>
      <c r="BP58" s="120">
        <v>0</v>
      </c>
      <c r="BQ58" s="116">
        <v>22</v>
      </c>
      <c r="BR58" s="120">
        <v>91.66666666666667</v>
      </c>
      <c r="BS58" s="116">
        <v>24</v>
      </c>
      <c r="BT58" s="2"/>
      <c r="BU58" s="3"/>
      <c r="BV58" s="3"/>
      <c r="BW58" s="3"/>
      <c r="BX58" s="3"/>
    </row>
    <row r="59" spans="1:76" ht="15">
      <c r="A59" s="64" t="s">
        <v>247</v>
      </c>
      <c r="B59" s="65"/>
      <c r="C59" s="65" t="s">
        <v>64</v>
      </c>
      <c r="D59" s="66">
        <v>163.9872500220605</v>
      </c>
      <c r="E59" s="68"/>
      <c r="F59" s="100" t="s">
        <v>910</v>
      </c>
      <c r="G59" s="65"/>
      <c r="H59" s="69" t="s">
        <v>247</v>
      </c>
      <c r="I59" s="70"/>
      <c r="J59" s="70"/>
      <c r="K59" s="69" t="s">
        <v>3475</v>
      </c>
      <c r="L59" s="73">
        <v>1</v>
      </c>
      <c r="M59" s="74">
        <v>5225.06787109375</v>
      </c>
      <c r="N59" s="74">
        <v>8824.375</v>
      </c>
      <c r="O59" s="75"/>
      <c r="P59" s="76"/>
      <c r="Q59" s="76"/>
      <c r="R59" s="86"/>
      <c r="S59" s="48">
        <v>0</v>
      </c>
      <c r="T59" s="48">
        <v>2</v>
      </c>
      <c r="U59" s="49">
        <v>0</v>
      </c>
      <c r="V59" s="49">
        <v>0.035714</v>
      </c>
      <c r="W59" s="49">
        <v>0</v>
      </c>
      <c r="X59" s="49">
        <v>0.602639</v>
      </c>
      <c r="Y59" s="49">
        <v>0.5</v>
      </c>
      <c r="Z59" s="49">
        <v>0</v>
      </c>
      <c r="AA59" s="71">
        <v>59</v>
      </c>
      <c r="AB59" s="71"/>
      <c r="AC59" s="72"/>
      <c r="AD59" s="78" t="s">
        <v>1765</v>
      </c>
      <c r="AE59" s="78">
        <v>5001</v>
      </c>
      <c r="AF59" s="78">
        <v>3629</v>
      </c>
      <c r="AG59" s="78">
        <v>105133</v>
      </c>
      <c r="AH59" s="78">
        <v>31761</v>
      </c>
      <c r="AI59" s="78"/>
      <c r="AJ59" s="78" t="s">
        <v>2072</v>
      </c>
      <c r="AK59" s="78" t="s">
        <v>2350</v>
      </c>
      <c r="AL59" s="78"/>
      <c r="AM59" s="78"/>
      <c r="AN59" s="80">
        <v>39862.569652777776</v>
      </c>
      <c r="AO59" s="83" t="s">
        <v>2741</v>
      </c>
      <c r="AP59" s="78" t="b">
        <v>0</v>
      </c>
      <c r="AQ59" s="78" t="b">
        <v>0</v>
      </c>
      <c r="AR59" s="78" t="b">
        <v>0</v>
      </c>
      <c r="AS59" s="78"/>
      <c r="AT59" s="78">
        <v>60</v>
      </c>
      <c r="AU59" s="83" t="s">
        <v>2964</v>
      </c>
      <c r="AV59" s="78" t="b">
        <v>0</v>
      </c>
      <c r="AW59" s="78" t="s">
        <v>3104</v>
      </c>
      <c r="AX59" s="83" t="s">
        <v>3161</v>
      </c>
      <c r="AY59" s="78" t="s">
        <v>66</v>
      </c>
      <c r="AZ59" s="78" t="str">
        <f>REPLACE(INDEX(GroupVertices[Group],MATCH(Vertices[[#This Row],[Vertex]],GroupVertices[Vertex],0)),1,1,"")</f>
        <v>5</v>
      </c>
      <c r="BA59" s="48"/>
      <c r="BB59" s="48"/>
      <c r="BC59" s="48"/>
      <c r="BD59" s="48"/>
      <c r="BE59" s="48" t="s">
        <v>800</v>
      </c>
      <c r="BF59" s="48" t="s">
        <v>800</v>
      </c>
      <c r="BG59" s="116" t="s">
        <v>4329</v>
      </c>
      <c r="BH59" s="116" t="s">
        <v>4329</v>
      </c>
      <c r="BI59" s="116" t="s">
        <v>4458</v>
      </c>
      <c r="BJ59" s="116" t="s">
        <v>4458</v>
      </c>
      <c r="BK59" s="116">
        <v>2</v>
      </c>
      <c r="BL59" s="120">
        <v>8</v>
      </c>
      <c r="BM59" s="116">
        <v>1</v>
      </c>
      <c r="BN59" s="120">
        <v>4</v>
      </c>
      <c r="BO59" s="116">
        <v>0</v>
      </c>
      <c r="BP59" s="120">
        <v>0</v>
      </c>
      <c r="BQ59" s="116">
        <v>22</v>
      </c>
      <c r="BR59" s="120">
        <v>88</v>
      </c>
      <c r="BS59" s="116">
        <v>25</v>
      </c>
      <c r="BT59" s="2"/>
      <c r="BU59" s="3"/>
      <c r="BV59" s="3"/>
      <c r="BW59" s="3"/>
      <c r="BX59" s="3"/>
    </row>
    <row r="60" spans="1:76" ht="15">
      <c r="A60" s="64" t="s">
        <v>437</v>
      </c>
      <c r="B60" s="65"/>
      <c r="C60" s="65" t="s">
        <v>64</v>
      </c>
      <c r="D60" s="66">
        <v>637.3093428591037</v>
      </c>
      <c r="E60" s="68"/>
      <c r="F60" s="100" t="s">
        <v>3000</v>
      </c>
      <c r="G60" s="65"/>
      <c r="H60" s="69" t="s">
        <v>437</v>
      </c>
      <c r="I60" s="70"/>
      <c r="J60" s="70"/>
      <c r="K60" s="69" t="s">
        <v>3476</v>
      </c>
      <c r="L60" s="73">
        <v>428.1798678374219</v>
      </c>
      <c r="M60" s="74">
        <v>4805.224609375</v>
      </c>
      <c r="N60" s="74">
        <v>7924.9677734375</v>
      </c>
      <c r="O60" s="75"/>
      <c r="P60" s="76"/>
      <c r="Q60" s="76"/>
      <c r="R60" s="86"/>
      <c r="S60" s="48">
        <v>15</v>
      </c>
      <c r="T60" s="48">
        <v>0</v>
      </c>
      <c r="U60" s="49">
        <v>118</v>
      </c>
      <c r="V60" s="49">
        <v>0.066667</v>
      </c>
      <c r="W60" s="49">
        <v>0</v>
      </c>
      <c r="X60" s="49">
        <v>4.006414</v>
      </c>
      <c r="Y60" s="49">
        <v>0.06190476190476191</v>
      </c>
      <c r="Z60" s="49">
        <v>0</v>
      </c>
      <c r="AA60" s="71">
        <v>60</v>
      </c>
      <c r="AB60" s="71"/>
      <c r="AC60" s="72"/>
      <c r="AD60" s="78" t="s">
        <v>1766</v>
      </c>
      <c r="AE60" s="78">
        <v>438</v>
      </c>
      <c r="AF60" s="78">
        <v>867744</v>
      </c>
      <c r="AG60" s="78">
        <v>2003</v>
      </c>
      <c r="AH60" s="78">
        <v>358</v>
      </c>
      <c r="AI60" s="78"/>
      <c r="AJ60" s="78" t="s">
        <v>2073</v>
      </c>
      <c r="AK60" s="78" t="s">
        <v>1661</v>
      </c>
      <c r="AL60" s="83" t="s">
        <v>2539</v>
      </c>
      <c r="AM60" s="78"/>
      <c r="AN60" s="80">
        <v>42095.84431712963</v>
      </c>
      <c r="AO60" s="83" t="s">
        <v>2742</v>
      </c>
      <c r="AP60" s="78" t="b">
        <v>0</v>
      </c>
      <c r="AQ60" s="78" t="b">
        <v>0</v>
      </c>
      <c r="AR60" s="78" t="b">
        <v>1</v>
      </c>
      <c r="AS60" s="78"/>
      <c r="AT60" s="78">
        <v>3936</v>
      </c>
      <c r="AU60" s="83" t="s">
        <v>2957</v>
      </c>
      <c r="AV60" s="78" t="b">
        <v>1</v>
      </c>
      <c r="AW60" s="78" t="s">
        <v>3104</v>
      </c>
      <c r="AX60" s="83" t="s">
        <v>3162</v>
      </c>
      <c r="AY60" s="78" t="s">
        <v>65</v>
      </c>
      <c r="AZ60" s="78" t="str">
        <f>REPLACE(INDEX(GroupVertices[Group],MATCH(Vertices[[#This Row],[Vertex]],GroupVertices[Vertex],0)),1,1,"")</f>
        <v>5</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277</v>
      </c>
      <c r="B61" s="65"/>
      <c r="C61" s="65" t="s">
        <v>64</v>
      </c>
      <c r="D61" s="66">
        <v>180.52831291240844</v>
      </c>
      <c r="E61" s="68"/>
      <c r="F61" s="100" t="s">
        <v>939</v>
      </c>
      <c r="G61" s="65"/>
      <c r="H61" s="69" t="s">
        <v>277</v>
      </c>
      <c r="I61" s="70"/>
      <c r="J61" s="70"/>
      <c r="K61" s="69" t="s">
        <v>3477</v>
      </c>
      <c r="L61" s="73">
        <v>239.931112519236</v>
      </c>
      <c r="M61" s="74">
        <v>4789.55517578125</v>
      </c>
      <c r="N61" s="74">
        <v>7455.04638671875</v>
      </c>
      <c r="O61" s="75"/>
      <c r="P61" s="76"/>
      <c r="Q61" s="76"/>
      <c r="R61" s="86"/>
      <c r="S61" s="48">
        <v>12</v>
      </c>
      <c r="T61" s="48">
        <v>1</v>
      </c>
      <c r="U61" s="49">
        <v>66</v>
      </c>
      <c r="V61" s="49">
        <v>0.058824</v>
      </c>
      <c r="W61" s="49">
        <v>0</v>
      </c>
      <c r="X61" s="49">
        <v>3.450487</v>
      </c>
      <c r="Y61" s="49">
        <v>0.07692307692307693</v>
      </c>
      <c r="Z61" s="49">
        <v>0</v>
      </c>
      <c r="AA61" s="71">
        <v>61</v>
      </c>
      <c r="AB61" s="71"/>
      <c r="AC61" s="72"/>
      <c r="AD61" s="78" t="s">
        <v>1767</v>
      </c>
      <c r="AE61" s="78">
        <v>3459</v>
      </c>
      <c r="AF61" s="78">
        <v>33827</v>
      </c>
      <c r="AG61" s="78">
        <v>16805</v>
      </c>
      <c r="AH61" s="78">
        <v>8360</v>
      </c>
      <c r="AI61" s="78"/>
      <c r="AJ61" s="78" t="s">
        <v>2074</v>
      </c>
      <c r="AK61" s="78"/>
      <c r="AL61" s="83" t="s">
        <v>2540</v>
      </c>
      <c r="AM61" s="78"/>
      <c r="AN61" s="80">
        <v>40311.72332175926</v>
      </c>
      <c r="AO61" s="83" t="s">
        <v>2743</v>
      </c>
      <c r="AP61" s="78" t="b">
        <v>1</v>
      </c>
      <c r="AQ61" s="78" t="b">
        <v>0</v>
      </c>
      <c r="AR61" s="78" t="b">
        <v>0</v>
      </c>
      <c r="AS61" s="78"/>
      <c r="AT61" s="78">
        <v>516</v>
      </c>
      <c r="AU61" s="83" t="s">
        <v>2957</v>
      </c>
      <c r="AV61" s="78" t="b">
        <v>1</v>
      </c>
      <c r="AW61" s="78" t="s">
        <v>3104</v>
      </c>
      <c r="AX61" s="83" t="s">
        <v>3163</v>
      </c>
      <c r="AY61" s="78" t="s">
        <v>66</v>
      </c>
      <c r="AZ61" s="78" t="str">
        <f>REPLACE(INDEX(GroupVertices[Group],MATCH(Vertices[[#This Row],[Vertex]],GroupVertices[Vertex],0)),1,1,"")</f>
        <v>5</v>
      </c>
      <c r="BA61" s="48" t="s">
        <v>708</v>
      </c>
      <c r="BB61" s="48" t="s">
        <v>708</v>
      </c>
      <c r="BC61" s="48" t="s">
        <v>778</v>
      </c>
      <c r="BD61" s="48" t="s">
        <v>778</v>
      </c>
      <c r="BE61" s="48" t="s">
        <v>800</v>
      </c>
      <c r="BF61" s="48" t="s">
        <v>800</v>
      </c>
      <c r="BG61" s="116" t="s">
        <v>4330</v>
      </c>
      <c r="BH61" s="116" t="s">
        <v>4330</v>
      </c>
      <c r="BI61" s="116" t="s">
        <v>4459</v>
      </c>
      <c r="BJ61" s="116" t="s">
        <v>4459</v>
      </c>
      <c r="BK61" s="116">
        <v>1</v>
      </c>
      <c r="BL61" s="120">
        <v>4.761904761904762</v>
      </c>
      <c r="BM61" s="116">
        <v>1</v>
      </c>
      <c r="BN61" s="120">
        <v>4.761904761904762</v>
      </c>
      <c r="BO61" s="116">
        <v>0</v>
      </c>
      <c r="BP61" s="120">
        <v>0</v>
      </c>
      <c r="BQ61" s="116">
        <v>19</v>
      </c>
      <c r="BR61" s="120">
        <v>90.47619047619048</v>
      </c>
      <c r="BS61" s="116">
        <v>21</v>
      </c>
      <c r="BT61" s="2"/>
      <c r="BU61" s="3"/>
      <c r="BV61" s="3"/>
      <c r="BW61" s="3"/>
      <c r="BX61" s="3"/>
    </row>
    <row r="62" spans="1:76" ht="15">
      <c r="A62" s="64" t="s">
        <v>248</v>
      </c>
      <c r="B62" s="65"/>
      <c r="C62" s="65" t="s">
        <v>64</v>
      </c>
      <c r="D62" s="66">
        <v>164.65605715462274</v>
      </c>
      <c r="E62" s="68"/>
      <c r="F62" s="100" t="s">
        <v>911</v>
      </c>
      <c r="G62" s="65"/>
      <c r="H62" s="69" t="s">
        <v>248</v>
      </c>
      <c r="I62" s="70"/>
      <c r="J62" s="70"/>
      <c r="K62" s="69" t="s">
        <v>3478</v>
      </c>
      <c r="L62" s="73">
        <v>1</v>
      </c>
      <c r="M62" s="74">
        <v>1166.7666015625</v>
      </c>
      <c r="N62" s="74">
        <v>660.7184448242188</v>
      </c>
      <c r="O62" s="75"/>
      <c r="P62" s="76"/>
      <c r="Q62" s="76"/>
      <c r="R62" s="86"/>
      <c r="S62" s="48">
        <v>1</v>
      </c>
      <c r="T62" s="48">
        <v>1</v>
      </c>
      <c r="U62" s="49">
        <v>0</v>
      </c>
      <c r="V62" s="49">
        <v>0</v>
      </c>
      <c r="W62" s="49">
        <v>0</v>
      </c>
      <c r="X62" s="49">
        <v>0.999998</v>
      </c>
      <c r="Y62" s="49">
        <v>0</v>
      </c>
      <c r="Z62" s="49" t="s">
        <v>3838</v>
      </c>
      <c r="AA62" s="71">
        <v>62</v>
      </c>
      <c r="AB62" s="71"/>
      <c r="AC62" s="72"/>
      <c r="AD62" s="78" t="s">
        <v>1768</v>
      </c>
      <c r="AE62" s="78">
        <v>4309</v>
      </c>
      <c r="AF62" s="78">
        <v>4850</v>
      </c>
      <c r="AG62" s="78">
        <v>59723</v>
      </c>
      <c r="AH62" s="78">
        <v>6467</v>
      </c>
      <c r="AI62" s="78"/>
      <c r="AJ62" s="78" t="s">
        <v>2075</v>
      </c>
      <c r="AK62" s="78" t="s">
        <v>2351</v>
      </c>
      <c r="AL62" s="83" t="s">
        <v>2541</v>
      </c>
      <c r="AM62" s="78"/>
      <c r="AN62" s="80">
        <v>40194.67969907408</v>
      </c>
      <c r="AO62" s="83" t="s">
        <v>2744</v>
      </c>
      <c r="AP62" s="78" t="b">
        <v>0</v>
      </c>
      <c r="AQ62" s="78" t="b">
        <v>0</v>
      </c>
      <c r="AR62" s="78" t="b">
        <v>1</v>
      </c>
      <c r="AS62" s="78"/>
      <c r="AT62" s="78">
        <v>41</v>
      </c>
      <c r="AU62" s="83" t="s">
        <v>2965</v>
      </c>
      <c r="AV62" s="78" t="b">
        <v>0</v>
      </c>
      <c r="AW62" s="78" t="s">
        <v>3104</v>
      </c>
      <c r="AX62" s="83" t="s">
        <v>3164</v>
      </c>
      <c r="AY62" s="78" t="s">
        <v>66</v>
      </c>
      <c r="AZ62" s="78" t="str">
        <f>REPLACE(INDEX(GroupVertices[Group],MATCH(Vertices[[#This Row],[Vertex]],GroupVertices[Vertex],0)),1,1,"")</f>
        <v>2</v>
      </c>
      <c r="BA62" s="48" t="s">
        <v>699</v>
      </c>
      <c r="BB62" s="48" t="s">
        <v>699</v>
      </c>
      <c r="BC62" s="48" t="s">
        <v>778</v>
      </c>
      <c r="BD62" s="48" t="s">
        <v>778</v>
      </c>
      <c r="BE62" s="48"/>
      <c r="BF62" s="48"/>
      <c r="BG62" s="116" t="s">
        <v>4331</v>
      </c>
      <c r="BH62" s="116" t="s">
        <v>4331</v>
      </c>
      <c r="BI62" s="116" t="s">
        <v>4460</v>
      </c>
      <c r="BJ62" s="116" t="s">
        <v>4460</v>
      </c>
      <c r="BK62" s="116">
        <v>2</v>
      </c>
      <c r="BL62" s="120">
        <v>7.6923076923076925</v>
      </c>
      <c r="BM62" s="116">
        <v>0</v>
      </c>
      <c r="BN62" s="120">
        <v>0</v>
      </c>
      <c r="BO62" s="116">
        <v>0</v>
      </c>
      <c r="BP62" s="120">
        <v>0</v>
      </c>
      <c r="BQ62" s="116">
        <v>24</v>
      </c>
      <c r="BR62" s="120">
        <v>92.3076923076923</v>
      </c>
      <c r="BS62" s="116">
        <v>26</v>
      </c>
      <c r="BT62" s="2"/>
      <c r="BU62" s="3"/>
      <c r="BV62" s="3"/>
      <c r="BW62" s="3"/>
      <c r="BX62" s="3"/>
    </row>
    <row r="63" spans="1:76" ht="15">
      <c r="A63" s="64" t="s">
        <v>249</v>
      </c>
      <c r="B63" s="65"/>
      <c r="C63" s="65" t="s">
        <v>64</v>
      </c>
      <c r="D63" s="66">
        <v>162.49736025910445</v>
      </c>
      <c r="E63" s="68"/>
      <c r="F63" s="100" t="s">
        <v>912</v>
      </c>
      <c r="G63" s="65"/>
      <c r="H63" s="69" t="s">
        <v>249</v>
      </c>
      <c r="I63" s="70"/>
      <c r="J63" s="70"/>
      <c r="K63" s="69" t="s">
        <v>3479</v>
      </c>
      <c r="L63" s="73">
        <v>1</v>
      </c>
      <c r="M63" s="74">
        <v>1555.50830078125</v>
      </c>
      <c r="N63" s="74">
        <v>1276.3428955078125</v>
      </c>
      <c r="O63" s="75"/>
      <c r="P63" s="76"/>
      <c r="Q63" s="76"/>
      <c r="R63" s="86"/>
      <c r="S63" s="48">
        <v>1</v>
      </c>
      <c r="T63" s="48">
        <v>1</v>
      </c>
      <c r="U63" s="49">
        <v>0</v>
      </c>
      <c r="V63" s="49">
        <v>0</v>
      </c>
      <c r="W63" s="49">
        <v>0</v>
      </c>
      <c r="X63" s="49">
        <v>0.999998</v>
      </c>
      <c r="Y63" s="49">
        <v>0</v>
      </c>
      <c r="Z63" s="49" t="s">
        <v>3838</v>
      </c>
      <c r="AA63" s="71">
        <v>63</v>
      </c>
      <c r="AB63" s="71"/>
      <c r="AC63" s="72"/>
      <c r="AD63" s="78" t="s">
        <v>1769</v>
      </c>
      <c r="AE63" s="78">
        <v>1098</v>
      </c>
      <c r="AF63" s="78">
        <v>909</v>
      </c>
      <c r="AG63" s="78">
        <v>84209</v>
      </c>
      <c r="AH63" s="78">
        <v>71153</v>
      </c>
      <c r="AI63" s="78"/>
      <c r="AJ63" s="78" t="s">
        <v>2076</v>
      </c>
      <c r="AK63" s="78"/>
      <c r="AL63" s="78"/>
      <c r="AM63" s="78"/>
      <c r="AN63" s="80">
        <v>41438.755578703705</v>
      </c>
      <c r="AO63" s="83" t="s">
        <v>2745</v>
      </c>
      <c r="AP63" s="78" t="b">
        <v>1</v>
      </c>
      <c r="AQ63" s="78" t="b">
        <v>0</v>
      </c>
      <c r="AR63" s="78" t="b">
        <v>1</v>
      </c>
      <c r="AS63" s="78"/>
      <c r="AT63" s="78">
        <v>144</v>
      </c>
      <c r="AU63" s="83" t="s">
        <v>2957</v>
      </c>
      <c r="AV63" s="78" t="b">
        <v>0</v>
      </c>
      <c r="AW63" s="78" t="s">
        <v>3104</v>
      </c>
      <c r="AX63" s="83" t="s">
        <v>3165</v>
      </c>
      <c r="AY63" s="78" t="s">
        <v>66</v>
      </c>
      <c r="AZ63" s="78" t="str">
        <f>REPLACE(INDEX(GroupVertices[Group],MATCH(Vertices[[#This Row],[Vertex]],GroupVertices[Vertex],0)),1,1,"")</f>
        <v>2</v>
      </c>
      <c r="BA63" s="48" t="s">
        <v>700</v>
      </c>
      <c r="BB63" s="48" t="s">
        <v>700</v>
      </c>
      <c r="BC63" s="48" t="s">
        <v>782</v>
      </c>
      <c r="BD63" s="48" t="s">
        <v>782</v>
      </c>
      <c r="BE63" s="48" t="s">
        <v>819</v>
      </c>
      <c r="BF63" s="48" t="s">
        <v>819</v>
      </c>
      <c r="BG63" s="116" t="s">
        <v>4332</v>
      </c>
      <c r="BH63" s="116" t="s">
        <v>4332</v>
      </c>
      <c r="BI63" s="116" t="s">
        <v>4461</v>
      </c>
      <c r="BJ63" s="116" t="s">
        <v>4461</v>
      </c>
      <c r="BK63" s="116">
        <v>0</v>
      </c>
      <c r="BL63" s="120">
        <v>0</v>
      </c>
      <c r="BM63" s="116">
        <v>0</v>
      </c>
      <c r="BN63" s="120">
        <v>0</v>
      </c>
      <c r="BO63" s="116">
        <v>0</v>
      </c>
      <c r="BP63" s="120">
        <v>0</v>
      </c>
      <c r="BQ63" s="116">
        <v>3</v>
      </c>
      <c r="BR63" s="120">
        <v>100</v>
      </c>
      <c r="BS63" s="116">
        <v>3</v>
      </c>
      <c r="BT63" s="2"/>
      <c r="BU63" s="3"/>
      <c r="BV63" s="3"/>
      <c r="BW63" s="3"/>
      <c r="BX63" s="3"/>
    </row>
    <row r="64" spans="1:76" ht="15">
      <c r="A64" s="64" t="s">
        <v>250</v>
      </c>
      <c r="B64" s="65"/>
      <c r="C64" s="65" t="s">
        <v>64</v>
      </c>
      <c r="D64" s="66">
        <v>162.5483013429114</v>
      </c>
      <c r="E64" s="68"/>
      <c r="F64" s="100" t="s">
        <v>913</v>
      </c>
      <c r="G64" s="65"/>
      <c r="H64" s="69" t="s">
        <v>250</v>
      </c>
      <c r="I64" s="70"/>
      <c r="J64" s="70"/>
      <c r="K64" s="69" t="s">
        <v>3480</v>
      </c>
      <c r="L64" s="73">
        <v>1</v>
      </c>
      <c r="M64" s="74">
        <v>1166.7666015625</v>
      </c>
      <c r="N64" s="74">
        <v>1276.3428955078125</v>
      </c>
      <c r="O64" s="75"/>
      <c r="P64" s="76"/>
      <c r="Q64" s="76"/>
      <c r="R64" s="86"/>
      <c r="S64" s="48">
        <v>1</v>
      </c>
      <c r="T64" s="48">
        <v>1</v>
      </c>
      <c r="U64" s="49">
        <v>0</v>
      </c>
      <c r="V64" s="49">
        <v>0</v>
      </c>
      <c r="W64" s="49">
        <v>0</v>
      </c>
      <c r="X64" s="49">
        <v>0.999998</v>
      </c>
      <c r="Y64" s="49">
        <v>0</v>
      </c>
      <c r="Z64" s="49" t="s">
        <v>3838</v>
      </c>
      <c r="AA64" s="71">
        <v>64</v>
      </c>
      <c r="AB64" s="71"/>
      <c r="AC64" s="72"/>
      <c r="AD64" s="78" t="s">
        <v>1770</v>
      </c>
      <c r="AE64" s="78">
        <v>1224</v>
      </c>
      <c r="AF64" s="78">
        <v>1002</v>
      </c>
      <c r="AG64" s="78">
        <v>33154</v>
      </c>
      <c r="AH64" s="78">
        <v>48923</v>
      </c>
      <c r="AI64" s="78"/>
      <c r="AJ64" s="78" t="s">
        <v>2077</v>
      </c>
      <c r="AK64" s="78" t="s">
        <v>2352</v>
      </c>
      <c r="AL64" s="78"/>
      <c r="AM64" s="78"/>
      <c r="AN64" s="80">
        <v>40594.874456018515</v>
      </c>
      <c r="AO64" s="83" t="s">
        <v>2746</v>
      </c>
      <c r="AP64" s="78" t="b">
        <v>1</v>
      </c>
      <c r="AQ64" s="78" t="b">
        <v>0</v>
      </c>
      <c r="AR64" s="78" t="b">
        <v>0</v>
      </c>
      <c r="AS64" s="78"/>
      <c r="AT64" s="78">
        <v>22</v>
      </c>
      <c r="AU64" s="83" t="s">
        <v>2957</v>
      </c>
      <c r="AV64" s="78" t="b">
        <v>0</v>
      </c>
      <c r="AW64" s="78" t="s">
        <v>3104</v>
      </c>
      <c r="AX64" s="83" t="s">
        <v>3166</v>
      </c>
      <c r="AY64" s="78" t="s">
        <v>66</v>
      </c>
      <c r="AZ64" s="78" t="str">
        <f>REPLACE(INDEX(GroupVertices[Group],MATCH(Vertices[[#This Row],[Vertex]],GroupVertices[Vertex],0)),1,1,"")</f>
        <v>2</v>
      </c>
      <c r="BA64" s="48" t="s">
        <v>701</v>
      </c>
      <c r="BB64" s="48" t="s">
        <v>701</v>
      </c>
      <c r="BC64" s="48" t="s">
        <v>778</v>
      </c>
      <c r="BD64" s="48" t="s">
        <v>778</v>
      </c>
      <c r="BE64" s="48"/>
      <c r="BF64" s="48"/>
      <c r="BG64" s="116" t="s">
        <v>4333</v>
      </c>
      <c r="BH64" s="116" t="s">
        <v>4333</v>
      </c>
      <c r="BI64" s="116" t="s">
        <v>4462</v>
      </c>
      <c r="BJ64" s="116" t="s">
        <v>4462</v>
      </c>
      <c r="BK64" s="116">
        <v>1</v>
      </c>
      <c r="BL64" s="120">
        <v>4.545454545454546</v>
      </c>
      <c r="BM64" s="116">
        <v>2</v>
      </c>
      <c r="BN64" s="120">
        <v>9.090909090909092</v>
      </c>
      <c r="BO64" s="116">
        <v>0</v>
      </c>
      <c r="BP64" s="120">
        <v>0</v>
      </c>
      <c r="BQ64" s="116">
        <v>19</v>
      </c>
      <c r="BR64" s="120">
        <v>86.36363636363636</v>
      </c>
      <c r="BS64" s="116">
        <v>22</v>
      </c>
      <c r="BT64" s="2"/>
      <c r="BU64" s="3"/>
      <c r="BV64" s="3"/>
      <c r="BW64" s="3"/>
      <c r="BX64" s="3"/>
    </row>
    <row r="65" spans="1:76" ht="15">
      <c r="A65" s="64" t="s">
        <v>251</v>
      </c>
      <c r="B65" s="65"/>
      <c r="C65" s="65" t="s">
        <v>64</v>
      </c>
      <c r="D65" s="66">
        <v>163.39184187046737</v>
      </c>
      <c r="E65" s="68"/>
      <c r="F65" s="100" t="s">
        <v>914</v>
      </c>
      <c r="G65" s="65"/>
      <c r="H65" s="69" t="s">
        <v>251</v>
      </c>
      <c r="I65" s="70"/>
      <c r="J65" s="70"/>
      <c r="K65" s="69" t="s">
        <v>3481</v>
      </c>
      <c r="L65" s="73">
        <v>1</v>
      </c>
      <c r="M65" s="74">
        <v>5155.35009765625</v>
      </c>
      <c r="N65" s="74">
        <v>8162.48046875</v>
      </c>
      <c r="O65" s="75"/>
      <c r="P65" s="76"/>
      <c r="Q65" s="76"/>
      <c r="R65" s="86"/>
      <c r="S65" s="48">
        <v>0</v>
      </c>
      <c r="T65" s="48">
        <v>2</v>
      </c>
      <c r="U65" s="49">
        <v>0</v>
      </c>
      <c r="V65" s="49">
        <v>0.035714</v>
      </c>
      <c r="W65" s="49">
        <v>0</v>
      </c>
      <c r="X65" s="49">
        <v>0.602639</v>
      </c>
      <c r="Y65" s="49">
        <v>0.5</v>
      </c>
      <c r="Z65" s="49">
        <v>0</v>
      </c>
      <c r="AA65" s="71">
        <v>65</v>
      </c>
      <c r="AB65" s="71"/>
      <c r="AC65" s="72"/>
      <c r="AD65" s="78" t="s">
        <v>1771</v>
      </c>
      <c r="AE65" s="78">
        <v>4803</v>
      </c>
      <c r="AF65" s="78">
        <v>2542</v>
      </c>
      <c r="AG65" s="78">
        <v>12432</v>
      </c>
      <c r="AH65" s="78">
        <v>13971</v>
      </c>
      <c r="AI65" s="78"/>
      <c r="AJ65" s="78" t="s">
        <v>2078</v>
      </c>
      <c r="AK65" s="78" t="s">
        <v>2353</v>
      </c>
      <c r="AL65" s="78"/>
      <c r="AM65" s="78"/>
      <c r="AN65" s="80">
        <v>41439.01025462963</v>
      </c>
      <c r="AO65" s="83" t="s">
        <v>2747</v>
      </c>
      <c r="AP65" s="78" t="b">
        <v>1</v>
      </c>
      <c r="AQ65" s="78" t="b">
        <v>0</v>
      </c>
      <c r="AR65" s="78" t="b">
        <v>0</v>
      </c>
      <c r="AS65" s="78"/>
      <c r="AT65" s="78">
        <v>2</v>
      </c>
      <c r="AU65" s="83" t="s">
        <v>2957</v>
      </c>
      <c r="AV65" s="78" t="b">
        <v>0</v>
      </c>
      <c r="AW65" s="78" t="s">
        <v>3104</v>
      </c>
      <c r="AX65" s="83" t="s">
        <v>3167</v>
      </c>
      <c r="AY65" s="78" t="s">
        <v>66</v>
      </c>
      <c r="AZ65" s="78" t="str">
        <f>REPLACE(INDEX(GroupVertices[Group],MATCH(Vertices[[#This Row],[Vertex]],GroupVertices[Vertex],0)),1,1,"")</f>
        <v>5</v>
      </c>
      <c r="BA65" s="48"/>
      <c r="BB65" s="48"/>
      <c r="BC65" s="48"/>
      <c r="BD65" s="48"/>
      <c r="BE65" s="48" t="s">
        <v>800</v>
      </c>
      <c r="BF65" s="48" t="s">
        <v>800</v>
      </c>
      <c r="BG65" s="116" t="s">
        <v>4329</v>
      </c>
      <c r="BH65" s="116" t="s">
        <v>4329</v>
      </c>
      <c r="BI65" s="116" t="s">
        <v>4458</v>
      </c>
      <c r="BJ65" s="116" t="s">
        <v>4458</v>
      </c>
      <c r="BK65" s="116">
        <v>2</v>
      </c>
      <c r="BL65" s="120">
        <v>8</v>
      </c>
      <c r="BM65" s="116">
        <v>1</v>
      </c>
      <c r="BN65" s="120">
        <v>4</v>
      </c>
      <c r="BO65" s="116">
        <v>0</v>
      </c>
      <c r="BP65" s="120">
        <v>0</v>
      </c>
      <c r="BQ65" s="116">
        <v>22</v>
      </c>
      <c r="BR65" s="120">
        <v>88</v>
      </c>
      <c r="BS65" s="116">
        <v>25</v>
      </c>
      <c r="BT65" s="2"/>
      <c r="BU65" s="3"/>
      <c r="BV65" s="3"/>
      <c r="BW65" s="3"/>
      <c r="BX65" s="3"/>
    </row>
    <row r="66" spans="1:76" ht="15">
      <c r="A66" s="64" t="s">
        <v>252</v>
      </c>
      <c r="B66" s="65"/>
      <c r="C66" s="65" t="s">
        <v>64</v>
      </c>
      <c r="D66" s="66">
        <v>162.02848318664473</v>
      </c>
      <c r="E66" s="68"/>
      <c r="F66" s="100" t="s">
        <v>915</v>
      </c>
      <c r="G66" s="65"/>
      <c r="H66" s="69" t="s">
        <v>252</v>
      </c>
      <c r="I66" s="70"/>
      <c r="J66" s="70"/>
      <c r="K66" s="69" t="s">
        <v>3482</v>
      </c>
      <c r="L66" s="73">
        <v>1</v>
      </c>
      <c r="M66" s="74">
        <v>4368.70068359375</v>
      </c>
      <c r="N66" s="74">
        <v>8816.546875</v>
      </c>
      <c r="O66" s="75"/>
      <c r="P66" s="76"/>
      <c r="Q66" s="76"/>
      <c r="R66" s="86"/>
      <c r="S66" s="48">
        <v>0</v>
      </c>
      <c r="T66" s="48">
        <v>2</v>
      </c>
      <c r="U66" s="49">
        <v>0</v>
      </c>
      <c r="V66" s="49">
        <v>0.035714</v>
      </c>
      <c r="W66" s="49">
        <v>0</v>
      </c>
      <c r="X66" s="49">
        <v>0.602639</v>
      </c>
      <c r="Y66" s="49">
        <v>0.5</v>
      </c>
      <c r="Z66" s="49">
        <v>0</v>
      </c>
      <c r="AA66" s="71">
        <v>66</v>
      </c>
      <c r="AB66" s="71"/>
      <c r="AC66" s="72"/>
      <c r="AD66" s="78" t="s">
        <v>1772</v>
      </c>
      <c r="AE66" s="78">
        <v>73</v>
      </c>
      <c r="AF66" s="78">
        <v>53</v>
      </c>
      <c r="AG66" s="78">
        <v>2363</v>
      </c>
      <c r="AH66" s="78">
        <v>6042</v>
      </c>
      <c r="AI66" s="78"/>
      <c r="AJ66" s="78"/>
      <c r="AK66" s="78" t="s">
        <v>2354</v>
      </c>
      <c r="AL66" s="78"/>
      <c r="AM66" s="78"/>
      <c r="AN66" s="80">
        <v>40391.73</v>
      </c>
      <c r="AO66" s="78"/>
      <c r="AP66" s="78" t="b">
        <v>1</v>
      </c>
      <c r="AQ66" s="78" t="b">
        <v>0</v>
      </c>
      <c r="AR66" s="78" t="b">
        <v>0</v>
      </c>
      <c r="AS66" s="78"/>
      <c r="AT66" s="78">
        <v>1</v>
      </c>
      <c r="AU66" s="83" t="s">
        <v>2957</v>
      </c>
      <c r="AV66" s="78" t="b">
        <v>0</v>
      </c>
      <c r="AW66" s="78" t="s">
        <v>3104</v>
      </c>
      <c r="AX66" s="83" t="s">
        <v>3168</v>
      </c>
      <c r="AY66" s="78" t="s">
        <v>66</v>
      </c>
      <c r="AZ66" s="78" t="str">
        <f>REPLACE(INDEX(GroupVertices[Group],MATCH(Vertices[[#This Row],[Vertex]],GroupVertices[Vertex],0)),1,1,"")</f>
        <v>5</v>
      </c>
      <c r="BA66" s="48"/>
      <c r="BB66" s="48"/>
      <c r="BC66" s="48"/>
      <c r="BD66" s="48"/>
      <c r="BE66" s="48" t="s">
        <v>800</v>
      </c>
      <c r="BF66" s="48" t="s">
        <v>800</v>
      </c>
      <c r="BG66" s="116" t="s">
        <v>4329</v>
      </c>
      <c r="BH66" s="116" t="s">
        <v>4329</v>
      </c>
      <c r="BI66" s="116" t="s">
        <v>4458</v>
      </c>
      <c r="BJ66" s="116" t="s">
        <v>4458</v>
      </c>
      <c r="BK66" s="116">
        <v>2</v>
      </c>
      <c r="BL66" s="120">
        <v>8</v>
      </c>
      <c r="BM66" s="116">
        <v>1</v>
      </c>
      <c r="BN66" s="120">
        <v>4</v>
      </c>
      <c r="BO66" s="116">
        <v>0</v>
      </c>
      <c r="BP66" s="120">
        <v>0</v>
      </c>
      <c r="BQ66" s="116">
        <v>22</v>
      </c>
      <c r="BR66" s="120">
        <v>88</v>
      </c>
      <c r="BS66" s="116">
        <v>25</v>
      </c>
      <c r="BT66" s="2"/>
      <c r="BU66" s="3"/>
      <c r="BV66" s="3"/>
      <c r="BW66" s="3"/>
      <c r="BX66" s="3"/>
    </row>
    <row r="67" spans="1:76" ht="15">
      <c r="A67" s="64" t="s">
        <v>253</v>
      </c>
      <c r="B67" s="65"/>
      <c r="C67" s="65" t="s">
        <v>64</v>
      </c>
      <c r="D67" s="66">
        <v>162.30674201002037</v>
      </c>
      <c r="E67" s="68"/>
      <c r="F67" s="100" t="s">
        <v>916</v>
      </c>
      <c r="G67" s="65"/>
      <c r="H67" s="69" t="s">
        <v>253</v>
      </c>
      <c r="I67" s="70"/>
      <c r="J67" s="70"/>
      <c r="K67" s="69" t="s">
        <v>3483</v>
      </c>
      <c r="L67" s="73">
        <v>1</v>
      </c>
      <c r="M67" s="74">
        <v>4288.67578125</v>
      </c>
      <c r="N67" s="74">
        <v>7396.40625</v>
      </c>
      <c r="O67" s="75"/>
      <c r="P67" s="76"/>
      <c r="Q67" s="76"/>
      <c r="R67" s="86"/>
      <c r="S67" s="48">
        <v>0</v>
      </c>
      <c r="T67" s="48">
        <v>2</v>
      </c>
      <c r="U67" s="49">
        <v>0</v>
      </c>
      <c r="V67" s="49">
        <v>0.035714</v>
      </c>
      <c r="W67" s="49">
        <v>0</v>
      </c>
      <c r="X67" s="49">
        <v>0.602639</v>
      </c>
      <c r="Y67" s="49">
        <v>0.5</v>
      </c>
      <c r="Z67" s="49">
        <v>0</v>
      </c>
      <c r="AA67" s="71">
        <v>67</v>
      </c>
      <c r="AB67" s="71"/>
      <c r="AC67" s="72"/>
      <c r="AD67" s="78" t="s">
        <v>1773</v>
      </c>
      <c r="AE67" s="78">
        <v>1361</v>
      </c>
      <c r="AF67" s="78">
        <v>561</v>
      </c>
      <c r="AG67" s="78">
        <v>8584</v>
      </c>
      <c r="AH67" s="78">
        <v>15796</v>
      </c>
      <c r="AI67" s="78"/>
      <c r="AJ67" s="78" t="s">
        <v>2079</v>
      </c>
      <c r="AK67" s="78" t="s">
        <v>2355</v>
      </c>
      <c r="AL67" s="78"/>
      <c r="AM67" s="78"/>
      <c r="AN67" s="80">
        <v>40369.685208333336</v>
      </c>
      <c r="AO67" s="83" t="s">
        <v>2748</v>
      </c>
      <c r="AP67" s="78" t="b">
        <v>1</v>
      </c>
      <c r="AQ67" s="78" t="b">
        <v>0</v>
      </c>
      <c r="AR67" s="78" t="b">
        <v>1</v>
      </c>
      <c r="AS67" s="78"/>
      <c r="AT67" s="78">
        <v>11</v>
      </c>
      <c r="AU67" s="83" t="s">
        <v>2957</v>
      </c>
      <c r="AV67" s="78" t="b">
        <v>0</v>
      </c>
      <c r="AW67" s="78" t="s">
        <v>3104</v>
      </c>
      <c r="AX67" s="83" t="s">
        <v>3169</v>
      </c>
      <c r="AY67" s="78" t="s">
        <v>66</v>
      </c>
      <c r="AZ67" s="78" t="str">
        <f>REPLACE(INDEX(GroupVertices[Group],MATCH(Vertices[[#This Row],[Vertex]],GroupVertices[Vertex],0)),1,1,"")</f>
        <v>5</v>
      </c>
      <c r="BA67" s="48"/>
      <c r="BB67" s="48"/>
      <c r="BC67" s="48"/>
      <c r="BD67" s="48"/>
      <c r="BE67" s="48" t="s">
        <v>800</v>
      </c>
      <c r="BF67" s="48" t="s">
        <v>800</v>
      </c>
      <c r="BG67" s="116" t="s">
        <v>4329</v>
      </c>
      <c r="BH67" s="116" t="s">
        <v>4329</v>
      </c>
      <c r="BI67" s="116" t="s">
        <v>4458</v>
      </c>
      <c r="BJ67" s="116" t="s">
        <v>4458</v>
      </c>
      <c r="BK67" s="116">
        <v>2</v>
      </c>
      <c r="BL67" s="120">
        <v>8</v>
      </c>
      <c r="BM67" s="116">
        <v>1</v>
      </c>
      <c r="BN67" s="120">
        <v>4</v>
      </c>
      <c r="BO67" s="116">
        <v>0</v>
      </c>
      <c r="BP67" s="120">
        <v>0</v>
      </c>
      <c r="BQ67" s="116">
        <v>22</v>
      </c>
      <c r="BR67" s="120">
        <v>88</v>
      </c>
      <c r="BS67" s="116">
        <v>25</v>
      </c>
      <c r="BT67" s="2"/>
      <c r="BU67" s="3"/>
      <c r="BV67" s="3"/>
      <c r="BW67" s="3"/>
      <c r="BX67" s="3"/>
    </row>
    <row r="68" spans="1:76" ht="15">
      <c r="A68" s="64" t="s">
        <v>254</v>
      </c>
      <c r="B68" s="65"/>
      <c r="C68" s="65" t="s">
        <v>64</v>
      </c>
      <c r="D68" s="66">
        <v>162.8906473362377</v>
      </c>
      <c r="E68" s="68"/>
      <c r="F68" s="100" t="s">
        <v>917</v>
      </c>
      <c r="G68" s="65"/>
      <c r="H68" s="69" t="s">
        <v>254</v>
      </c>
      <c r="I68" s="70"/>
      <c r="J68" s="70"/>
      <c r="K68" s="69" t="s">
        <v>3484</v>
      </c>
      <c r="L68" s="73">
        <v>1</v>
      </c>
      <c r="M68" s="74">
        <v>4607.998046875</v>
      </c>
      <c r="N68" s="74">
        <v>6340.03125</v>
      </c>
      <c r="O68" s="75"/>
      <c r="P68" s="76"/>
      <c r="Q68" s="76"/>
      <c r="R68" s="86"/>
      <c r="S68" s="48">
        <v>0</v>
      </c>
      <c r="T68" s="48">
        <v>2</v>
      </c>
      <c r="U68" s="49">
        <v>0</v>
      </c>
      <c r="V68" s="49">
        <v>0.035714</v>
      </c>
      <c r="W68" s="49">
        <v>0</v>
      </c>
      <c r="X68" s="49">
        <v>0.602639</v>
      </c>
      <c r="Y68" s="49">
        <v>0.5</v>
      </c>
      <c r="Z68" s="49">
        <v>0</v>
      </c>
      <c r="AA68" s="71">
        <v>68</v>
      </c>
      <c r="AB68" s="71"/>
      <c r="AC68" s="72"/>
      <c r="AD68" s="78" t="s">
        <v>1774</v>
      </c>
      <c r="AE68" s="78">
        <v>2106</v>
      </c>
      <c r="AF68" s="78">
        <v>1627</v>
      </c>
      <c r="AG68" s="78">
        <v>2791</v>
      </c>
      <c r="AH68" s="78">
        <v>11224</v>
      </c>
      <c r="AI68" s="78"/>
      <c r="AJ68" s="78" t="s">
        <v>2080</v>
      </c>
      <c r="AK68" s="78" t="s">
        <v>2356</v>
      </c>
      <c r="AL68" s="83" t="s">
        <v>2542</v>
      </c>
      <c r="AM68" s="78"/>
      <c r="AN68" s="80">
        <v>39299.75299768519</v>
      </c>
      <c r="AO68" s="83" t="s">
        <v>2749</v>
      </c>
      <c r="AP68" s="78" t="b">
        <v>0</v>
      </c>
      <c r="AQ68" s="78" t="b">
        <v>0</v>
      </c>
      <c r="AR68" s="78" t="b">
        <v>1</v>
      </c>
      <c r="AS68" s="78"/>
      <c r="AT68" s="78">
        <v>7</v>
      </c>
      <c r="AU68" s="83" t="s">
        <v>2957</v>
      </c>
      <c r="AV68" s="78" t="b">
        <v>0</v>
      </c>
      <c r="AW68" s="78" t="s">
        <v>3104</v>
      </c>
      <c r="AX68" s="83" t="s">
        <v>3170</v>
      </c>
      <c r="AY68" s="78" t="s">
        <v>66</v>
      </c>
      <c r="AZ68" s="78" t="str">
        <f>REPLACE(INDEX(GroupVertices[Group],MATCH(Vertices[[#This Row],[Vertex]],GroupVertices[Vertex],0)),1,1,"")</f>
        <v>5</v>
      </c>
      <c r="BA68" s="48"/>
      <c r="BB68" s="48"/>
      <c r="BC68" s="48"/>
      <c r="BD68" s="48"/>
      <c r="BE68" s="48" t="s">
        <v>800</v>
      </c>
      <c r="BF68" s="48" t="s">
        <v>800</v>
      </c>
      <c r="BG68" s="116" t="s">
        <v>4329</v>
      </c>
      <c r="BH68" s="116" t="s">
        <v>4329</v>
      </c>
      <c r="BI68" s="116" t="s">
        <v>4458</v>
      </c>
      <c r="BJ68" s="116" t="s">
        <v>4458</v>
      </c>
      <c r="BK68" s="116">
        <v>2</v>
      </c>
      <c r="BL68" s="120">
        <v>8</v>
      </c>
      <c r="BM68" s="116">
        <v>1</v>
      </c>
      <c r="BN68" s="120">
        <v>4</v>
      </c>
      <c r="BO68" s="116">
        <v>0</v>
      </c>
      <c r="BP68" s="120">
        <v>0</v>
      </c>
      <c r="BQ68" s="116">
        <v>22</v>
      </c>
      <c r="BR68" s="120">
        <v>88</v>
      </c>
      <c r="BS68" s="116">
        <v>25</v>
      </c>
      <c r="BT68" s="2"/>
      <c r="BU68" s="3"/>
      <c r="BV68" s="3"/>
      <c r="BW68" s="3"/>
      <c r="BX68" s="3"/>
    </row>
    <row r="69" spans="1:76" ht="15">
      <c r="A69" s="64" t="s">
        <v>255</v>
      </c>
      <c r="B69" s="65"/>
      <c r="C69" s="65" t="s">
        <v>64</v>
      </c>
      <c r="D69" s="66">
        <v>162.14515470117036</v>
      </c>
      <c r="E69" s="68"/>
      <c r="F69" s="100" t="s">
        <v>918</v>
      </c>
      <c r="G69" s="65"/>
      <c r="H69" s="69" t="s">
        <v>255</v>
      </c>
      <c r="I69" s="70"/>
      <c r="J69" s="70"/>
      <c r="K69" s="69" t="s">
        <v>3485</v>
      </c>
      <c r="L69" s="73">
        <v>1</v>
      </c>
      <c r="M69" s="74">
        <v>5096.08349609375</v>
      </c>
      <c r="N69" s="74">
        <v>6493.62451171875</v>
      </c>
      <c r="O69" s="75"/>
      <c r="P69" s="76"/>
      <c r="Q69" s="76"/>
      <c r="R69" s="86"/>
      <c r="S69" s="48">
        <v>0</v>
      </c>
      <c r="T69" s="48">
        <v>2</v>
      </c>
      <c r="U69" s="49">
        <v>0</v>
      </c>
      <c r="V69" s="49">
        <v>0.035714</v>
      </c>
      <c r="W69" s="49">
        <v>0</v>
      </c>
      <c r="X69" s="49">
        <v>0.602639</v>
      </c>
      <c r="Y69" s="49">
        <v>0.5</v>
      </c>
      <c r="Z69" s="49">
        <v>0</v>
      </c>
      <c r="AA69" s="71">
        <v>69</v>
      </c>
      <c r="AB69" s="71"/>
      <c r="AC69" s="72"/>
      <c r="AD69" s="78" t="s">
        <v>1775</v>
      </c>
      <c r="AE69" s="78">
        <v>336</v>
      </c>
      <c r="AF69" s="78">
        <v>266</v>
      </c>
      <c r="AG69" s="78">
        <v>5606</v>
      </c>
      <c r="AH69" s="78">
        <v>10020</v>
      </c>
      <c r="AI69" s="78"/>
      <c r="AJ69" s="78" t="s">
        <v>2081</v>
      </c>
      <c r="AK69" s="78"/>
      <c r="AL69" s="78"/>
      <c r="AM69" s="78"/>
      <c r="AN69" s="80">
        <v>41584.52777777778</v>
      </c>
      <c r="AO69" s="83" t="s">
        <v>2750</v>
      </c>
      <c r="AP69" s="78" t="b">
        <v>1</v>
      </c>
      <c r="AQ69" s="78" t="b">
        <v>0</v>
      </c>
      <c r="AR69" s="78" t="b">
        <v>0</v>
      </c>
      <c r="AS69" s="78"/>
      <c r="AT69" s="78">
        <v>4</v>
      </c>
      <c r="AU69" s="83" t="s">
        <v>2957</v>
      </c>
      <c r="AV69" s="78" t="b">
        <v>0</v>
      </c>
      <c r="AW69" s="78" t="s">
        <v>3104</v>
      </c>
      <c r="AX69" s="83" t="s">
        <v>3171</v>
      </c>
      <c r="AY69" s="78" t="s">
        <v>66</v>
      </c>
      <c r="AZ69" s="78" t="str">
        <f>REPLACE(INDEX(GroupVertices[Group],MATCH(Vertices[[#This Row],[Vertex]],GroupVertices[Vertex],0)),1,1,"")</f>
        <v>5</v>
      </c>
      <c r="BA69" s="48"/>
      <c r="BB69" s="48"/>
      <c r="BC69" s="48"/>
      <c r="BD69" s="48"/>
      <c r="BE69" s="48" t="s">
        <v>800</v>
      </c>
      <c r="BF69" s="48" t="s">
        <v>800</v>
      </c>
      <c r="BG69" s="116" t="s">
        <v>4329</v>
      </c>
      <c r="BH69" s="116" t="s">
        <v>4329</v>
      </c>
      <c r="BI69" s="116" t="s">
        <v>4458</v>
      </c>
      <c r="BJ69" s="116" t="s">
        <v>4458</v>
      </c>
      <c r="BK69" s="116">
        <v>2</v>
      </c>
      <c r="BL69" s="120">
        <v>8</v>
      </c>
      <c r="BM69" s="116">
        <v>1</v>
      </c>
      <c r="BN69" s="120">
        <v>4</v>
      </c>
      <c r="BO69" s="116">
        <v>0</v>
      </c>
      <c r="BP69" s="120">
        <v>0</v>
      </c>
      <c r="BQ69" s="116">
        <v>22</v>
      </c>
      <c r="BR69" s="120">
        <v>88</v>
      </c>
      <c r="BS69" s="116">
        <v>25</v>
      </c>
      <c r="BT69" s="2"/>
      <c r="BU69" s="3"/>
      <c r="BV69" s="3"/>
      <c r="BW69" s="3"/>
      <c r="BX69" s="3"/>
    </row>
    <row r="70" spans="1:76" ht="15">
      <c r="A70" s="64" t="s">
        <v>256</v>
      </c>
      <c r="B70" s="65"/>
      <c r="C70" s="65" t="s">
        <v>64</v>
      </c>
      <c r="D70" s="66">
        <v>164.10611255094338</v>
      </c>
      <c r="E70" s="68"/>
      <c r="F70" s="100" t="s">
        <v>919</v>
      </c>
      <c r="G70" s="65"/>
      <c r="H70" s="69" t="s">
        <v>256</v>
      </c>
      <c r="I70" s="70"/>
      <c r="J70" s="70"/>
      <c r="K70" s="69" t="s">
        <v>3486</v>
      </c>
      <c r="L70" s="73">
        <v>1</v>
      </c>
      <c r="M70" s="74">
        <v>4860.42724609375</v>
      </c>
      <c r="N70" s="74">
        <v>6234.67041015625</v>
      </c>
      <c r="O70" s="75"/>
      <c r="P70" s="76"/>
      <c r="Q70" s="76"/>
      <c r="R70" s="86"/>
      <c r="S70" s="48">
        <v>0</v>
      </c>
      <c r="T70" s="48">
        <v>2</v>
      </c>
      <c r="U70" s="49">
        <v>0</v>
      </c>
      <c r="V70" s="49">
        <v>0.035714</v>
      </c>
      <c r="W70" s="49">
        <v>0</v>
      </c>
      <c r="X70" s="49">
        <v>0.602639</v>
      </c>
      <c r="Y70" s="49">
        <v>0.5</v>
      </c>
      <c r="Z70" s="49">
        <v>0</v>
      </c>
      <c r="AA70" s="71">
        <v>70</v>
      </c>
      <c r="AB70" s="71"/>
      <c r="AC70" s="72"/>
      <c r="AD70" s="78" t="s">
        <v>1776</v>
      </c>
      <c r="AE70" s="78">
        <v>280</v>
      </c>
      <c r="AF70" s="78">
        <v>3846</v>
      </c>
      <c r="AG70" s="78">
        <v>199926</v>
      </c>
      <c r="AH70" s="78">
        <v>348991</v>
      </c>
      <c r="AI70" s="78"/>
      <c r="AJ70" s="78" t="s">
        <v>2082</v>
      </c>
      <c r="AK70" s="78" t="s">
        <v>2357</v>
      </c>
      <c r="AL70" s="83" t="s">
        <v>2543</v>
      </c>
      <c r="AM70" s="78"/>
      <c r="AN70" s="80">
        <v>40498.554247685184</v>
      </c>
      <c r="AO70" s="83" t="s">
        <v>2751</v>
      </c>
      <c r="AP70" s="78" t="b">
        <v>0</v>
      </c>
      <c r="AQ70" s="78" t="b">
        <v>0</v>
      </c>
      <c r="AR70" s="78" t="b">
        <v>0</v>
      </c>
      <c r="AS70" s="78"/>
      <c r="AT70" s="78">
        <v>254</v>
      </c>
      <c r="AU70" s="83" t="s">
        <v>2958</v>
      </c>
      <c r="AV70" s="78" t="b">
        <v>0</v>
      </c>
      <c r="AW70" s="78" t="s">
        <v>3104</v>
      </c>
      <c r="AX70" s="83" t="s">
        <v>3172</v>
      </c>
      <c r="AY70" s="78" t="s">
        <v>66</v>
      </c>
      <c r="AZ70" s="78" t="str">
        <f>REPLACE(INDEX(GroupVertices[Group],MATCH(Vertices[[#This Row],[Vertex]],GroupVertices[Vertex],0)),1,1,"")</f>
        <v>5</v>
      </c>
      <c r="BA70" s="48"/>
      <c r="BB70" s="48"/>
      <c r="BC70" s="48"/>
      <c r="BD70" s="48"/>
      <c r="BE70" s="48" t="s">
        <v>800</v>
      </c>
      <c r="BF70" s="48" t="s">
        <v>800</v>
      </c>
      <c r="BG70" s="116" t="s">
        <v>4329</v>
      </c>
      <c r="BH70" s="116" t="s">
        <v>4329</v>
      </c>
      <c r="BI70" s="116" t="s">
        <v>4458</v>
      </c>
      <c r="BJ70" s="116" t="s">
        <v>4458</v>
      </c>
      <c r="BK70" s="116">
        <v>2</v>
      </c>
      <c r="BL70" s="120">
        <v>8</v>
      </c>
      <c r="BM70" s="116">
        <v>1</v>
      </c>
      <c r="BN70" s="120">
        <v>4</v>
      </c>
      <c r="BO70" s="116">
        <v>0</v>
      </c>
      <c r="BP70" s="120">
        <v>0</v>
      </c>
      <c r="BQ70" s="116">
        <v>22</v>
      </c>
      <c r="BR70" s="120">
        <v>88</v>
      </c>
      <c r="BS70" s="116">
        <v>25</v>
      </c>
      <c r="BT70" s="2"/>
      <c r="BU70" s="3"/>
      <c r="BV70" s="3"/>
      <c r="BW70" s="3"/>
      <c r="BX70" s="3"/>
    </row>
    <row r="71" spans="1:76" ht="15">
      <c r="A71" s="64" t="s">
        <v>257</v>
      </c>
      <c r="B71" s="65"/>
      <c r="C71" s="65" t="s">
        <v>64</v>
      </c>
      <c r="D71" s="66">
        <v>163.23463659033195</v>
      </c>
      <c r="E71" s="68"/>
      <c r="F71" s="100" t="s">
        <v>920</v>
      </c>
      <c r="G71" s="65"/>
      <c r="H71" s="69" t="s">
        <v>257</v>
      </c>
      <c r="I71" s="70"/>
      <c r="J71" s="70"/>
      <c r="K71" s="69" t="s">
        <v>3487</v>
      </c>
      <c r="L71" s="73">
        <v>1</v>
      </c>
      <c r="M71" s="74">
        <v>8014.14306640625</v>
      </c>
      <c r="N71" s="74">
        <v>3373.192138671875</v>
      </c>
      <c r="O71" s="75"/>
      <c r="P71" s="76"/>
      <c r="Q71" s="76"/>
      <c r="R71" s="86"/>
      <c r="S71" s="48">
        <v>0</v>
      </c>
      <c r="T71" s="48">
        <v>1</v>
      </c>
      <c r="U71" s="49">
        <v>0</v>
      </c>
      <c r="V71" s="49">
        <v>1</v>
      </c>
      <c r="W71" s="49">
        <v>0</v>
      </c>
      <c r="X71" s="49">
        <v>0.999998</v>
      </c>
      <c r="Y71" s="49">
        <v>0</v>
      </c>
      <c r="Z71" s="49">
        <v>0</v>
      </c>
      <c r="AA71" s="71">
        <v>71</v>
      </c>
      <c r="AB71" s="71"/>
      <c r="AC71" s="72"/>
      <c r="AD71" s="78" t="s">
        <v>1777</v>
      </c>
      <c r="AE71" s="78">
        <v>178</v>
      </c>
      <c r="AF71" s="78">
        <v>2255</v>
      </c>
      <c r="AG71" s="78">
        <v>105878</v>
      </c>
      <c r="AH71" s="78">
        <v>177193</v>
      </c>
      <c r="AI71" s="78"/>
      <c r="AJ71" s="78" t="s">
        <v>2083</v>
      </c>
      <c r="AK71" s="78"/>
      <c r="AL71" s="78"/>
      <c r="AM71" s="78"/>
      <c r="AN71" s="80">
        <v>41941.85229166667</v>
      </c>
      <c r="AO71" s="83" t="s">
        <v>2752</v>
      </c>
      <c r="AP71" s="78" t="b">
        <v>0</v>
      </c>
      <c r="AQ71" s="78" t="b">
        <v>0</v>
      </c>
      <c r="AR71" s="78" t="b">
        <v>0</v>
      </c>
      <c r="AS71" s="78"/>
      <c r="AT71" s="78">
        <v>44</v>
      </c>
      <c r="AU71" s="83" t="s">
        <v>2965</v>
      </c>
      <c r="AV71" s="78" t="b">
        <v>0</v>
      </c>
      <c r="AW71" s="78" t="s">
        <v>3104</v>
      </c>
      <c r="AX71" s="83" t="s">
        <v>3173</v>
      </c>
      <c r="AY71" s="78" t="s">
        <v>66</v>
      </c>
      <c r="AZ71" s="78" t="str">
        <f>REPLACE(INDEX(GroupVertices[Group],MATCH(Vertices[[#This Row],[Vertex]],GroupVertices[Vertex],0)),1,1,"")</f>
        <v>47</v>
      </c>
      <c r="BA71" s="48"/>
      <c r="BB71" s="48"/>
      <c r="BC71" s="48"/>
      <c r="BD71" s="48"/>
      <c r="BE71" s="48" t="s">
        <v>800</v>
      </c>
      <c r="BF71" s="48" t="s">
        <v>800</v>
      </c>
      <c r="BG71" s="116" t="s">
        <v>4334</v>
      </c>
      <c r="BH71" s="116" t="s">
        <v>4334</v>
      </c>
      <c r="BI71" s="116" t="s">
        <v>4463</v>
      </c>
      <c r="BJ71" s="116" t="s">
        <v>4463</v>
      </c>
      <c r="BK71" s="116">
        <v>0</v>
      </c>
      <c r="BL71" s="120">
        <v>0</v>
      </c>
      <c r="BM71" s="116">
        <v>0</v>
      </c>
      <c r="BN71" s="120">
        <v>0</v>
      </c>
      <c r="BO71" s="116">
        <v>0</v>
      </c>
      <c r="BP71" s="120">
        <v>0</v>
      </c>
      <c r="BQ71" s="116">
        <v>7</v>
      </c>
      <c r="BR71" s="120">
        <v>100</v>
      </c>
      <c r="BS71" s="116">
        <v>7</v>
      </c>
      <c r="BT71" s="2"/>
      <c r="BU71" s="3"/>
      <c r="BV71" s="3"/>
      <c r="BW71" s="3"/>
      <c r="BX71" s="3"/>
    </row>
    <row r="72" spans="1:76" ht="15">
      <c r="A72" s="64" t="s">
        <v>438</v>
      </c>
      <c r="B72" s="65"/>
      <c r="C72" s="65" t="s">
        <v>64</v>
      </c>
      <c r="D72" s="66">
        <v>162.3795932374002</v>
      </c>
      <c r="E72" s="68"/>
      <c r="F72" s="100" t="s">
        <v>3001</v>
      </c>
      <c r="G72" s="65"/>
      <c r="H72" s="69" t="s">
        <v>438</v>
      </c>
      <c r="I72" s="70"/>
      <c r="J72" s="70"/>
      <c r="K72" s="69" t="s">
        <v>3488</v>
      </c>
      <c r="L72" s="73">
        <v>1</v>
      </c>
      <c r="M72" s="74">
        <v>8014.14306640625</v>
      </c>
      <c r="N72" s="74">
        <v>3673.162109375</v>
      </c>
      <c r="O72" s="75"/>
      <c r="P72" s="76"/>
      <c r="Q72" s="76"/>
      <c r="R72" s="86"/>
      <c r="S72" s="48">
        <v>1</v>
      </c>
      <c r="T72" s="48">
        <v>0</v>
      </c>
      <c r="U72" s="49">
        <v>0</v>
      </c>
      <c r="V72" s="49">
        <v>1</v>
      </c>
      <c r="W72" s="49">
        <v>0</v>
      </c>
      <c r="X72" s="49">
        <v>0.999998</v>
      </c>
      <c r="Y72" s="49">
        <v>0</v>
      </c>
      <c r="Z72" s="49">
        <v>0</v>
      </c>
      <c r="AA72" s="71">
        <v>72</v>
      </c>
      <c r="AB72" s="71"/>
      <c r="AC72" s="72"/>
      <c r="AD72" s="78" t="s">
        <v>1778</v>
      </c>
      <c r="AE72" s="78">
        <v>156</v>
      </c>
      <c r="AF72" s="78">
        <v>694</v>
      </c>
      <c r="AG72" s="78">
        <v>3344</v>
      </c>
      <c r="AH72" s="78">
        <v>7573</v>
      </c>
      <c r="AI72" s="78"/>
      <c r="AJ72" s="78" t="s">
        <v>2084</v>
      </c>
      <c r="AK72" s="78" t="s">
        <v>2358</v>
      </c>
      <c r="AL72" s="78"/>
      <c r="AM72" s="78"/>
      <c r="AN72" s="80">
        <v>43369.37123842593</v>
      </c>
      <c r="AO72" s="83" t="s">
        <v>2753</v>
      </c>
      <c r="AP72" s="78" t="b">
        <v>1</v>
      </c>
      <c r="AQ72" s="78" t="b">
        <v>0</v>
      </c>
      <c r="AR72" s="78" t="b">
        <v>1</v>
      </c>
      <c r="AS72" s="78"/>
      <c r="AT72" s="78">
        <v>0</v>
      </c>
      <c r="AU72" s="78"/>
      <c r="AV72" s="78" t="b">
        <v>0</v>
      </c>
      <c r="AW72" s="78" t="s">
        <v>3104</v>
      </c>
      <c r="AX72" s="83" t="s">
        <v>3174</v>
      </c>
      <c r="AY72" s="78" t="s">
        <v>65</v>
      </c>
      <c r="AZ72" s="78" t="str">
        <f>REPLACE(INDEX(GroupVertices[Group],MATCH(Vertices[[#This Row],[Vertex]],GroupVertices[Vertex],0)),1,1,"")</f>
        <v>47</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258</v>
      </c>
      <c r="B73" s="65"/>
      <c r="C73" s="65" t="s">
        <v>64</v>
      </c>
      <c r="D73" s="66">
        <v>162.11941028247222</v>
      </c>
      <c r="E73" s="68"/>
      <c r="F73" s="100" t="s">
        <v>921</v>
      </c>
      <c r="G73" s="65"/>
      <c r="H73" s="69" t="s">
        <v>258</v>
      </c>
      <c r="I73" s="70"/>
      <c r="J73" s="70"/>
      <c r="K73" s="69" t="s">
        <v>3489</v>
      </c>
      <c r="L73" s="73">
        <v>1</v>
      </c>
      <c r="M73" s="74">
        <v>4288.0703125</v>
      </c>
      <c r="N73" s="74">
        <v>8096.3017578125</v>
      </c>
      <c r="O73" s="75"/>
      <c r="P73" s="76"/>
      <c r="Q73" s="76"/>
      <c r="R73" s="86"/>
      <c r="S73" s="48">
        <v>0</v>
      </c>
      <c r="T73" s="48">
        <v>2</v>
      </c>
      <c r="U73" s="49">
        <v>0</v>
      </c>
      <c r="V73" s="49">
        <v>0.035714</v>
      </c>
      <c r="W73" s="49">
        <v>0</v>
      </c>
      <c r="X73" s="49">
        <v>0.602639</v>
      </c>
      <c r="Y73" s="49">
        <v>0.5</v>
      </c>
      <c r="Z73" s="49">
        <v>0</v>
      </c>
      <c r="AA73" s="71">
        <v>73</v>
      </c>
      <c r="AB73" s="71"/>
      <c r="AC73" s="72"/>
      <c r="AD73" s="78" t="s">
        <v>1779</v>
      </c>
      <c r="AE73" s="78">
        <v>720</v>
      </c>
      <c r="AF73" s="78">
        <v>219</v>
      </c>
      <c r="AG73" s="78">
        <v>10525</v>
      </c>
      <c r="AH73" s="78">
        <v>9330</v>
      </c>
      <c r="AI73" s="78"/>
      <c r="AJ73" s="78" t="s">
        <v>2085</v>
      </c>
      <c r="AK73" s="78" t="s">
        <v>2359</v>
      </c>
      <c r="AL73" s="78"/>
      <c r="AM73" s="78"/>
      <c r="AN73" s="80">
        <v>40020.38327546296</v>
      </c>
      <c r="AO73" s="83" t="s">
        <v>2754</v>
      </c>
      <c r="AP73" s="78" t="b">
        <v>1</v>
      </c>
      <c r="AQ73" s="78" t="b">
        <v>0</v>
      </c>
      <c r="AR73" s="78" t="b">
        <v>1</v>
      </c>
      <c r="AS73" s="78"/>
      <c r="AT73" s="78">
        <v>2</v>
      </c>
      <c r="AU73" s="83" t="s">
        <v>2957</v>
      </c>
      <c r="AV73" s="78" t="b">
        <v>0</v>
      </c>
      <c r="AW73" s="78" t="s">
        <v>3104</v>
      </c>
      <c r="AX73" s="83" t="s">
        <v>3175</v>
      </c>
      <c r="AY73" s="78" t="s">
        <v>66</v>
      </c>
      <c r="AZ73" s="78" t="str">
        <f>REPLACE(INDEX(GroupVertices[Group],MATCH(Vertices[[#This Row],[Vertex]],GroupVertices[Vertex],0)),1,1,"")</f>
        <v>5</v>
      </c>
      <c r="BA73" s="48"/>
      <c r="BB73" s="48"/>
      <c r="BC73" s="48"/>
      <c r="BD73" s="48"/>
      <c r="BE73" s="48" t="s">
        <v>800</v>
      </c>
      <c r="BF73" s="48" t="s">
        <v>800</v>
      </c>
      <c r="BG73" s="116" t="s">
        <v>4329</v>
      </c>
      <c r="BH73" s="116" t="s">
        <v>4329</v>
      </c>
      <c r="BI73" s="116" t="s">
        <v>4458</v>
      </c>
      <c r="BJ73" s="116" t="s">
        <v>4458</v>
      </c>
      <c r="BK73" s="116">
        <v>2</v>
      </c>
      <c r="BL73" s="120">
        <v>8</v>
      </c>
      <c r="BM73" s="116">
        <v>1</v>
      </c>
      <c r="BN73" s="120">
        <v>4</v>
      </c>
      <c r="BO73" s="116">
        <v>0</v>
      </c>
      <c r="BP73" s="120">
        <v>0</v>
      </c>
      <c r="BQ73" s="116">
        <v>22</v>
      </c>
      <c r="BR73" s="120">
        <v>88</v>
      </c>
      <c r="BS73" s="116">
        <v>25</v>
      </c>
      <c r="BT73" s="2"/>
      <c r="BU73" s="3"/>
      <c r="BV73" s="3"/>
      <c r="BW73" s="3"/>
      <c r="BX73" s="3"/>
    </row>
    <row r="74" spans="1:76" ht="15">
      <c r="A74" s="64" t="s">
        <v>259</v>
      </c>
      <c r="B74" s="65"/>
      <c r="C74" s="65" t="s">
        <v>64</v>
      </c>
      <c r="D74" s="66">
        <v>162.34453700768358</v>
      </c>
      <c r="E74" s="68"/>
      <c r="F74" s="100" t="s">
        <v>922</v>
      </c>
      <c r="G74" s="65"/>
      <c r="H74" s="69" t="s">
        <v>259</v>
      </c>
      <c r="I74" s="70"/>
      <c r="J74" s="70"/>
      <c r="K74" s="69" t="s">
        <v>3490</v>
      </c>
      <c r="L74" s="73">
        <v>1</v>
      </c>
      <c r="M74" s="74">
        <v>4627.826171875</v>
      </c>
      <c r="N74" s="74">
        <v>8814.8115234375</v>
      </c>
      <c r="O74" s="75"/>
      <c r="P74" s="76"/>
      <c r="Q74" s="76"/>
      <c r="R74" s="86"/>
      <c r="S74" s="48">
        <v>0</v>
      </c>
      <c r="T74" s="48">
        <v>2</v>
      </c>
      <c r="U74" s="49">
        <v>0</v>
      </c>
      <c r="V74" s="49">
        <v>0.035714</v>
      </c>
      <c r="W74" s="49">
        <v>0</v>
      </c>
      <c r="X74" s="49">
        <v>0.602639</v>
      </c>
      <c r="Y74" s="49">
        <v>0.5</v>
      </c>
      <c r="Z74" s="49">
        <v>0</v>
      </c>
      <c r="AA74" s="71">
        <v>74</v>
      </c>
      <c r="AB74" s="71"/>
      <c r="AC74" s="72"/>
      <c r="AD74" s="78" t="s">
        <v>1780</v>
      </c>
      <c r="AE74" s="78">
        <v>576</v>
      </c>
      <c r="AF74" s="78">
        <v>630</v>
      </c>
      <c r="AG74" s="78">
        <v>7258</v>
      </c>
      <c r="AH74" s="78">
        <v>5342</v>
      </c>
      <c r="AI74" s="78"/>
      <c r="AJ74" s="78" t="s">
        <v>2086</v>
      </c>
      <c r="AK74" s="78" t="s">
        <v>2360</v>
      </c>
      <c r="AL74" s="78"/>
      <c r="AM74" s="78"/>
      <c r="AN74" s="80">
        <v>42055.52442129629</v>
      </c>
      <c r="AO74" s="83" t="s">
        <v>2755</v>
      </c>
      <c r="AP74" s="78" t="b">
        <v>1</v>
      </c>
      <c r="AQ74" s="78" t="b">
        <v>0</v>
      </c>
      <c r="AR74" s="78" t="b">
        <v>1</v>
      </c>
      <c r="AS74" s="78"/>
      <c r="AT74" s="78">
        <v>4</v>
      </c>
      <c r="AU74" s="83" t="s">
        <v>2957</v>
      </c>
      <c r="AV74" s="78" t="b">
        <v>0</v>
      </c>
      <c r="AW74" s="78" t="s">
        <v>3104</v>
      </c>
      <c r="AX74" s="83" t="s">
        <v>3176</v>
      </c>
      <c r="AY74" s="78" t="s">
        <v>66</v>
      </c>
      <c r="AZ74" s="78" t="str">
        <f>REPLACE(INDEX(GroupVertices[Group],MATCH(Vertices[[#This Row],[Vertex]],GroupVertices[Vertex],0)),1,1,"")</f>
        <v>5</v>
      </c>
      <c r="BA74" s="48"/>
      <c r="BB74" s="48"/>
      <c r="BC74" s="48"/>
      <c r="BD74" s="48"/>
      <c r="BE74" s="48" t="s">
        <v>800</v>
      </c>
      <c r="BF74" s="48" t="s">
        <v>800</v>
      </c>
      <c r="BG74" s="116" t="s">
        <v>4329</v>
      </c>
      <c r="BH74" s="116" t="s">
        <v>4329</v>
      </c>
      <c r="BI74" s="116" t="s">
        <v>4458</v>
      </c>
      <c r="BJ74" s="116" t="s">
        <v>4458</v>
      </c>
      <c r="BK74" s="116">
        <v>2</v>
      </c>
      <c r="BL74" s="120">
        <v>8</v>
      </c>
      <c r="BM74" s="116">
        <v>1</v>
      </c>
      <c r="BN74" s="120">
        <v>4</v>
      </c>
      <c r="BO74" s="116">
        <v>0</v>
      </c>
      <c r="BP74" s="120">
        <v>0</v>
      </c>
      <c r="BQ74" s="116">
        <v>22</v>
      </c>
      <c r="BR74" s="120">
        <v>88</v>
      </c>
      <c r="BS74" s="116">
        <v>25</v>
      </c>
      <c r="BT74" s="2"/>
      <c r="BU74" s="3"/>
      <c r="BV74" s="3"/>
      <c r="BW74" s="3"/>
      <c r="BX74" s="3"/>
    </row>
    <row r="75" spans="1:76" ht="15">
      <c r="A75" s="64" t="s">
        <v>260</v>
      </c>
      <c r="B75" s="65"/>
      <c r="C75" s="65" t="s">
        <v>64</v>
      </c>
      <c r="D75" s="66">
        <v>162.08161528480898</v>
      </c>
      <c r="E75" s="68"/>
      <c r="F75" s="100" t="s">
        <v>923</v>
      </c>
      <c r="G75" s="65"/>
      <c r="H75" s="69" t="s">
        <v>260</v>
      </c>
      <c r="I75" s="70"/>
      <c r="J75" s="70"/>
      <c r="K75" s="69" t="s">
        <v>3491</v>
      </c>
      <c r="L75" s="73">
        <v>1</v>
      </c>
      <c r="M75" s="74">
        <v>4405.10498046875</v>
      </c>
      <c r="N75" s="74">
        <v>6769.0224609375</v>
      </c>
      <c r="O75" s="75"/>
      <c r="P75" s="76"/>
      <c r="Q75" s="76"/>
      <c r="R75" s="86"/>
      <c r="S75" s="48">
        <v>0</v>
      </c>
      <c r="T75" s="48">
        <v>2</v>
      </c>
      <c r="U75" s="49">
        <v>0</v>
      </c>
      <c r="V75" s="49">
        <v>0.035714</v>
      </c>
      <c r="W75" s="49">
        <v>0</v>
      </c>
      <c r="X75" s="49">
        <v>0.602639</v>
      </c>
      <c r="Y75" s="49">
        <v>0.5</v>
      </c>
      <c r="Z75" s="49">
        <v>0</v>
      </c>
      <c r="AA75" s="71">
        <v>75</v>
      </c>
      <c r="AB75" s="71"/>
      <c r="AC75" s="72"/>
      <c r="AD75" s="78" t="s">
        <v>1781</v>
      </c>
      <c r="AE75" s="78">
        <v>192</v>
      </c>
      <c r="AF75" s="78">
        <v>150</v>
      </c>
      <c r="AG75" s="78">
        <v>891</v>
      </c>
      <c r="AH75" s="78">
        <v>50</v>
      </c>
      <c r="AI75" s="78"/>
      <c r="AJ75" s="78" t="s">
        <v>2087</v>
      </c>
      <c r="AK75" s="78" t="s">
        <v>1661</v>
      </c>
      <c r="AL75" s="83" t="s">
        <v>2544</v>
      </c>
      <c r="AM75" s="78"/>
      <c r="AN75" s="80">
        <v>42311.083287037036</v>
      </c>
      <c r="AO75" s="83" t="s">
        <v>2756</v>
      </c>
      <c r="AP75" s="78" t="b">
        <v>0</v>
      </c>
      <c r="AQ75" s="78" t="b">
        <v>0</v>
      </c>
      <c r="AR75" s="78" t="b">
        <v>0</v>
      </c>
      <c r="AS75" s="78"/>
      <c r="AT75" s="78">
        <v>0</v>
      </c>
      <c r="AU75" s="83" t="s">
        <v>2957</v>
      </c>
      <c r="AV75" s="78" t="b">
        <v>0</v>
      </c>
      <c r="AW75" s="78" t="s">
        <v>3104</v>
      </c>
      <c r="AX75" s="83" t="s">
        <v>3177</v>
      </c>
      <c r="AY75" s="78" t="s">
        <v>66</v>
      </c>
      <c r="AZ75" s="78" t="str">
        <f>REPLACE(INDEX(GroupVertices[Group],MATCH(Vertices[[#This Row],[Vertex]],GroupVertices[Vertex],0)),1,1,"")</f>
        <v>5</v>
      </c>
      <c r="BA75" s="48"/>
      <c r="BB75" s="48"/>
      <c r="BC75" s="48"/>
      <c r="BD75" s="48"/>
      <c r="BE75" s="48" t="s">
        <v>800</v>
      </c>
      <c r="BF75" s="48" t="s">
        <v>800</v>
      </c>
      <c r="BG75" s="116" t="s">
        <v>4329</v>
      </c>
      <c r="BH75" s="116" t="s">
        <v>4329</v>
      </c>
      <c r="BI75" s="116" t="s">
        <v>4458</v>
      </c>
      <c r="BJ75" s="116" t="s">
        <v>4458</v>
      </c>
      <c r="BK75" s="116">
        <v>2</v>
      </c>
      <c r="BL75" s="120">
        <v>8</v>
      </c>
      <c r="BM75" s="116">
        <v>1</v>
      </c>
      <c r="BN75" s="120">
        <v>4</v>
      </c>
      <c r="BO75" s="116">
        <v>0</v>
      </c>
      <c r="BP75" s="120">
        <v>0</v>
      </c>
      <c r="BQ75" s="116">
        <v>22</v>
      </c>
      <c r="BR75" s="120">
        <v>88</v>
      </c>
      <c r="BS75" s="116">
        <v>25</v>
      </c>
      <c r="BT75" s="2"/>
      <c r="BU75" s="3"/>
      <c r="BV75" s="3"/>
      <c r="BW75" s="3"/>
      <c r="BX75" s="3"/>
    </row>
    <row r="76" spans="1:76" ht="15">
      <c r="A76" s="64" t="s">
        <v>261</v>
      </c>
      <c r="B76" s="65"/>
      <c r="C76" s="65" t="s">
        <v>64</v>
      </c>
      <c r="D76" s="66">
        <v>162.87421472855803</v>
      </c>
      <c r="E76" s="68"/>
      <c r="F76" s="100" t="s">
        <v>924</v>
      </c>
      <c r="G76" s="65"/>
      <c r="H76" s="69" t="s">
        <v>261</v>
      </c>
      <c r="I76" s="70"/>
      <c r="J76" s="70"/>
      <c r="K76" s="69" t="s">
        <v>3492</v>
      </c>
      <c r="L76" s="73">
        <v>1</v>
      </c>
      <c r="M76" s="74">
        <v>8520.9150390625</v>
      </c>
      <c r="N76" s="74">
        <v>4361.32861328125</v>
      </c>
      <c r="O76" s="75"/>
      <c r="P76" s="76"/>
      <c r="Q76" s="76"/>
      <c r="R76" s="86"/>
      <c r="S76" s="48">
        <v>0</v>
      </c>
      <c r="T76" s="48">
        <v>1</v>
      </c>
      <c r="U76" s="49">
        <v>0</v>
      </c>
      <c r="V76" s="49">
        <v>1</v>
      </c>
      <c r="W76" s="49">
        <v>0</v>
      </c>
      <c r="X76" s="49">
        <v>0.999998</v>
      </c>
      <c r="Y76" s="49">
        <v>0</v>
      </c>
      <c r="Z76" s="49">
        <v>0</v>
      </c>
      <c r="AA76" s="71">
        <v>76</v>
      </c>
      <c r="AB76" s="71"/>
      <c r="AC76" s="72"/>
      <c r="AD76" s="78" t="s">
        <v>1782</v>
      </c>
      <c r="AE76" s="78">
        <v>1098</v>
      </c>
      <c r="AF76" s="78">
        <v>1597</v>
      </c>
      <c r="AG76" s="78">
        <v>26091</v>
      </c>
      <c r="AH76" s="78">
        <v>6674</v>
      </c>
      <c r="AI76" s="78"/>
      <c r="AJ76" s="78" t="s">
        <v>2088</v>
      </c>
      <c r="AK76" s="78"/>
      <c r="AL76" s="78"/>
      <c r="AM76" s="78"/>
      <c r="AN76" s="80">
        <v>41188.154074074075</v>
      </c>
      <c r="AO76" s="83" t="s">
        <v>2757</v>
      </c>
      <c r="AP76" s="78" t="b">
        <v>1</v>
      </c>
      <c r="AQ76" s="78" t="b">
        <v>0</v>
      </c>
      <c r="AR76" s="78" t="b">
        <v>1</v>
      </c>
      <c r="AS76" s="78"/>
      <c r="AT76" s="78">
        <v>15</v>
      </c>
      <c r="AU76" s="83" t="s">
        <v>2957</v>
      </c>
      <c r="AV76" s="78" t="b">
        <v>0</v>
      </c>
      <c r="AW76" s="78" t="s">
        <v>3104</v>
      </c>
      <c r="AX76" s="83" t="s">
        <v>3178</v>
      </c>
      <c r="AY76" s="78" t="s">
        <v>66</v>
      </c>
      <c r="AZ76" s="78" t="str">
        <f>REPLACE(INDEX(GroupVertices[Group],MATCH(Vertices[[#This Row],[Vertex]],GroupVertices[Vertex],0)),1,1,"")</f>
        <v>46</v>
      </c>
      <c r="BA76" s="48" t="s">
        <v>702</v>
      </c>
      <c r="BB76" s="48" t="s">
        <v>702</v>
      </c>
      <c r="BC76" s="48" t="s">
        <v>778</v>
      </c>
      <c r="BD76" s="48" t="s">
        <v>778</v>
      </c>
      <c r="BE76" s="48" t="s">
        <v>800</v>
      </c>
      <c r="BF76" s="48" t="s">
        <v>800</v>
      </c>
      <c r="BG76" s="116" t="s">
        <v>4335</v>
      </c>
      <c r="BH76" s="116" t="s">
        <v>4335</v>
      </c>
      <c r="BI76" s="116" t="s">
        <v>4464</v>
      </c>
      <c r="BJ76" s="116" t="s">
        <v>4464</v>
      </c>
      <c r="BK76" s="116">
        <v>1</v>
      </c>
      <c r="BL76" s="120">
        <v>4.3478260869565215</v>
      </c>
      <c r="BM76" s="116">
        <v>3</v>
      </c>
      <c r="BN76" s="120">
        <v>13.043478260869565</v>
      </c>
      <c r="BO76" s="116">
        <v>0</v>
      </c>
      <c r="BP76" s="120">
        <v>0</v>
      </c>
      <c r="BQ76" s="116">
        <v>19</v>
      </c>
      <c r="BR76" s="120">
        <v>82.6086956521739</v>
      </c>
      <c r="BS76" s="116">
        <v>23</v>
      </c>
      <c r="BT76" s="2"/>
      <c r="BU76" s="3"/>
      <c r="BV76" s="3"/>
      <c r="BW76" s="3"/>
      <c r="BX76" s="3"/>
    </row>
    <row r="77" spans="1:76" ht="15">
      <c r="A77" s="64" t="s">
        <v>439</v>
      </c>
      <c r="B77" s="65"/>
      <c r="C77" s="65" t="s">
        <v>64</v>
      </c>
      <c r="D77" s="66">
        <v>163.94671625645066</v>
      </c>
      <c r="E77" s="68"/>
      <c r="F77" s="100" t="s">
        <v>3002</v>
      </c>
      <c r="G77" s="65"/>
      <c r="H77" s="69" t="s">
        <v>439</v>
      </c>
      <c r="I77" s="70"/>
      <c r="J77" s="70"/>
      <c r="K77" s="69" t="s">
        <v>3493</v>
      </c>
      <c r="L77" s="73">
        <v>1</v>
      </c>
      <c r="M77" s="74">
        <v>8520.9150390625</v>
      </c>
      <c r="N77" s="74">
        <v>4731.8798828125</v>
      </c>
      <c r="O77" s="75"/>
      <c r="P77" s="76"/>
      <c r="Q77" s="76"/>
      <c r="R77" s="86"/>
      <c r="S77" s="48">
        <v>1</v>
      </c>
      <c r="T77" s="48">
        <v>0</v>
      </c>
      <c r="U77" s="49">
        <v>0</v>
      </c>
      <c r="V77" s="49">
        <v>1</v>
      </c>
      <c r="W77" s="49">
        <v>0</v>
      </c>
      <c r="X77" s="49">
        <v>0.999998</v>
      </c>
      <c r="Y77" s="49">
        <v>0</v>
      </c>
      <c r="Z77" s="49">
        <v>0</v>
      </c>
      <c r="AA77" s="71">
        <v>77</v>
      </c>
      <c r="AB77" s="71"/>
      <c r="AC77" s="72"/>
      <c r="AD77" s="78" t="s">
        <v>1783</v>
      </c>
      <c r="AE77" s="78">
        <v>3500</v>
      </c>
      <c r="AF77" s="78">
        <v>3555</v>
      </c>
      <c r="AG77" s="78">
        <v>12644</v>
      </c>
      <c r="AH77" s="78">
        <v>17338</v>
      </c>
      <c r="AI77" s="78"/>
      <c r="AJ77" s="78" t="s">
        <v>2089</v>
      </c>
      <c r="AK77" s="78" t="s">
        <v>2361</v>
      </c>
      <c r="AL77" s="83" t="s">
        <v>2545</v>
      </c>
      <c r="AM77" s="78"/>
      <c r="AN77" s="80">
        <v>41046.511030092595</v>
      </c>
      <c r="AO77" s="83" t="s">
        <v>2758</v>
      </c>
      <c r="AP77" s="78" t="b">
        <v>1</v>
      </c>
      <c r="AQ77" s="78" t="b">
        <v>0</v>
      </c>
      <c r="AR77" s="78" t="b">
        <v>1</v>
      </c>
      <c r="AS77" s="78"/>
      <c r="AT77" s="78">
        <v>9</v>
      </c>
      <c r="AU77" s="83" t="s">
        <v>2957</v>
      </c>
      <c r="AV77" s="78" t="b">
        <v>0</v>
      </c>
      <c r="AW77" s="78" t="s">
        <v>3104</v>
      </c>
      <c r="AX77" s="83" t="s">
        <v>3179</v>
      </c>
      <c r="AY77" s="78" t="s">
        <v>65</v>
      </c>
      <c r="AZ77" s="78" t="str">
        <f>REPLACE(INDEX(GroupVertices[Group],MATCH(Vertices[[#This Row],[Vertex]],GroupVertices[Vertex],0)),1,1,"")</f>
        <v>46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262</v>
      </c>
      <c r="B78" s="65"/>
      <c r="C78" s="65" t="s">
        <v>64</v>
      </c>
      <c r="D78" s="66">
        <v>162.2306042611046</v>
      </c>
      <c r="E78" s="68"/>
      <c r="F78" s="100" t="s">
        <v>925</v>
      </c>
      <c r="G78" s="65"/>
      <c r="H78" s="69" t="s">
        <v>262</v>
      </c>
      <c r="I78" s="70"/>
      <c r="J78" s="70"/>
      <c r="K78" s="69" t="s">
        <v>3494</v>
      </c>
      <c r="L78" s="73">
        <v>1</v>
      </c>
      <c r="M78" s="74">
        <v>5266.8173828125</v>
      </c>
      <c r="N78" s="74">
        <v>7021.07958984375</v>
      </c>
      <c r="O78" s="75"/>
      <c r="P78" s="76"/>
      <c r="Q78" s="76"/>
      <c r="R78" s="86"/>
      <c r="S78" s="48">
        <v>0</v>
      </c>
      <c r="T78" s="48">
        <v>2</v>
      </c>
      <c r="U78" s="49">
        <v>0</v>
      </c>
      <c r="V78" s="49">
        <v>0.035714</v>
      </c>
      <c r="W78" s="49">
        <v>0</v>
      </c>
      <c r="X78" s="49">
        <v>0.602639</v>
      </c>
      <c r="Y78" s="49">
        <v>0.5</v>
      </c>
      <c r="Z78" s="49">
        <v>0</v>
      </c>
      <c r="AA78" s="71">
        <v>78</v>
      </c>
      <c r="AB78" s="71"/>
      <c r="AC78" s="72"/>
      <c r="AD78" s="78" t="s">
        <v>1784</v>
      </c>
      <c r="AE78" s="78">
        <v>1304</v>
      </c>
      <c r="AF78" s="78">
        <v>422</v>
      </c>
      <c r="AG78" s="78">
        <v>23506</v>
      </c>
      <c r="AH78" s="78">
        <v>25626</v>
      </c>
      <c r="AI78" s="78"/>
      <c r="AJ78" s="78" t="s">
        <v>2090</v>
      </c>
      <c r="AK78" s="78" t="s">
        <v>2315</v>
      </c>
      <c r="AL78" s="78"/>
      <c r="AM78" s="78"/>
      <c r="AN78" s="80">
        <v>40613.91013888889</v>
      </c>
      <c r="AO78" s="83" t="s">
        <v>2759</v>
      </c>
      <c r="AP78" s="78" t="b">
        <v>1</v>
      </c>
      <c r="AQ78" s="78" t="b">
        <v>0</v>
      </c>
      <c r="AR78" s="78" t="b">
        <v>0</v>
      </c>
      <c r="AS78" s="78"/>
      <c r="AT78" s="78">
        <v>11</v>
      </c>
      <c r="AU78" s="83" t="s">
        <v>2957</v>
      </c>
      <c r="AV78" s="78" t="b">
        <v>0</v>
      </c>
      <c r="AW78" s="78" t="s">
        <v>3104</v>
      </c>
      <c r="AX78" s="83" t="s">
        <v>3180</v>
      </c>
      <c r="AY78" s="78" t="s">
        <v>66</v>
      </c>
      <c r="AZ78" s="78" t="str">
        <f>REPLACE(INDEX(GroupVertices[Group],MATCH(Vertices[[#This Row],[Vertex]],GroupVertices[Vertex],0)),1,1,"")</f>
        <v>5</v>
      </c>
      <c r="BA78" s="48"/>
      <c r="BB78" s="48"/>
      <c r="BC78" s="48"/>
      <c r="BD78" s="48"/>
      <c r="BE78" s="48" t="s">
        <v>800</v>
      </c>
      <c r="BF78" s="48" t="s">
        <v>800</v>
      </c>
      <c r="BG78" s="116" t="s">
        <v>4329</v>
      </c>
      <c r="BH78" s="116" t="s">
        <v>4329</v>
      </c>
      <c r="BI78" s="116" t="s">
        <v>4458</v>
      </c>
      <c r="BJ78" s="116" t="s">
        <v>4458</v>
      </c>
      <c r="BK78" s="116">
        <v>2</v>
      </c>
      <c r="BL78" s="120">
        <v>8</v>
      </c>
      <c r="BM78" s="116">
        <v>1</v>
      </c>
      <c r="BN78" s="120">
        <v>4</v>
      </c>
      <c r="BO78" s="116">
        <v>0</v>
      </c>
      <c r="BP78" s="120">
        <v>0</v>
      </c>
      <c r="BQ78" s="116">
        <v>22</v>
      </c>
      <c r="BR78" s="120">
        <v>88</v>
      </c>
      <c r="BS78" s="116">
        <v>25</v>
      </c>
      <c r="BT78" s="2"/>
      <c r="BU78" s="3"/>
      <c r="BV78" s="3"/>
      <c r="BW78" s="3"/>
      <c r="BX78" s="3"/>
    </row>
    <row r="79" spans="1:76" ht="15">
      <c r="A79" s="64" t="s">
        <v>263</v>
      </c>
      <c r="B79" s="65"/>
      <c r="C79" s="65" t="s">
        <v>64</v>
      </c>
      <c r="D79" s="66">
        <v>162.75206567813922</v>
      </c>
      <c r="E79" s="68"/>
      <c r="F79" s="100" t="s">
        <v>926</v>
      </c>
      <c r="G79" s="65"/>
      <c r="H79" s="69" t="s">
        <v>263</v>
      </c>
      <c r="I79" s="70"/>
      <c r="J79" s="70"/>
      <c r="K79" s="69" t="s">
        <v>3495</v>
      </c>
      <c r="L79" s="73">
        <v>1</v>
      </c>
      <c r="M79" s="74">
        <v>2332.99169921875</v>
      </c>
      <c r="N79" s="74">
        <v>1276.3428955078125</v>
      </c>
      <c r="O79" s="75"/>
      <c r="P79" s="76"/>
      <c r="Q79" s="76"/>
      <c r="R79" s="86"/>
      <c r="S79" s="48">
        <v>1</v>
      </c>
      <c r="T79" s="48">
        <v>1</v>
      </c>
      <c r="U79" s="49">
        <v>0</v>
      </c>
      <c r="V79" s="49">
        <v>0</v>
      </c>
      <c r="W79" s="49">
        <v>0</v>
      </c>
      <c r="X79" s="49">
        <v>0.999998</v>
      </c>
      <c r="Y79" s="49">
        <v>0</v>
      </c>
      <c r="Z79" s="49" t="s">
        <v>3838</v>
      </c>
      <c r="AA79" s="71">
        <v>79</v>
      </c>
      <c r="AB79" s="71"/>
      <c r="AC79" s="72"/>
      <c r="AD79" s="78" t="s">
        <v>1785</v>
      </c>
      <c r="AE79" s="78">
        <v>2673</v>
      </c>
      <c r="AF79" s="78">
        <v>1374</v>
      </c>
      <c r="AG79" s="78">
        <v>246</v>
      </c>
      <c r="AH79" s="78">
        <v>5</v>
      </c>
      <c r="AI79" s="78"/>
      <c r="AJ79" s="78" t="s">
        <v>2091</v>
      </c>
      <c r="AK79" s="78"/>
      <c r="AL79" s="83" t="s">
        <v>2546</v>
      </c>
      <c r="AM79" s="78"/>
      <c r="AN79" s="80">
        <v>41845.42334490741</v>
      </c>
      <c r="AO79" s="83" t="s">
        <v>2760</v>
      </c>
      <c r="AP79" s="78" t="b">
        <v>1</v>
      </c>
      <c r="AQ79" s="78" t="b">
        <v>0</v>
      </c>
      <c r="AR79" s="78" t="b">
        <v>1</v>
      </c>
      <c r="AS79" s="78"/>
      <c r="AT79" s="78">
        <v>8</v>
      </c>
      <c r="AU79" s="83" t="s">
        <v>2957</v>
      </c>
      <c r="AV79" s="78" t="b">
        <v>0</v>
      </c>
      <c r="AW79" s="78" t="s">
        <v>3104</v>
      </c>
      <c r="AX79" s="83" t="s">
        <v>3181</v>
      </c>
      <c r="AY79" s="78" t="s">
        <v>66</v>
      </c>
      <c r="AZ79" s="78" t="str">
        <f>REPLACE(INDEX(GroupVertices[Group],MATCH(Vertices[[#This Row],[Vertex]],GroupVertices[Vertex],0)),1,1,"")</f>
        <v>2</v>
      </c>
      <c r="BA79" s="48" t="s">
        <v>703</v>
      </c>
      <c r="BB79" s="48" t="s">
        <v>703</v>
      </c>
      <c r="BC79" s="48" t="s">
        <v>783</v>
      </c>
      <c r="BD79" s="48" t="s">
        <v>783</v>
      </c>
      <c r="BE79" s="48" t="s">
        <v>820</v>
      </c>
      <c r="BF79" s="48" t="s">
        <v>820</v>
      </c>
      <c r="BG79" s="116" t="s">
        <v>4336</v>
      </c>
      <c r="BH79" s="116" t="s">
        <v>4336</v>
      </c>
      <c r="BI79" s="116" t="s">
        <v>4465</v>
      </c>
      <c r="BJ79" s="116" t="s">
        <v>4465</v>
      </c>
      <c r="BK79" s="116">
        <v>0</v>
      </c>
      <c r="BL79" s="120">
        <v>0</v>
      </c>
      <c r="BM79" s="116">
        <v>0</v>
      </c>
      <c r="BN79" s="120">
        <v>0</v>
      </c>
      <c r="BO79" s="116">
        <v>0</v>
      </c>
      <c r="BP79" s="120">
        <v>0</v>
      </c>
      <c r="BQ79" s="116">
        <v>12</v>
      </c>
      <c r="BR79" s="120">
        <v>100</v>
      </c>
      <c r="BS79" s="116">
        <v>12</v>
      </c>
      <c r="BT79" s="2"/>
      <c r="BU79" s="3"/>
      <c r="BV79" s="3"/>
      <c r="BW79" s="3"/>
      <c r="BX79" s="3"/>
    </row>
    <row r="80" spans="1:76" ht="15">
      <c r="A80" s="64" t="s">
        <v>264</v>
      </c>
      <c r="B80" s="65"/>
      <c r="C80" s="65" t="s">
        <v>64</v>
      </c>
      <c r="D80" s="66">
        <v>162.00054775358933</v>
      </c>
      <c r="E80" s="68"/>
      <c r="F80" s="100" t="s">
        <v>927</v>
      </c>
      <c r="G80" s="65"/>
      <c r="H80" s="69" t="s">
        <v>264</v>
      </c>
      <c r="I80" s="70"/>
      <c r="J80" s="70"/>
      <c r="K80" s="69" t="s">
        <v>3496</v>
      </c>
      <c r="L80" s="73">
        <v>1</v>
      </c>
      <c r="M80" s="74">
        <v>1944.25</v>
      </c>
      <c r="N80" s="74">
        <v>1276.3428955078125</v>
      </c>
      <c r="O80" s="75"/>
      <c r="P80" s="76"/>
      <c r="Q80" s="76"/>
      <c r="R80" s="86"/>
      <c r="S80" s="48">
        <v>1</v>
      </c>
      <c r="T80" s="48">
        <v>1</v>
      </c>
      <c r="U80" s="49">
        <v>0</v>
      </c>
      <c r="V80" s="49">
        <v>0</v>
      </c>
      <c r="W80" s="49">
        <v>0</v>
      </c>
      <c r="X80" s="49">
        <v>0.999998</v>
      </c>
      <c r="Y80" s="49">
        <v>0</v>
      </c>
      <c r="Z80" s="49" t="s">
        <v>3838</v>
      </c>
      <c r="AA80" s="71">
        <v>80</v>
      </c>
      <c r="AB80" s="71"/>
      <c r="AC80" s="72"/>
      <c r="AD80" s="78" t="s">
        <v>264</v>
      </c>
      <c r="AE80" s="78">
        <v>0</v>
      </c>
      <c r="AF80" s="78">
        <v>2</v>
      </c>
      <c r="AG80" s="78">
        <v>27184</v>
      </c>
      <c r="AH80" s="78">
        <v>6851</v>
      </c>
      <c r="AI80" s="78"/>
      <c r="AJ80" s="78" t="s">
        <v>2092</v>
      </c>
      <c r="AK80" s="78"/>
      <c r="AL80" s="83" t="s">
        <v>2547</v>
      </c>
      <c r="AM80" s="78"/>
      <c r="AN80" s="80">
        <v>41100.50649305555</v>
      </c>
      <c r="AO80" s="83" t="s">
        <v>2761</v>
      </c>
      <c r="AP80" s="78" t="b">
        <v>0</v>
      </c>
      <c r="AQ80" s="78" t="b">
        <v>0</v>
      </c>
      <c r="AR80" s="78" t="b">
        <v>0</v>
      </c>
      <c r="AS80" s="78"/>
      <c r="AT80" s="78">
        <v>6</v>
      </c>
      <c r="AU80" s="83" t="s">
        <v>2957</v>
      </c>
      <c r="AV80" s="78" t="b">
        <v>0</v>
      </c>
      <c r="AW80" s="78" t="s">
        <v>3104</v>
      </c>
      <c r="AX80" s="83" t="s">
        <v>3182</v>
      </c>
      <c r="AY80" s="78" t="s">
        <v>66</v>
      </c>
      <c r="AZ80" s="78" t="str">
        <f>REPLACE(INDEX(GroupVertices[Group],MATCH(Vertices[[#This Row],[Vertex]],GroupVertices[Vertex],0)),1,1,"")</f>
        <v>2</v>
      </c>
      <c r="BA80" s="48" t="s">
        <v>704</v>
      </c>
      <c r="BB80" s="48" t="s">
        <v>704</v>
      </c>
      <c r="BC80" s="48" t="s">
        <v>784</v>
      </c>
      <c r="BD80" s="48" t="s">
        <v>784</v>
      </c>
      <c r="BE80" s="48" t="s">
        <v>821</v>
      </c>
      <c r="BF80" s="48" t="s">
        <v>821</v>
      </c>
      <c r="BG80" s="116" t="s">
        <v>4337</v>
      </c>
      <c r="BH80" s="116" t="s">
        <v>4337</v>
      </c>
      <c r="BI80" s="116" t="s">
        <v>4466</v>
      </c>
      <c r="BJ80" s="116" t="s">
        <v>4466</v>
      </c>
      <c r="BK80" s="116">
        <v>0</v>
      </c>
      <c r="BL80" s="120">
        <v>0</v>
      </c>
      <c r="BM80" s="116">
        <v>2</v>
      </c>
      <c r="BN80" s="120">
        <v>15.384615384615385</v>
      </c>
      <c r="BO80" s="116">
        <v>0</v>
      </c>
      <c r="BP80" s="120">
        <v>0</v>
      </c>
      <c r="BQ80" s="116">
        <v>11</v>
      </c>
      <c r="BR80" s="120">
        <v>84.61538461538461</v>
      </c>
      <c r="BS80" s="116">
        <v>13</v>
      </c>
      <c r="BT80" s="2"/>
      <c r="BU80" s="3"/>
      <c r="BV80" s="3"/>
      <c r="BW80" s="3"/>
      <c r="BX80" s="3"/>
    </row>
    <row r="81" spans="1:76" ht="15">
      <c r="A81" s="64" t="s">
        <v>265</v>
      </c>
      <c r="B81" s="65"/>
      <c r="C81" s="65" t="s">
        <v>64</v>
      </c>
      <c r="D81" s="66">
        <v>162.4414893929936</v>
      </c>
      <c r="E81" s="68"/>
      <c r="F81" s="100" t="s">
        <v>928</v>
      </c>
      <c r="G81" s="65"/>
      <c r="H81" s="69" t="s">
        <v>265</v>
      </c>
      <c r="I81" s="70"/>
      <c r="J81" s="70"/>
      <c r="K81" s="69" t="s">
        <v>3497</v>
      </c>
      <c r="L81" s="73">
        <v>1</v>
      </c>
      <c r="M81" s="74">
        <v>8813.2841796875</v>
      </c>
      <c r="N81" s="74">
        <v>7281.62451171875</v>
      </c>
      <c r="O81" s="75"/>
      <c r="P81" s="76"/>
      <c r="Q81" s="76"/>
      <c r="R81" s="86"/>
      <c r="S81" s="48">
        <v>0</v>
      </c>
      <c r="T81" s="48">
        <v>1</v>
      </c>
      <c r="U81" s="49">
        <v>0</v>
      </c>
      <c r="V81" s="49">
        <v>0.333333</v>
      </c>
      <c r="W81" s="49">
        <v>0</v>
      </c>
      <c r="X81" s="49">
        <v>0.638297</v>
      </c>
      <c r="Y81" s="49">
        <v>0</v>
      </c>
      <c r="Z81" s="49">
        <v>0</v>
      </c>
      <c r="AA81" s="71">
        <v>81</v>
      </c>
      <c r="AB81" s="71"/>
      <c r="AC81" s="72"/>
      <c r="AD81" s="78" t="s">
        <v>1786</v>
      </c>
      <c r="AE81" s="78">
        <v>943</v>
      </c>
      <c r="AF81" s="78">
        <v>807</v>
      </c>
      <c r="AG81" s="78">
        <v>60095</v>
      </c>
      <c r="AH81" s="78">
        <v>6704</v>
      </c>
      <c r="AI81" s="78"/>
      <c r="AJ81" s="78" t="s">
        <v>2093</v>
      </c>
      <c r="AK81" s="78" t="s">
        <v>2321</v>
      </c>
      <c r="AL81" s="78"/>
      <c r="AM81" s="78"/>
      <c r="AN81" s="80">
        <v>40959.91509259259</v>
      </c>
      <c r="AO81" s="83" t="s">
        <v>2762</v>
      </c>
      <c r="AP81" s="78" t="b">
        <v>0</v>
      </c>
      <c r="AQ81" s="78" t="b">
        <v>0</v>
      </c>
      <c r="AR81" s="78" t="b">
        <v>1</v>
      </c>
      <c r="AS81" s="78"/>
      <c r="AT81" s="78">
        <v>15</v>
      </c>
      <c r="AU81" s="83" t="s">
        <v>2957</v>
      </c>
      <c r="AV81" s="78" t="b">
        <v>0</v>
      </c>
      <c r="AW81" s="78" t="s">
        <v>3104</v>
      </c>
      <c r="AX81" s="83" t="s">
        <v>3183</v>
      </c>
      <c r="AY81" s="78" t="s">
        <v>66</v>
      </c>
      <c r="AZ81" s="78" t="str">
        <f>REPLACE(INDEX(GroupVertices[Group],MATCH(Vertices[[#This Row],[Vertex]],GroupVertices[Vertex],0)),1,1,"")</f>
        <v>29</v>
      </c>
      <c r="BA81" s="48"/>
      <c r="BB81" s="48"/>
      <c r="BC81" s="48"/>
      <c r="BD81" s="48"/>
      <c r="BE81" s="48"/>
      <c r="BF81" s="48"/>
      <c r="BG81" s="116" t="s">
        <v>4338</v>
      </c>
      <c r="BH81" s="116" t="s">
        <v>4338</v>
      </c>
      <c r="BI81" s="116" t="s">
        <v>4467</v>
      </c>
      <c r="BJ81" s="116" t="s">
        <v>4467</v>
      </c>
      <c r="BK81" s="116">
        <v>0</v>
      </c>
      <c r="BL81" s="120">
        <v>0</v>
      </c>
      <c r="BM81" s="116">
        <v>0</v>
      </c>
      <c r="BN81" s="120">
        <v>0</v>
      </c>
      <c r="BO81" s="116">
        <v>0</v>
      </c>
      <c r="BP81" s="120">
        <v>0</v>
      </c>
      <c r="BQ81" s="116">
        <v>12</v>
      </c>
      <c r="BR81" s="120">
        <v>100</v>
      </c>
      <c r="BS81" s="116">
        <v>12</v>
      </c>
      <c r="BT81" s="2"/>
      <c r="BU81" s="3"/>
      <c r="BV81" s="3"/>
      <c r="BW81" s="3"/>
      <c r="BX81" s="3"/>
    </row>
    <row r="82" spans="1:76" ht="15">
      <c r="A82" s="64" t="s">
        <v>268</v>
      </c>
      <c r="B82" s="65"/>
      <c r="C82" s="65" t="s">
        <v>64</v>
      </c>
      <c r="D82" s="66">
        <v>163.80923010553082</v>
      </c>
      <c r="E82" s="68"/>
      <c r="F82" s="100" t="s">
        <v>931</v>
      </c>
      <c r="G82" s="65"/>
      <c r="H82" s="69" t="s">
        <v>268</v>
      </c>
      <c r="I82" s="70"/>
      <c r="J82" s="70"/>
      <c r="K82" s="69" t="s">
        <v>3498</v>
      </c>
      <c r="L82" s="73">
        <v>8.240336743007152</v>
      </c>
      <c r="M82" s="74">
        <v>8813.2841796875</v>
      </c>
      <c r="N82" s="74">
        <v>6764.029296875</v>
      </c>
      <c r="O82" s="75"/>
      <c r="P82" s="76"/>
      <c r="Q82" s="76"/>
      <c r="R82" s="86"/>
      <c r="S82" s="48">
        <v>3</v>
      </c>
      <c r="T82" s="48">
        <v>1</v>
      </c>
      <c r="U82" s="49">
        <v>2</v>
      </c>
      <c r="V82" s="49">
        <v>0.5</v>
      </c>
      <c r="W82" s="49">
        <v>0</v>
      </c>
      <c r="X82" s="49">
        <v>1.723401</v>
      </c>
      <c r="Y82" s="49">
        <v>0</v>
      </c>
      <c r="Z82" s="49">
        <v>0</v>
      </c>
      <c r="AA82" s="71">
        <v>82</v>
      </c>
      <c r="AB82" s="71"/>
      <c r="AC82" s="72"/>
      <c r="AD82" s="78" t="s">
        <v>1787</v>
      </c>
      <c r="AE82" s="78">
        <v>842</v>
      </c>
      <c r="AF82" s="78">
        <v>3304</v>
      </c>
      <c r="AG82" s="78">
        <v>84498</v>
      </c>
      <c r="AH82" s="78">
        <v>38980</v>
      </c>
      <c r="AI82" s="78"/>
      <c r="AJ82" s="78" t="s">
        <v>2094</v>
      </c>
      <c r="AK82" s="78" t="s">
        <v>2362</v>
      </c>
      <c r="AL82" s="78"/>
      <c r="AM82" s="78"/>
      <c r="AN82" s="80">
        <v>41124.76484953704</v>
      </c>
      <c r="AO82" s="83" t="s">
        <v>2763</v>
      </c>
      <c r="AP82" s="78" t="b">
        <v>0</v>
      </c>
      <c r="AQ82" s="78" t="b">
        <v>0</v>
      </c>
      <c r="AR82" s="78" t="b">
        <v>1</v>
      </c>
      <c r="AS82" s="78"/>
      <c r="AT82" s="78">
        <v>49</v>
      </c>
      <c r="AU82" s="83" t="s">
        <v>2957</v>
      </c>
      <c r="AV82" s="78" t="b">
        <v>0</v>
      </c>
      <c r="AW82" s="78" t="s">
        <v>3104</v>
      </c>
      <c r="AX82" s="83" t="s">
        <v>3184</v>
      </c>
      <c r="AY82" s="78" t="s">
        <v>66</v>
      </c>
      <c r="AZ82" s="78" t="str">
        <f>REPLACE(INDEX(GroupVertices[Group],MATCH(Vertices[[#This Row],[Vertex]],GroupVertices[Vertex],0)),1,1,"")</f>
        <v>29</v>
      </c>
      <c r="BA82" s="48"/>
      <c r="BB82" s="48"/>
      <c r="BC82" s="48"/>
      <c r="BD82" s="48"/>
      <c r="BE82" s="48"/>
      <c r="BF82" s="48"/>
      <c r="BG82" s="116" t="s">
        <v>4339</v>
      </c>
      <c r="BH82" s="116" t="s">
        <v>4339</v>
      </c>
      <c r="BI82" s="116" t="s">
        <v>4468</v>
      </c>
      <c r="BJ82" s="116" t="s">
        <v>4468</v>
      </c>
      <c r="BK82" s="116">
        <v>0</v>
      </c>
      <c r="BL82" s="120">
        <v>0</v>
      </c>
      <c r="BM82" s="116">
        <v>0</v>
      </c>
      <c r="BN82" s="120">
        <v>0</v>
      </c>
      <c r="BO82" s="116">
        <v>0</v>
      </c>
      <c r="BP82" s="120">
        <v>0</v>
      </c>
      <c r="BQ82" s="116">
        <v>10</v>
      </c>
      <c r="BR82" s="120">
        <v>100</v>
      </c>
      <c r="BS82" s="116">
        <v>10</v>
      </c>
      <c r="BT82" s="2"/>
      <c r="BU82" s="3"/>
      <c r="BV82" s="3"/>
      <c r="BW82" s="3"/>
      <c r="BX82" s="3"/>
    </row>
    <row r="83" spans="1:76" ht="15">
      <c r="A83" s="64" t="s">
        <v>266</v>
      </c>
      <c r="B83" s="65"/>
      <c r="C83" s="65" t="s">
        <v>64</v>
      </c>
      <c r="D83" s="66">
        <v>162.70331560868954</v>
      </c>
      <c r="E83" s="68"/>
      <c r="F83" s="100" t="s">
        <v>929</v>
      </c>
      <c r="G83" s="65"/>
      <c r="H83" s="69" t="s">
        <v>266</v>
      </c>
      <c r="I83" s="70"/>
      <c r="J83" s="70"/>
      <c r="K83" s="69" t="s">
        <v>3499</v>
      </c>
      <c r="L83" s="73">
        <v>1</v>
      </c>
      <c r="M83" s="74">
        <v>4988.35791015625</v>
      </c>
      <c r="N83" s="74">
        <v>9539.1181640625</v>
      </c>
      <c r="O83" s="75"/>
      <c r="P83" s="76"/>
      <c r="Q83" s="76"/>
      <c r="R83" s="86"/>
      <c r="S83" s="48">
        <v>1</v>
      </c>
      <c r="T83" s="48">
        <v>1</v>
      </c>
      <c r="U83" s="49">
        <v>0</v>
      </c>
      <c r="V83" s="49">
        <v>0.035714</v>
      </c>
      <c r="W83" s="49">
        <v>0</v>
      </c>
      <c r="X83" s="49">
        <v>0.655704</v>
      </c>
      <c r="Y83" s="49">
        <v>0.5</v>
      </c>
      <c r="Z83" s="49">
        <v>0</v>
      </c>
      <c r="AA83" s="71">
        <v>83</v>
      </c>
      <c r="AB83" s="71"/>
      <c r="AC83" s="72"/>
      <c r="AD83" s="78" t="s">
        <v>1788</v>
      </c>
      <c r="AE83" s="78">
        <v>623</v>
      </c>
      <c r="AF83" s="78">
        <v>1285</v>
      </c>
      <c r="AG83" s="78">
        <v>3356</v>
      </c>
      <c r="AH83" s="78">
        <v>1423</v>
      </c>
      <c r="AI83" s="78"/>
      <c r="AJ83" s="78" t="s">
        <v>2095</v>
      </c>
      <c r="AK83" s="78" t="s">
        <v>2363</v>
      </c>
      <c r="AL83" s="83" t="s">
        <v>2548</v>
      </c>
      <c r="AM83" s="78"/>
      <c r="AN83" s="80">
        <v>40764.836064814815</v>
      </c>
      <c r="AO83" s="83" t="s">
        <v>2764</v>
      </c>
      <c r="AP83" s="78" t="b">
        <v>0</v>
      </c>
      <c r="AQ83" s="78" t="b">
        <v>0</v>
      </c>
      <c r="AR83" s="78" t="b">
        <v>0</v>
      </c>
      <c r="AS83" s="78"/>
      <c r="AT83" s="78">
        <v>24</v>
      </c>
      <c r="AU83" s="83" t="s">
        <v>2957</v>
      </c>
      <c r="AV83" s="78" t="b">
        <v>0</v>
      </c>
      <c r="AW83" s="78" t="s">
        <v>3104</v>
      </c>
      <c r="AX83" s="83" t="s">
        <v>3185</v>
      </c>
      <c r="AY83" s="78" t="s">
        <v>66</v>
      </c>
      <c r="AZ83" s="78" t="str">
        <f>REPLACE(INDEX(GroupVertices[Group],MATCH(Vertices[[#This Row],[Vertex]],GroupVertices[Vertex],0)),1,1,"")</f>
        <v>5</v>
      </c>
      <c r="BA83" s="48" t="s">
        <v>705</v>
      </c>
      <c r="BB83" s="48" t="s">
        <v>705</v>
      </c>
      <c r="BC83" s="48" t="s">
        <v>773</v>
      </c>
      <c r="BD83" s="48" t="s">
        <v>773</v>
      </c>
      <c r="BE83" s="48" t="s">
        <v>800</v>
      </c>
      <c r="BF83" s="48" t="s">
        <v>800</v>
      </c>
      <c r="BG83" s="116" t="s">
        <v>4340</v>
      </c>
      <c r="BH83" s="116" t="s">
        <v>4340</v>
      </c>
      <c r="BI83" s="116" t="s">
        <v>4469</v>
      </c>
      <c r="BJ83" s="116" t="s">
        <v>4469</v>
      </c>
      <c r="BK83" s="116">
        <v>1</v>
      </c>
      <c r="BL83" s="120">
        <v>2.380952380952381</v>
      </c>
      <c r="BM83" s="116">
        <v>2</v>
      </c>
      <c r="BN83" s="120">
        <v>4.761904761904762</v>
      </c>
      <c r="BO83" s="116">
        <v>0</v>
      </c>
      <c r="BP83" s="120">
        <v>0</v>
      </c>
      <c r="BQ83" s="116">
        <v>39</v>
      </c>
      <c r="BR83" s="120">
        <v>92.85714285714286</v>
      </c>
      <c r="BS83" s="116">
        <v>42</v>
      </c>
      <c r="BT83" s="2"/>
      <c r="BU83" s="3"/>
      <c r="BV83" s="3"/>
      <c r="BW83" s="3"/>
      <c r="BX83" s="3"/>
    </row>
    <row r="84" spans="1:76" ht="15">
      <c r="A84" s="64" t="s">
        <v>267</v>
      </c>
      <c r="B84" s="65"/>
      <c r="C84" s="65" t="s">
        <v>64</v>
      </c>
      <c r="D84" s="66">
        <v>162.501742287819</v>
      </c>
      <c r="E84" s="68"/>
      <c r="F84" s="100" t="s">
        <v>930</v>
      </c>
      <c r="G84" s="65"/>
      <c r="H84" s="69" t="s">
        <v>267</v>
      </c>
      <c r="I84" s="70"/>
      <c r="J84" s="70"/>
      <c r="K84" s="69" t="s">
        <v>3500</v>
      </c>
      <c r="L84" s="73">
        <v>1</v>
      </c>
      <c r="M84" s="74">
        <v>4743.74609375</v>
      </c>
      <c r="N84" s="74">
        <v>9646.09375</v>
      </c>
      <c r="O84" s="75"/>
      <c r="P84" s="76"/>
      <c r="Q84" s="76"/>
      <c r="R84" s="86"/>
      <c r="S84" s="48">
        <v>0</v>
      </c>
      <c r="T84" s="48">
        <v>2</v>
      </c>
      <c r="U84" s="49">
        <v>0</v>
      </c>
      <c r="V84" s="49">
        <v>0.035714</v>
      </c>
      <c r="W84" s="49">
        <v>0</v>
      </c>
      <c r="X84" s="49">
        <v>0.655704</v>
      </c>
      <c r="Y84" s="49">
        <v>0.5</v>
      </c>
      <c r="Z84" s="49">
        <v>0</v>
      </c>
      <c r="AA84" s="71">
        <v>84</v>
      </c>
      <c r="AB84" s="71"/>
      <c r="AC84" s="72"/>
      <c r="AD84" s="78" t="s">
        <v>1789</v>
      </c>
      <c r="AE84" s="78">
        <v>802</v>
      </c>
      <c r="AF84" s="78">
        <v>917</v>
      </c>
      <c r="AG84" s="78">
        <v>12948</v>
      </c>
      <c r="AH84" s="78">
        <v>18532</v>
      </c>
      <c r="AI84" s="78"/>
      <c r="AJ84" s="78" t="s">
        <v>2096</v>
      </c>
      <c r="AK84" s="78" t="s">
        <v>2364</v>
      </c>
      <c r="AL84" s="83" t="s">
        <v>2549</v>
      </c>
      <c r="AM84" s="78"/>
      <c r="AN84" s="80">
        <v>43373.382418981484</v>
      </c>
      <c r="AO84" s="83" t="s">
        <v>2765</v>
      </c>
      <c r="AP84" s="78" t="b">
        <v>1</v>
      </c>
      <c r="AQ84" s="78" t="b">
        <v>0</v>
      </c>
      <c r="AR84" s="78" t="b">
        <v>0</v>
      </c>
      <c r="AS84" s="78"/>
      <c r="AT84" s="78">
        <v>0</v>
      </c>
      <c r="AU84" s="78"/>
      <c r="AV84" s="78" t="b">
        <v>0</v>
      </c>
      <c r="AW84" s="78" t="s">
        <v>3104</v>
      </c>
      <c r="AX84" s="83" t="s">
        <v>3186</v>
      </c>
      <c r="AY84" s="78" t="s">
        <v>66</v>
      </c>
      <c r="AZ84" s="78" t="str">
        <f>REPLACE(INDEX(GroupVertices[Group],MATCH(Vertices[[#This Row],[Vertex]],GroupVertices[Vertex],0)),1,1,"")</f>
        <v>5</v>
      </c>
      <c r="BA84" s="48"/>
      <c r="BB84" s="48"/>
      <c r="BC84" s="48"/>
      <c r="BD84" s="48"/>
      <c r="BE84" s="48"/>
      <c r="BF84" s="48"/>
      <c r="BG84" s="116" t="s">
        <v>4341</v>
      </c>
      <c r="BH84" s="116" t="s">
        <v>4341</v>
      </c>
      <c r="BI84" s="116" t="s">
        <v>4470</v>
      </c>
      <c r="BJ84" s="116" t="s">
        <v>4470</v>
      </c>
      <c r="BK84" s="116">
        <v>0</v>
      </c>
      <c r="BL84" s="120">
        <v>0</v>
      </c>
      <c r="BM84" s="116">
        <v>2</v>
      </c>
      <c r="BN84" s="120">
        <v>8.695652173913043</v>
      </c>
      <c r="BO84" s="116">
        <v>0</v>
      </c>
      <c r="BP84" s="120">
        <v>0</v>
      </c>
      <c r="BQ84" s="116">
        <v>21</v>
      </c>
      <c r="BR84" s="120">
        <v>91.30434782608695</v>
      </c>
      <c r="BS84" s="116">
        <v>23</v>
      </c>
      <c r="BT84" s="2"/>
      <c r="BU84" s="3"/>
      <c r="BV84" s="3"/>
      <c r="BW84" s="3"/>
      <c r="BX84" s="3"/>
    </row>
    <row r="85" spans="1:76" ht="15">
      <c r="A85" s="64" t="s">
        <v>269</v>
      </c>
      <c r="B85" s="65"/>
      <c r="C85" s="65" t="s">
        <v>64</v>
      </c>
      <c r="D85" s="66">
        <v>162.65675655359718</v>
      </c>
      <c r="E85" s="68"/>
      <c r="F85" s="100" t="s">
        <v>932</v>
      </c>
      <c r="G85" s="65"/>
      <c r="H85" s="69" t="s">
        <v>269</v>
      </c>
      <c r="I85" s="70"/>
      <c r="J85" s="70"/>
      <c r="K85" s="69" t="s">
        <v>3501</v>
      </c>
      <c r="L85" s="73">
        <v>1</v>
      </c>
      <c r="M85" s="74">
        <v>9040.6806640625</v>
      </c>
      <c r="N85" s="74">
        <v>7281.62451171875</v>
      </c>
      <c r="O85" s="75"/>
      <c r="P85" s="76"/>
      <c r="Q85" s="76"/>
      <c r="R85" s="86"/>
      <c r="S85" s="48">
        <v>0</v>
      </c>
      <c r="T85" s="48">
        <v>1</v>
      </c>
      <c r="U85" s="49">
        <v>0</v>
      </c>
      <c r="V85" s="49">
        <v>0.333333</v>
      </c>
      <c r="W85" s="49">
        <v>0</v>
      </c>
      <c r="X85" s="49">
        <v>0.638297</v>
      </c>
      <c r="Y85" s="49">
        <v>0</v>
      </c>
      <c r="Z85" s="49">
        <v>0</v>
      </c>
      <c r="AA85" s="71">
        <v>85</v>
      </c>
      <c r="AB85" s="71"/>
      <c r="AC85" s="72"/>
      <c r="AD85" s="78" t="s">
        <v>1790</v>
      </c>
      <c r="AE85" s="78">
        <v>576</v>
      </c>
      <c r="AF85" s="78">
        <v>1200</v>
      </c>
      <c r="AG85" s="78">
        <v>20458</v>
      </c>
      <c r="AH85" s="78">
        <v>56152</v>
      </c>
      <c r="AI85" s="78"/>
      <c r="AJ85" s="78" t="s">
        <v>2097</v>
      </c>
      <c r="AK85" s="78" t="s">
        <v>2365</v>
      </c>
      <c r="AL85" s="78"/>
      <c r="AM85" s="78"/>
      <c r="AN85" s="80">
        <v>40909.57528935185</v>
      </c>
      <c r="AO85" s="83" t="s">
        <v>2766</v>
      </c>
      <c r="AP85" s="78" t="b">
        <v>0</v>
      </c>
      <c r="AQ85" s="78" t="b">
        <v>0</v>
      </c>
      <c r="AR85" s="78" t="b">
        <v>1</v>
      </c>
      <c r="AS85" s="78"/>
      <c r="AT85" s="78">
        <v>10</v>
      </c>
      <c r="AU85" s="83" t="s">
        <v>2957</v>
      </c>
      <c r="AV85" s="78" t="b">
        <v>0</v>
      </c>
      <c r="AW85" s="78" t="s">
        <v>3104</v>
      </c>
      <c r="AX85" s="83" t="s">
        <v>3187</v>
      </c>
      <c r="AY85" s="78" t="s">
        <v>66</v>
      </c>
      <c r="AZ85" s="78" t="str">
        <f>REPLACE(INDEX(GroupVertices[Group],MATCH(Vertices[[#This Row],[Vertex]],GroupVertices[Vertex],0)),1,1,"")</f>
        <v>29</v>
      </c>
      <c r="BA85" s="48"/>
      <c r="BB85" s="48"/>
      <c r="BC85" s="48"/>
      <c r="BD85" s="48"/>
      <c r="BE85" s="48"/>
      <c r="BF85" s="48"/>
      <c r="BG85" s="116" t="s">
        <v>4338</v>
      </c>
      <c r="BH85" s="116" t="s">
        <v>4338</v>
      </c>
      <c r="BI85" s="116" t="s">
        <v>4467</v>
      </c>
      <c r="BJ85" s="116" t="s">
        <v>4467</v>
      </c>
      <c r="BK85" s="116">
        <v>0</v>
      </c>
      <c r="BL85" s="120">
        <v>0</v>
      </c>
      <c r="BM85" s="116">
        <v>0</v>
      </c>
      <c r="BN85" s="120">
        <v>0</v>
      </c>
      <c r="BO85" s="116">
        <v>0</v>
      </c>
      <c r="BP85" s="120">
        <v>0</v>
      </c>
      <c r="BQ85" s="116">
        <v>12</v>
      </c>
      <c r="BR85" s="120">
        <v>100</v>
      </c>
      <c r="BS85" s="116">
        <v>12</v>
      </c>
      <c r="BT85" s="2"/>
      <c r="BU85" s="3"/>
      <c r="BV85" s="3"/>
      <c r="BW85" s="3"/>
      <c r="BX85" s="3"/>
    </row>
    <row r="86" spans="1:76" ht="15">
      <c r="A86" s="64" t="s">
        <v>270</v>
      </c>
      <c r="B86" s="65"/>
      <c r="C86" s="65" t="s">
        <v>64</v>
      </c>
      <c r="D86" s="66">
        <v>162.05313209816424</v>
      </c>
      <c r="E86" s="68"/>
      <c r="F86" s="100" t="s">
        <v>933</v>
      </c>
      <c r="G86" s="65"/>
      <c r="H86" s="69" t="s">
        <v>270</v>
      </c>
      <c r="I86" s="70"/>
      <c r="J86" s="70"/>
      <c r="K86" s="69" t="s">
        <v>3502</v>
      </c>
      <c r="L86" s="73">
        <v>1</v>
      </c>
      <c r="M86" s="74">
        <v>7971.912109375</v>
      </c>
      <c r="N86" s="74">
        <v>4361.32861328125</v>
      </c>
      <c r="O86" s="75"/>
      <c r="P86" s="76"/>
      <c r="Q86" s="76"/>
      <c r="R86" s="86"/>
      <c r="S86" s="48">
        <v>0</v>
      </c>
      <c r="T86" s="48">
        <v>1</v>
      </c>
      <c r="U86" s="49">
        <v>0</v>
      </c>
      <c r="V86" s="49">
        <v>1</v>
      </c>
      <c r="W86" s="49">
        <v>0</v>
      </c>
      <c r="X86" s="49">
        <v>0.999998</v>
      </c>
      <c r="Y86" s="49">
        <v>0</v>
      </c>
      <c r="Z86" s="49">
        <v>0</v>
      </c>
      <c r="AA86" s="71">
        <v>86</v>
      </c>
      <c r="AB86" s="71"/>
      <c r="AC86" s="72"/>
      <c r="AD86" s="78" t="s">
        <v>1791</v>
      </c>
      <c r="AE86" s="78">
        <v>245</v>
      </c>
      <c r="AF86" s="78">
        <v>98</v>
      </c>
      <c r="AG86" s="78">
        <v>728</v>
      </c>
      <c r="AH86" s="78">
        <v>677</v>
      </c>
      <c r="AI86" s="78"/>
      <c r="AJ86" s="78"/>
      <c r="AK86" s="78" t="s">
        <v>2366</v>
      </c>
      <c r="AL86" s="83" t="s">
        <v>2550</v>
      </c>
      <c r="AM86" s="78"/>
      <c r="AN86" s="80">
        <v>42240.61</v>
      </c>
      <c r="AO86" s="83" t="s">
        <v>2767</v>
      </c>
      <c r="AP86" s="78" t="b">
        <v>0</v>
      </c>
      <c r="AQ86" s="78" t="b">
        <v>0</v>
      </c>
      <c r="AR86" s="78" t="b">
        <v>1</v>
      </c>
      <c r="AS86" s="78"/>
      <c r="AT86" s="78">
        <v>1</v>
      </c>
      <c r="AU86" s="83" t="s">
        <v>2957</v>
      </c>
      <c r="AV86" s="78" t="b">
        <v>0</v>
      </c>
      <c r="AW86" s="78" t="s">
        <v>3104</v>
      </c>
      <c r="AX86" s="83" t="s">
        <v>3188</v>
      </c>
      <c r="AY86" s="78" t="s">
        <v>66</v>
      </c>
      <c r="AZ86" s="78" t="str">
        <f>REPLACE(INDEX(GroupVertices[Group],MATCH(Vertices[[#This Row],[Vertex]],GroupVertices[Vertex],0)),1,1,"")</f>
        <v>45</v>
      </c>
      <c r="BA86" s="48"/>
      <c r="BB86" s="48"/>
      <c r="BC86" s="48"/>
      <c r="BD86" s="48"/>
      <c r="BE86" s="48" t="s">
        <v>822</v>
      </c>
      <c r="BF86" s="48" t="s">
        <v>822</v>
      </c>
      <c r="BG86" s="116" t="s">
        <v>4342</v>
      </c>
      <c r="BH86" s="116" t="s">
        <v>4342</v>
      </c>
      <c r="BI86" s="116" t="s">
        <v>4471</v>
      </c>
      <c r="BJ86" s="116" t="s">
        <v>4471</v>
      </c>
      <c r="BK86" s="116">
        <v>0</v>
      </c>
      <c r="BL86" s="120">
        <v>0</v>
      </c>
      <c r="BM86" s="116">
        <v>0</v>
      </c>
      <c r="BN86" s="120">
        <v>0</v>
      </c>
      <c r="BO86" s="116">
        <v>0</v>
      </c>
      <c r="BP86" s="120">
        <v>0</v>
      </c>
      <c r="BQ86" s="116">
        <v>21</v>
      </c>
      <c r="BR86" s="120">
        <v>100</v>
      </c>
      <c r="BS86" s="116">
        <v>21</v>
      </c>
      <c r="BT86" s="2"/>
      <c r="BU86" s="3"/>
      <c r="BV86" s="3"/>
      <c r="BW86" s="3"/>
      <c r="BX86" s="3"/>
    </row>
    <row r="87" spans="1:76" ht="15">
      <c r="A87" s="64" t="s">
        <v>440</v>
      </c>
      <c r="B87" s="65"/>
      <c r="C87" s="65" t="s">
        <v>64</v>
      </c>
      <c r="D87" s="66">
        <v>162.49681250551512</v>
      </c>
      <c r="E87" s="68"/>
      <c r="F87" s="100" t="s">
        <v>3003</v>
      </c>
      <c r="G87" s="65"/>
      <c r="H87" s="69" t="s">
        <v>440</v>
      </c>
      <c r="I87" s="70"/>
      <c r="J87" s="70"/>
      <c r="K87" s="69" t="s">
        <v>3503</v>
      </c>
      <c r="L87" s="73">
        <v>1</v>
      </c>
      <c r="M87" s="74">
        <v>7971.912109375</v>
      </c>
      <c r="N87" s="74">
        <v>4731.8798828125</v>
      </c>
      <c r="O87" s="75"/>
      <c r="P87" s="76"/>
      <c r="Q87" s="76"/>
      <c r="R87" s="86"/>
      <c r="S87" s="48">
        <v>1</v>
      </c>
      <c r="T87" s="48">
        <v>0</v>
      </c>
      <c r="U87" s="49">
        <v>0</v>
      </c>
      <c r="V87" s="49">
        <v>1</v>
      </c>
      <c r="W87" s="49">
        <v>0</v>
      </c>
      <c r="X87" s="49">
        <v>0.999998</v>
      </c>
      <c r="Y87" s="49">
        <v>0</v>
      </c>
      <c r="Z87" s="49">
        <v>0</v>
      </c>
      <c r="AA87" s="71">
        <v>87</v>
      </c>
      <c r="AB87" s="71"/>
      <c r="AC87" s="72"/>
      <c r="AD87" s="78" t="s">
        <v>1792</v>
      </c>
      <c r="AE87" s="78">
        <v>280</v>
      </c>
      <c r="AF87" s="78">
        <v>908</v>
      </c>
      <c r="AG87" s="78">
        <v>12990</v>
      </c>
      <c r="AH87" s="78">
        <v>26402</v>
      </c>
      <c r="AI87" s="78"/>
      <c r="AJ87" s="78" t="s">
        <v>2098</v>
      </c>
      <c r="AK87" s="78"/>
      <c r="AL87" s="78"/>
      <c r="AM87" s="78"/>
      <c r="AN87" s="80">
        <v>43262.49864583334</v>
      </c>
      <c r="AO87" s="83" t="s">
        <v>2768</v>
      </c>
      <c r="AP87" s="78" t="b">
        <v>1</v>
      </c>
      <c r="AQ87" s="78" t="b">
        <v>0</v>
      </c>
      <c r="AR87" s="78" t="b">
        <v>1</v>
      </c>
      <c r="AS87" s="78"/>
      <c r="AT87" s="78">
        <v>1</v>
      </c>
      <c r="AU87" s="78"/>
      <c r="AV87" s="78" t="b">
        <v>0</v>
      </c>
      <c r="AW87" s="78" t="s">
        <v>3104</v>
      </c>
      <c r="AX87" s="83" t="s">
        <v>3189</v>
      </c>
      <c r="AY87" s="78" t="s">
        <v>65</v>
      </c>
      <c r="AZ87" s="78" t="str">
        <f>REPLACE(INDEX(GroupVertices[Group],MATCH(Vertices[[#This Row],[Vertex]],GroupVertices[Vertex],0)),1,1,"")</f>
        <v>45</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271</v>
      </c>
      <c r="B88" s="65"/>
      <c r="C88" s="65" t="s">
        <v>64</v>
      </c>
      <c r="D88" s="66">
        <v>162.7548044460858</v>
      </c>
      <c r="E88" s="68"/>
      <c r="F88" s="100" t="s">
        <v>934</v>
      </c>
      <c r="G88" s="65"/>
      <c r="H88" s="69" t="s">
        <v>271</v>
      </c>
      <c r="I88" s="70"/>
      <c r="J88" s="70"/>
      <c r="K88" s="69" t="s">
        <v>3504</v>
      </c>
      <c r="L88" s="73">
        <v>1</v>
      </c>
      <c r="M88" s="74">
        <v>8168.44921875</v>
      </c>
      <c r="N88" s="74">
        <v>7281.62451171875</v>
      </c>
      <c r="O88" s="75"/>
      <c r="P88" s="76"/>
      <c r="Q88" s="76"/>
      <c r="R88" s="86"/>
      <c r="S88" s="48">
        <v>0</v>
      </c>
      <c r="T88" s="48">
        <v>1</v>
      </c>
      <c r="U88" s="49">
        <v>0</v>
      </c>
      <c r="V88" s="49">
        <v>0.333333</v>
      </c>
      <c r="W88" s="49">
        <v>0</v>
      </c>
      <c r="X88" s="49">
        <v>0.638297</v>
      </c>
      <c r="Y88" s="49">
        <v>0</v>
      </c>
      <c r="Z88" s="49">
        <v>0</v>
      </c>
      <c r="AA88" s="71">
        <v>88</v>
      </c>
      <c r="AB88" s="71"/>
      <c r="AC88" s="72"/>
      <c r="AD88" s="78" t="s">
        <v>1793</v>
      </c>
      <c r="AE88" s="78">
        <v>4418</v>
      </c>
      <c r="AF88" s="78">
        <v>1379</v>
      </c>
      <c r="AG88" s="78">
        <v>3377</v>
      </c>
      <c r="AH88" s="78">
        <v>8991</v>
      </c>
      <c r="AI88" s="78"/>
      <c r="AJ88" s="78" t="s">
        <v>2099</v>
      </c>
      <c r="AK88" s="78" t="s">
        <v>2367</v>
      </c>
      <c r="AL88" s="83" t="s">
        <v>2551</v>
      </c>
      <c r="AM88" s="78"/>
      <c r="AN88" s="80">
        <v>42650.7524537037</v>
      </c>
      <c r="AO88" s="78"/>
      <c r="AP88" s="78" t="b">
        <v>1</v>
      </c>
      <c r="AQ88" s="78" t="b">
        <v>0</v>
      </c>
      <c r="AR88" s="78" t="b">
        <v>1</v>
      </c>
      <c r="AS88" s="78"/>
      <c r="AT88" s="78">
        <v>12</v>
      </c>
      <c r="AU88" s="78"/>
      <c r="AV88" s="78" t="b">
        <v>0</v>
      </c>
      <c r="AW88" s="78" t="s">
        <v>3104</v>
      </c>
      <c r="AX88" s="83" t="s">
        <v>3190</v>
      </c>
      <c r="AY88" s="78" t="s">
        <v>66</v>
      </c>
      <c r="AZ88" s="78" t="str">
        <f>REPLACE(INDEX(GroupVertices[Group],MATCH(Vertices[[#This Row],[Vertex]],GroupVertices[Vertex],0)),1,1,"")</f>
        <v>28</v>
      </c>
      <c r="BA88" s="48"/>
      <c r="BB88" s="48"/>
      <c r="BC88" s="48"/>
      <c r="BD88" s="48"/>
      <c r="BE88" s="48"/>
      <c r="BF88" s="48"/>
      <c r="BG88" s="116" t="s">
        <v>4343</v>
      </c>
      <c r="BH88" s="116" t="s">
        <v>4343</v>
      </c>
      <c r="BI88" s="116" t="s">
        <v>4472</v>
      </c>
      <c r="BJ88" s="116" t="s">
        <v>4472</v>
      </c>
      <c r="BK88" s="116">
        <v>1</v>
      </c>
      <c r="BL88" s="120">
        <v>4.545454545454546</v>
      </c>
      <c r="BM88" s="116">
        <v>0</v>
      </c>
      <c r="BN88" s="120">
        <v>0</v>
      </c>
      <c r="BO88" s="116">
        <v>0</v>
      </c>
      <c r="BP88" s="120">
        <v>0</v>
      </c>
      <c r="BQ88" s="116">
        <v>21</v>
      </c>
      <c r="BR88" s="120">
        <v>95.45454545454545</v>
      </c>
      <c r="BS88" s="116">
        <v>22</v>
      </c>
      <c r="BT88" s="2"/>
      <c r="BU88" s="3"/>
      <c r="BV88" s="3"/>
      <c r="BW88" s="3"/>
      <c r="BX88" s="3"/>
    </row>
    <row r="89" spans="1:76" ht="15">
      <c r="A89" s="64" t="s">
        <v>350</v>
      </c>
      <c r="B89" s="65"/>
      <c r="C89" s="65" t="s">
        <v>64</v>
      </c>
      <c r="D89" s="66">
        <v>162.00876405742915</v>
      </c>
      <c r="E89" s="68"/>
      <c r="F89" s="100" t="s">
        <v>1006</v>
      </c>
      <c r="G89" s="65"/>
      <c r="H89" s="69" t="s">
        <v>350</v>
      </c>
      <c r="I89" s="70"/>
      <c r="J89" s="70"/>
      <c r="K89" s="69" t="s">
        <v>3505</v>
      </c>
      <c r="L89" s="73">
        <v>8.240336743007152</v>
      </c>
      <c r="M89" s="74">
        <v>8168.44921875</v>
      </c>
      <c r="N89" s="74">
        <v>6764.029296875</v>
      </c>
      <c r="O89" s="75"/>
      <c r="P89" s="76"/>
      <c r="Q89" s="76"/>
      <c r="R89" s="86"/>
      <c r="S89" s="48">
        <v>3</v>
      </c>
      <c r="T89" s="48">
        <v>1</v>
      </c>
      <c r="U89" s="49">
        <v>2</v>
      </c>
      <c r="V89" s="49">
        <v>0.5</v>
      </c>
      <c r="W89" s="49">
        <v>0</v>
      </c>
      <c r="X89" s="49">
        <v>1.723401</v>
      </c>
      <c r="Y89" s="49">
        <v>0</v>
      </c>
      <c r="Z89" s="49">
        <v>0</v>
      </c>
      <c r="AA89" s="71">
        <v>89</v>
      </c>
      <c r="AB89" s="71"/>
      <c r="AC89" s="72"/>
      <c r="AD89" s="78" t="s">
        <v>1794</v>
      </c>
      <c r="AE89" s="78">
        <v>99</v>
      </c>
      <c r="AF89" s="78">
        <v>17</v>
      </c>
      <c r="AG89" s="78">
        <v>17</v>
      </c>
      <c r="AH89" s="78">
        <v>10</v>
      </c>
      <c r="AI89" s="78"/>
      <c r="AJ89" s="78" t="s">
        <v>2100</v>
      </c>
      <c r="AK89" s="78" t="s">
        <v>2368</v>
      </c>
      <c r="AL89" s="83" t="s">
        <v>2552</v>
      </c>
      <c r="AM89" s="78"/>
      <c r="AN89" s="80">
        <v>43676.945752314816</v>
      </c>
      <c r="AO89" s="83" t="s">
        <v>2769</v>
      </c>
      <c r="AP89" s="78" t="b">
        <v>1</v>
      </c>
      <c r="AQ89" s="78" t="b">
        <v>0</v>
      </c>
      <c r="AR89" s="78" t="b">
        <v>0</v>
      </c>
      <c r="AS89" s="78"/>
      <c r="AT89" s="78">
        <v>0</v>
      </c>
      <c r="AU89" s="78"/>
      <c r="AV89" s="78" t="b">
        <v>0</v>
      </c>
      <c r="AW89" s="78" t="s">
        <v>3104</v>
      </c>
      <c r="AX89" s="83" t="s">
        <v>3191</v>
      </c>
      <c r="AY89" s="78" t="s">
        <v>66</v>
      </c>
      <c r="AZ89" s="78" t="str">
        <f>REPLACE(INDEX(GroupVertices[Group],MATCH(Vertices[[#This Row],[Vertex]],GroupVertices[Vertex],0)),1,1,"")</f>
        <v>28</v>
      </c>
      <c r="BA89" s="48" t="s">
        <v>4283</v>
      </c>
      <c r="BB89" s="48" t="s">
        <v>4283</v>
      </c>
      <c r="BC89" s="48" t="s">
        <v>778</v>
      </c>
      <c r="BD89" s="48" t="s">
        <v>778</v>
      </c>
      <c r="BE89" s="48" t="s">
        <v>3943</v>
      </c>
      <c r="BF89" s="48" t="s">
        <v>4298</v>
      </c>
      <c r="BG89" s="116" t="s">
        <v>4344</v>
      </c>
      <c r="BH89" s="116" t="s">
        <v>4415</v>
      </c>
      <c r="BI89" s="116" t="s">
        <v>4473</v>
      </c>
      <c r="BJ89" s="116" t="s">
        <v>4473</v>
      </c>
      <c r="BK89" s="116">
        <v>2</v>
      </c>
      <c r="BL89" s="120">
        <v>2.3255813953488373</v>
      </c>
      <c r="BM89" s="116">
        <v>2</v>
      </c>
      <c r="BN89" s="120">
        <v>2.3255813953488373</v>
      </c>
      <c r="BO89" s="116">
        <v>0</v>
      </c>
      <c r="BP89" s="120">
        <v>0</v>
      </c>
      <c r="BQ89" s="116">
        <v>82</v>
      </c>
      <c r="BR89" s="120">
        <v>95.34883720930233</v>
      </c>
      <c r="BS89" s="116">
        <v>86</v>
      </c>
      <c r="BT89" s="2"/>
      <c r="BU89" s="3"/>
      <c r="BV89" s="3"/>
      <c r="BW89" s="3"/>
      <c r="BX89" s="3"/>
    </row>
    <row r="90" spans="1:76" ht="15">
      <c r="A90" s="64" t="s">
        <v>272</v>
      </c>
      <c r="B90" s="65"/>
      <c r="C90" s="65" t="s">
        <v>64</v>
      </c>
      <c r="D90" s="66">
        <v>162.11119397863237</v>
      </c>
      <c r="E90" s="68"/>
      <c r="F90" s="100" t="s">
        <v>935</v>
      </c>
      <c r="G90" s="65"/>
      <c r="H90" s="69" t="s">
        <v>272</v>
      </c>
      <c r="I90" s="70"/>
      <c r="J90" s="70"/>
      <c r="K90" s="69" t="s">
        <v>3506</v>
      </c>
      <c r="L90" s="73">
        <v>1</v>
      </c>
      <c r="M90" s="74">
        <v>8392.59765625</v>
      </c>
      <c r="N90" s="74">
        <v>7281.62451171875</v>
      </c>
      <c r="O90" s="75"/>
      <c r="P90" s="76"/>
      <c r="Q90" s="76"/>
      <c r="R90" s="86"/>
      <c r="S90" s="48">
        <v>0</v>
      </c>
      <c r="T90" s="48">
        <v>1</v>
      </c>
      <c r="U90" s="49">
        <v>0</v>
      </c>
      <c r="V90" s="49">
        <v>0.333333</v>
      </c>
      <c r="W90" s="49">
        <v>0</v>
      </c>
      <c r="X90" s="49">
        <v>0.638297</v>
      </c>
      <c r="Y90" s="49">
        <v>0</v>
      </c>
      <c r="Z90" s="49">
        <v>0</v>
      </c>
      <c r="AA90" s="71">
        <v>90</v>
      </c>
      <c r="AB90" s="71"/>
      <c r="AC90" s="72"/>
      <c r="AD90" s="78" t="s">
        <v>1795</v>
      </c>
      <c r="AE90" s="78">
        <v>171</v>
      </c>
      <c r="AF90" s="78">
        <v>204</v>
      </c>
      <c r="AG90" s="78">
        <v>3905</v>
      </c>
      <c r="AH90" s="78">
        <v>8443</v>
      </c>
      <c r="AI90" s="78"/>
      <c r="AJ90" s="78" t="s">
        <v>2101</v>
      </c>
      <c r="AK90" s="78" t="s">
        <v>2369</v>
      </c>
      <c r="AL90" s="78"/>
      <c r="AM90" s="78"/>
      <c r="AN90" s="80">
        <v>41903.38650462963</v>
      </c>
      <c r="AO90" s="78"/>
      <c r="AP90" s="78" t="b">
        <v>1</v>
      </c>
      <c r="AQ90" s="78" t="b">
        <v>0</v>
      </c>
      <c r="AR90" s="78" t="b">
        <v>0</v>
      </c>
      <c r="AS90" s="78"/>
      <c r="AT90" s="78">
        <v>1</v>
      </c>
      <c r="AU90" s="83" t="s">
        <v>2957</v>
      </c>
      <c r="AV90" s="78" t="b">
        <v>0</v>
      </c>
      <c r="AW90" s="78" t="s">
        <v>3104</v>
      </c>
      <c r="AX90" s="83" t="s">
        <v>3192</v>
      </c>
      <c r="AY90" s="78" t="s">
        <v>66</v>
      </c>
      <c r="AZ90" s="78" t="str">
        <f>REPLACE(INDEX(GroupVertices[Group],MATCH(Vertices[[#This Row],[Vertex]],GroupVertices[Vertex],0)),1,1,"")</f>
        <v>28</v>
      </c>
      <c r="BA90" s="48"/>
      <c r="BB90" s="48"/>
      <c r="BC90" s="48"/>
      <c r="BD90" s="48"/>
      <c r="BE90" s="48"/>
      <c r="BF90" s="48"/>
      <c r="BG90" s="116" t="s">
        <v>4343</v>
      </c>
      <c r="BH90" s="116" t="s">
        <v>4343</v>
      </c>
      <c r="BI90" s="116" t="s">
        <v>4472</v>
      </c>
      <c r="BJ90" s="116" t="s">
        <v>4472</v>
      </c>
      <c r="BK90" s="116">
        <v>1</v>
      </c>
      <c r="BL90" s="120">
        <v>4.545454545454546</v>
      </c>
      <c r="BM90" s="116">
        <v>0</v>
      </c>
      <c r="BN90" s="120">
        <v>0</v>
      </c>
      <c r="BO90" s="116">
        <v>0</v>
      </c>
      <c r="BP90" s="120">
        <v>0</v>
      </c>
      <c r="BQ90" s="116">
        <v>21</v>
      </c>
      <c r="BR90" s="120">
        <v>95.45454545454545</v>
      </c>
      <c r="BS90" s="116">
        <v>22</v>
      </c>
      <c r="BT90" s="2"/>
      <c r="BU90" s="3"/>
      <c r="BV90" s="3"/>
      <c r="BW90" s="3"/>
      <c r="BX90" s="3"/>
    </row>
    <row r="91" spans="1:76" ht="15">
      <c r="A91" s="64" t="s">
        <v>273</v>
      </c>
      <c r="B91" s="65"/>
      <c r="C91" s="65" t="s">
        <v>64</v>
      </c>
      <c r="D91" s="66">
        <v>165.69569346715602</v>
      </c>
      <c r="E91" s="68"/>
      <c r="F91" s="100" t="s">
        <v>936</v>
      </c>
      <c r="G91" s="65"/>
      <c r="H91" s="69" t="s">
        <v>273</v>
      </c>
      <c r="I91" s="70"/>
      <c r="J91" s="70"/>
      <c r="K91" s="69" t="s">
        <v>3507</v>
      </c>
      <c r="L91" s="73">
        <v>1</v>
      </c>
      <c r="M91" s="74">
        <v>9205.1591796875</v>
      </c>
      <c r="N91" s="74">
        <v>9646.09375</v>
      </c>
      <c r="O91" s="75"/>
      <c r="P91" s="76"/>
      <c r="Q91" s="76"/>
      <c r="R91" s="86"/>
      <c r="S91" s="48">
        <v>0</v>
      </c>
      <c r="T91" s="48">
        <v>1</v>
      </c>
      <c r="U91" s="49">
        <v>0</v>
      </c>
      <c r="V91" s="49">
        <v>0.071429</v>
      </c>
      <c r="W91" s="49">
        <v>0</v>
      </c>
      <c r="X91" s="49">
        <v>0.572816</v>
      </c>
      <c r="Y91" s="49">
        <v>0</v>
      </c>
      <c r="Z91" s="49">
        <v>0</v>
      </c>
      <c r="AA91" s="71">
        <v>91</v>
      </c>
      <c r="AB91" s="71"/>
      <c r="AC91" s="72"/>
      <c r="AD91" s="78" t="s">
        <v>1796</v>
      </c>
      <c r="AE91" s="78">
        <v>854</v>
      </c>
      <c r="AF91" s="78">
        <v>6748</v>
      </c>
      <c r="AG91" s="78">
        <v>66380</v>
      </c>
      <c r="AH91" s="78">
        <v>299</v>
      </c>
      <c r="AI91" s="78"/>
      <c r="AJ91" s="78" t="s">
        <v>2102</v>
      </c>
      <c r="AK91" s="78"/>
      <c r="AL91" s="78"/>
      <c r="AM91" s="78"/>
      <c r="AN91" s="80">
        <v>40869.285104166665</v>
      </c>
      <c r="AO91" s="83" t="s">
        <v>2770</v>
      </c>
      <c r="AP91" s="78" t="b">
        <v>1</v>
      </c>
      <c r="AQ91" s="78" t="b">
        <v>0</v>
      </c>
      <c r="AR91" s="78" t="b">
        <v>1</v>
      </c>
      <c r="AS91" s="78"/>
      <c r="AT91" s="78">
        <v>206</v>
      </c>
      <c r="AU91" s="83" t="s">
        <v>2957</v>
      </c>
      <c r="AV91" s="78" t="b">
        <v>0</v>
      </c>
      <c r="AW91" s="78" t="s">
        <v>3104</v>
      </c>
      <c r="AX91" s="83" t="s">
        <v>3193</v>
      </c>
      <c r="AY91" s="78" t="s">
        <v>66</v>
      </c>
      <c r="AZ91" s="78" t="str">
        <f>REPLACE(INDEX(GroupVertices[Group],MATCH(Vertices[[#This Row],[Vertex]],GroupVertices[Vertex],0)),1,1,"")</f>
        <v>11</v>
      </c>
      <c r="BA91" s="48"/>
      <c r="BB91" s="48"/>
      <c r="BC91" s="48"/>
      <c r="BD91" s="48"/>
      <c r="BE91" s="48" t="s">
        <v>800</v>
      </c>
      <c r="BF91" s="48" t="s">
        <v>800</v>
      </c>
      <c r="BG91" s="116" t="s">
        <v>4345</v>
      </c>
      <c r="BH91" s="116" t="s">
        <v>4345</v>
      </c>
      <c r="BI91" s="116" t="s">
        <v>4474</v>
      </c>
      <c r="BJ91" s="116" t="s">
        <v>4474</v>
      </c>
      <c r="BK91" s="116">
        <v>0</v>
      </c>
      <c r="BL91" s="120">
        <v>0</v>
      </c>
      <c r="BM91" s="116">
        <v>0</v>
      </c>
      <c r="BN91" s="120">
        <v>0</v>
      </c>
      <c r="BO91" s="116">
        <v>0</v>
      </c>
      <c r="BP91" s="120">
        <v>0</v>
      </c>
      <c r="BQ91" s="116">
        <v>25</v>
      </c>
      <c r="BR91" s="120">
        <v>100</v>
      </c>
      <c r="BS91" s="116">
        <v>25</v>
      </c>
      <c r="BT91" s="2"/>
      <c r="BU91" s="3"/>
      <c r="BV91" s="3"/>
      <c r="BW91" s="3"/>
      <c r="BX91" s="3"/>
    </row>
    <row r="92" spans="1:76" ht="15">
      <c r="A92" s="64" t="s">
        <v>402</v>
      </c>
      <c r="B92" s="65"/>
      <c r="C92" s="65" t="s">
        <v>64</v>
      </c>
      <c r="D92" s="66">
        <v>163.93576118466422</v>
      </c>
      <c r="E92" s="68"/>
      <c r="F92" s="100" t="s">
        <v>1052</v>
      </c>
      <c r="G92" s="65"/>
      <c r="H92" s="69" t="s">
        <v>402</v>
      </c>
      <c r="I92" s="70"/>
      <c r="J92" s="70"/>
      <c r="K92" s="69" t="s">
        <v>3508</v>
      </c>
      <c r="L92" s="73">
        <v>66.16303068706436</v>
      </c>
      <c r="M92" s="74">
        <v>9284.6669921875</v>
      </c>
      <c r="N92" s="74">
        <v>8963.6162109375</v>
      </c>
      <c r="O92" s="75"/>
      <c r="P92" s="76"/>
      <c r="Q92" s="76"/>
      <c r="R92" s="86"/>
      <c r="S92" s="48">
        <v>4</v>
      </c>
      <c r="T92" s="48">
        <v>1</v>
      </c>
      <c r="U92" s="49">
        <v>18</v>
      </c>
      <c r="V92" s="49">
        <v>0.111111</v>
      </c>
      <c r="W92" s="49">
        <v>0</v>
      </c>
      <c r="X92" s="49">
        <v>1.989723</v>
      </c>
      <c r="Y92" s="49">
        <v>0</v>
      </c>
      <c r="Z92" s="49">
        <v>0</v>
      </c>
      <c r="AA92" s="71">
        <v>92</v>
      </c>
      <c r="AB92" s="71"/>
      <c r="AC92" s="72"/>
      <c r="AD92" s="78" t="s">
        <v>1797</v>
      </c>
      <c r="AE92" s="78">
        <v>948</v>
      </c>
      <c r="AF92" s="78">
        <v>3535</v>
      </c>
      <c r="AG92" s="78">
        <v>17319</v>
      </c>
      <c r="AH92" s="78">
        <v>22869</v>
      </c>
      <c r="AI92" s="78"/>
      <c r="AJ92" s="78" t="s">
        <v>2103</v>
      </c>
      <c r="AK92" s="78"/>
      <c r="AL92" s="83" t="s">
        <v>2553</v>
      </c>
      <c r="AM92" s="78"/>
      <c r="AN92" s="80">
        <v>42639.43685185185</v>
      </c>
      <c r="AO92" s="83" t="s">
        <v>2771</v>
      </c>
      <c r="AP92" s="78" t="b">
        <v>0</v>
      </c>
      <c r="AQ92" s="78" t="b">
        <v>0</v>
      </c>
      <c r="AR92" s="78" t="b">
        <v>0</v>
      </c>
      <c r="AS92" s="78"/>
      <c r="AT92" s="78">
        <v>80</v>
      </c>
      <c r="AU92" s="83" t="s">
        <v>2957</v>
      </c>
      <c r="AV92" s="78" t="b">
        <v>0</v>
      </c>
      <c r="AW92" s="78" t="s">
        <v>3104</v>
      </c>
      <c r="AX92" s="83" t="s">
        <v>3194</v>
      </c>
      <c r="AY92" s="78" t="s">
        <v>66</v>
      </c>
      <c r="AZ92" s="78" t="str">
        <f>REPLACE(INDEX(GroupVertices[Group],MATCH(Vertices[[#This Row],[Vertex]],GroupVertices[Vertex],0)),1,1,"")</f>
        <v>11</v>
      </c>
      <c r="BA92" s="48" t="s">
        <v>764</v>
      </c>
      <c r="BB92" s="48" t="s">
        <v>764</v>
      </c>
      <c r="BC92" s="48" t="s">
        <v>778</v>
      </c>
      <c r="BD92" s="48" t="s">
        <v>778</v>
      </c>
      <c r="BE92" s="48" t="s">
        <v>800</v>
      </c>
      <c r="BF92" s="48" t="s">
        <v>800</v>
      </c>
      <c r="BG92" s="116" t="s">
        <v>4346</v>
      </c>
      <c r="BH92" s="116" t="s">
        <v>4346</v>
      </c>
      <c r="BI92" s="116" t="s">
        <v>4475</v>
      </c>
      <c r="BJ92" s="116" t="s">
        <v>4475</v>
      </c>
      <c r="BK92" s="116">
        <v>0</v>
      </c>
      <c r="BL92" s="120">
        <v>0</v>
      </c>
      <c r="BM92" s="116">
        <v>0</v>
      </c>
      <c r="BN92" s="120">
        <v>0</v>
      </c>
      <c r="BO92" s="116">
        <v>0</v>
      </c>
      <c r="BP92" s="120">
        <v>0</v>
      </c>
      <c r="BQ92" s="116">
        <v>22</v>
      </c>
      <c r="BR92" s="120">
        <v>100</v>
      </c>
      <c r="BS92" s="116">
        <v>22</v>
      </c>
      <c r="BT92" s="2"/>
      <c r="BU92" s="3"/>
      <c r="BV92" s="3"/>
      <c r="BW92" s="3"/>
      <c r="BX92" s="3"/>
    </row>
    <row r="93" spans="1:76" ht="15">
      <c r="A93" s="64" t="s">
        <v>274</v>
      </c>
      <c r="B93" s="65"/>
      <c r="C93" s="65" t="s">
        <v>64</v>
      </c>
      <c r="D93" s="66">
        <v>163.23901861904653</v>
      </c>
      <c r="E93" s="68"/>
      <c r="F93" s="100" t="s">
        <v>937</v>
      </c>
      <c r="G93" s="65"/>
      <c r="H93" s="69" t="s">
        <v>274</v>
      </c>
      <c r="I93" s="70"/>
      <c r="J93" s="70"/>
      <c r="K93" s="69" t="s">
        <v>3509</v>
      </c>
      <c r="L93" s="73">
        <v>1</v>
      </c>
      <c r="M93" s="74">
        <v>9625.41796875</v>
      </c>
      <c r="N93" s="74">
        <v>4361.32861328125</v>
      </c>
      <c r="O93" s="75"/>
      <c r="P93" s="76"/>
      <c r="Q93" s="76"/>
      <c r="R93" s="86"/>
      <c r="S93" s="48">
        <v>0</v>
      </c>
      <c r="T93" s="48">
        <v>1</v>
      </c>
      <c r="U93" s="49">
        <v>0</v>
      </c>
      <c r="V93" s="49">
        <v>1</v>
      </c>
      <c r="W93" s="49">
        <v>0</v>
      </c>
      <c r="X93" s="49">
        <v>0.999998</v>
      </c>
      <c r="Y93" s="49">
        <v>0</v>
      </c>
      <c r="Z93" s="49">
        <v>0</v>
      </c>
      <c r="AA93" s="71">
        <v>93</v>
      </c>
      <c r="AB93" s="71"/>
      <c r="AC93" s="72"/>
      <c r="AD93" s="78" t="s">
        <v>1798</v>
      </c>
      <c r="AE93" s="78">
        <v>1515</v>
      </c>
      <c r="AF93" s="78">
        <v>2263</v>
      </c>
      <c r="AG93" s="78">
        <v>19068</v>
      </c>
      <c r="AH93" s="78">
        <v>5715</v>
      </c>
      <c r="AI93" s="78"/>
      <c r="AJ93" s="78" t="s">
        <v>2104</v>
      </c>
      <c r="AK93" s="78" t="s">
        <v>2370</v>
      </c>
      <c r="AL93" s="83" t="s">
        <v>2554</v>
      </c>
      <c r="AM93" s="78"/>
      <c r="AN93" s="80">
        <v>39976.64603009259</v>
      </c>
      <c r="AO93" s="83" t="s">
        <v>2772</v>
      </c>
      <c r="AP93" s="78" t="b">
        <v>1</v>
      </c>
      <c r="AQ93" s="78" t="b">
        <v>0</v>
      </c>
      <c r="AR93" s="78" t="b">
        <v>1</v>
      </c>
      <c r="AS93" s="78"/>
      <c r="AT93" s="78">
        <v>109</v>
      </c>
      <c r="AU93" s="83" t="s">
        <v>2957</v>
      </c>
      <c r="AV93" s="78" t="b">
        <v>1</v>
      </c>
      <c r="AW93" s="78" t="s">
        <v>3104</v>
      </c>
      <c r="AX93" s="83" t="s">
        <v>3195</v>
      </c>
      <c r="AY93" s="78" t="s">
        <v>66</v>
      </c>
      <c r="AZ93" s="78" t="str">
        <f>REPLACE(INDEX(GroupVertices[Group],MATCH(Vertices[[#This Row],[Vertex]],GroupVertices[Vertex],0)),1,1,"")</f>
        <v>44</v>
      </c>
      <c r="BA93" s="48" t="s">
        <v>706</v>
      </c>
      <c r="BB93" s="48" t="s">
        <v>706</v>
      </c>
      <c r="BC93" s="48" t="s">
        <v>785</v>
      </c>
      <c r="BD93" s="48" t="s">
        <v>785</v>
      </c>
      <c r="BE93" s="48" t="s">
        <v>823</v>
      </c>
      <c r="BF93" s="48" t="s">
        <v>823</v>
      </c>
      <c r="BG93" s="116" t="s">
        <v>4347</v>
      </c>
      <c r="BH93" s="116" t="s">
        <v>4347</v>
      </c>
      <c r="BI93" s="116" t="s">
        <v>4476</v>
      </c>
      <c r="BJ93" s="116" t="s">
        <v>4476</v>
      </c>
      <c r="BK93" s="116">
        <v>2</v>
      </c>
      <c r="BL93" s="120">
        <v>6.25</v>
      </c>
      <c r="BM93" s="116">
        <v>3</v>
      </c>
      <c r="BN93" s="120">
        <v>9.375</v>
      </c>
      <c r="BO93" s="116">
        <v>0</v>
      </c>
      <c r="BP93" s="120">
        <v>0</v>
      </c>
      <c r="BQ93" s="116">
        <v>27</v>
      </c>
      <c r="BR93" s="120">
        <v>84.375</v>
      </c>
      <c r="BS93" s="116">
        <v>32</v>
      </c>
      <c r="BT93" s="2"/>
      <c r="BU93" s="3"/>
      <c r="BV93" s="3"/>
      <c r="BW93" s="3"/>
      <c r="BX93" s="3"/>
    </row>
    <row r="94" spans="1:76" ht="15">
      <c r="A94" s="64" t="s">
        <v>441</v>
      </c>
      <c r="B94" s="65"/>
      <c r="C94" s="65" t="s">
        <v>64</v>
      </c>
      <c r="D94" s="66">
        <v>162.130913107848</v>
      </c>
      <c r="E94" s="68"/>
      <c r="F94" s="100" t="s">
        <v>3004</v>
      </c>
      <c r="G94" s="65"/>
      <c r="H94" s="69" t="s">
        <v>441</v>
      </c>
      <c r="I94" s="70"/>
      <c r="J94" s="70"/>
      <c r="K94" s="69" t="s">
        <v>3510</v>
      </c>
      <c r="L94" s="73">
        <v>1</v>
      </c>
      <c r="M94" s="74">
        <v>9625.41796875</v>
      </c>
      <c r="N94" s="74">
        <v>4731.8798828125</v>
      </c>
      <c r="O94" s="75"/>
      <c r="P94" s="76"/>
      <c r="Q94" s="76"/>
      <c r="R94" s="86"/>
      <c r="S94" s="48">
        <v>1</v>
      </c>
      <c r="T94" s="48">
        <v>0</v>
      </c>
      <c r="U94" s="49">
        <v>0</v>
      </c>
      <c r="V94" s="49">
        <v>1</v>
      </c>
      <c r="W94" s="49">
        <v>0</v>
      </c>
      <c r="X94" s="49">
        <v>0.999998</v>
      </c>
      <c r="Y94" s="49">
        <v>0</v>
      </c>
      <c r="Z94" s="49">
        <v>0</v>
      </c>
      <c r="AA94" s="71">
        <v>94</v>
      </c>
      <c r="AB94" s="71"/>
      <c r="AC94" s="72"/>
      <c r="AD94" s="78" t="s">
        <v>1799</v>
      </c>
      <c r="AE94" s="78">
        <v>79</v>
      </c>
      <c r="AF94" s="78">
        <v>240</v>
      </c>
      <c r="AG94" s="78">
        <v>95</v>
      </c>
      <c r="AH94" s="78">
        <v>45</v>
      </c>
      <c r="AI94" s="78">
        <v>-25200</v>
      </c>
      <c r="AJ94" s="78" t="s">
        <v>2105</v>
      </c>
      <c r="AK94" s="78"/>
      <c r="AL94" s="78"/>
      <c r="AM94" s="78" t="s">
        <v>2691</v>
      </c>
      <c r="AN94" s="80">
        <v>42182.096354166664</v>
      </c>
      <c r="AO94" s="83" t="s">
        <v>2773</v>
      </c>
      <c r="AP94" s="78" t="b">
        <v>1</v>
      </c>
      <c r="AQ94" s="78" t="b">
        <v>0</v>
      </c>
      <c r="AR94" s="78" t="b">
        <v>1</v>
      </c>
      <c r="AS94" s="78" t="s">
        <v>1621</v>
      </c>
      <c r="AT94" s="78">
        <v>3</v>
      </c>
      <c r="AU94" s="83" t="s">
        <v>2957</v>
      </c>
      <c r="AV94" s="78" t="b">
        <v>0</v>
      </c>
      <c r="AW94" s="78" t="s">
        <v>3104</v>
      </c>
      <c r="AX94" s="83" t="s">
        <v>3196</v>
      </c>
      <c r="AY94" s="78" t="s">
        <v>65</v>
      </c>
      <c r="AZ94" s="78" t="str">
        <f>REPLACE(INDEX(GroupVertices[Group],MATCH(Vertices[[#This Row],[Vertex]],GroupVertices[Vertex],0)),1,1,"")</f>
        <v>44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275</v>
      </c>
      <c r="B95" s="65"/>
      <c r="C95" s="65" t="s">
        <v>64</v>
      </c>
      <c r="D95" s="66">
        <v>162.49900351987242</v>
      </c>
      <c r="E95" s="68"/>
      <c r="F95" s="100" t="s">
        <v>3005</v>
      </c>
      <c r="G95" s="65"/>
      <c r="H95" s="69" t="s">
        <v>275</v>
      </c>
      <c r="I95" s="70"/>
      <c r="J95" s="70"/>
      <c r="K95" s="69" t="s">
        <v>3511</v>
      </c>
      <c r="L95" s="73">
        <v>1</v>
      </c>
      <c r="M95" s="74">
        <v>2332.99169921875</v>
      </c>
      <c r="N95" s="74">
        <v>3738.841552734375</v>
      </c>
      <c r="O95" s="75"/>
      <c r="P95" s="76"/>
      <c r="Q95" s="76"/>
      <c r="R95" s="86"/>
      <c r="S95" s="48">
        <v>1</v>
      </c>
      <c r="T95" s="48">
        <v>1</v>
      </c>
      <c r="U95" s="49">
        <v>0</v>
      </c>
      <c r="V95" s="49">
        <v>0</v>
      </c>
      <c r="W95" s="49">
        <v>0</v>
      </c>
      <c r="X95" s="49">
        <v>0.999998</v>
      </c>
      <c r="Y95" s="49">
        <v>0</v>
      </c>
      <c r="Z95" s="49" t="s">
        <v>3838</v>
      </c>
      <c r="AA95" s="71">
        <v>95</v>
      </c>
      <c r="AB95" s="71"/>
      <c r="AC95" s="72"/>
      <c r="AD95" s="78" t="s">
        <v>1800</v>
      </c>
      <c r="AE95" s="78">
        <v>296</v>
      </c>
      <c r="AF95" s="78">
        <v>912</v>
      </c>
      <c r="AG95" s="78">
        <v>5089</v>
      </c>
      <c r="AH95" s="78">
        <v>2833</v>
      </c>
      <c r="AI95" s="78"/>
      <c r="AJ95" s="78" t="s">
        <v>2106</v>
      </c>
      <c r="AK95" s="78" t="s">
        <v>2371</v>
      </c>
      <c r="AL95" s="83" t="s">
        <v>2555</v>
      </c>
      <c r="AM95" s="78"/>
      <c r="AN95" s="80">
        <v>41326.82962962963</v>
      </c>
      <c r="AO95" s="83" t="s">
        <v>2774</v>
      </c>
      <c r="AP95" s="78" t="b">
        <v>1</v>
      </c>
      <c r="AQ95" s="78" t="b">
        <v>0</v>
      </c>
      <c r="AR95" s="78" t="b">
        <v>1</v>
      </c>
      <c r="AS95" s="78"/>
      <c r="AT95" s="78">
        <v>26</v>
      </c>
      <c r="AU95" s="83" t="s">
        <v>2957</v>
      </c>
      <c r="AV95" s="78" t="b">
        <v>0</v>
      </c>
      <c r="AW95" s="78" t="s">
        <v>3104</v>
      </c>
      <c r="AX95" s="83" t="s">
        <v>3197</v>
      </c>
      <c r="AY95" s="78" t="s">
        <v>66</v>
      </c>
      <c r="AZ95" s="78" t="str">
        <f>REPLACE(INDEX(GroupVertices[Group],MATCH(Vertices[[#This Row],[Vertex]],GroupVertices[Vertex],0)),1,1,"")</f>
        <v>2</v>
      </c>
      <c r="BA95" s="48"/>
      <c r="BB95" s="48"/>
      <c r="BC95" s="48"/>
      <c r="BD95" s="48"/>
      <c r="BE95" s="48" t="s">
        <v>824</v>
      </c>
      <c r="BF95" s="48" t="s">
        <v>824</v>
      </c>
      <c r="BG95" s="116" t="s">
        <v>4348</v>
      </c>
      <c r="BH95" s="116" t="s">
        <v>4416</v>
      </c>
      <c r="BI95" s="116" t="s">
        <v>4477</v>
      </c>
      <c r="BJ95" s="116" t="s">
        <v>4541</v>
      </c>
      <c r="BK95" s="116">
        <v>1</v>
      </c>
      <c r="BL95" s="120">
        <v>4</v>
      </c>
      <c r="BM95" s="116">
        <v>2</v>
      </c>
      <c r="BN95" s="120">
        <v>8</v>
      </c>
      <c r="BO95" s="116">
        <v>0</v>
      </c>
      <c r="BP95" s="120">
        <v>0</v>
      </c>
      <c r="BQ95" s="116">
        <v>22</v>
      </c>
      <c r="BR95" s="120">
        <v>88</v>
      </c>
      <c r="BS95" s="116">
        <v>25</v>
      </c>
      <c r="BT95" s="2"/>
      <c r="BU95" s="3"/>
      <c r="BV95" s="3"/>
      <c r="BW95" s="3"/>
      <c r="BX95" s="3"/>
    </row>
    <row r="96" spans="1:76" ht="15">
      <c r="A96" s="64" t="s">
        <v>276</v>
      </c>
      <c r="B96" s="65"/>
      <c r="C96" s="65" t="s">
        <v>64</v>
      </c>
      <c r="D96" s="66">
        <v>162.23717730417647</v>
      </c>
      <c r="E96" s="68"/>
      <c r="F96" s="100" t="s">
        <v>938</v>
      </c>
      <c r="G96" s="65"/>
      <c r="H96" s="69" t="s">
        <v>276</v>
      </c>
      <c r="I96" s="70"/>
      <c r="J96" s="70"/>
      <c r="K96" s="69" t="s">
        <v>3512</v>
      </c>
      <c r="L96" s="73">
        <v>1</v>
      </c>
      <c r="M96" s="74">
        <v>1944.25</v>
      </c>
      <c r="N96" s="74">
        <v>3738.841552734375</v>
      </c>
      <c r="O96" s="75"/>
      <c r="P96" s="76"/>
      <c r="Q96" s="76"/>
      <c r="R96" s="86"/>
      <c r="S96" s="48">
        <v>1</v>
      </c>
      <c r="T96" s="48">
        <v>1</v>
      </c>
      <c r="U96" s="49">
        <v>0</v>
      </c>
      <c r="V96" s="49">
        <v>0</v>
      </c>
      <c r="W96" s="49">
        <v>0</v>
      </c>
      <c r="X96" s="49">
        <v>0.999998</v>
      </c>
      <c r="Y96" s="49">
        <v>0</v>
      </c>
      <c r="Z96" s="49" t="s">
        <v>3838</v>
      </c>
      <c r="AA96" s="71">
        <v>96</v>
      </c>
      <c r="AB96" s="71"/>
      <c r="AC96" s="72"/>
      <c r="AD96" s="78" t="s">
        <v>1801</v>
      </c>
      <c r="AE96" s="78">
        <v>760</v>
      </c>
      <c r="AF96" s="78">
        <v>434</v>
      </c>
      <c r="AG96" s="78">
        <v>1268</v>
      </c>
      <c r="AH96" s="78">
        <v>201</v>
      </c>
      <c r="AI96" s="78"/>
      <c r="AJ96" s="78" t="s">
        <v>2107</v>
      </c>
      <c r="AK96" s="78" t="s">
        <v>2372</v>
      </c>
      <c r="AL96" s="83" t="s">
        <v>2556</v>
      </c>
      <c r="AM96" s="78"/>
      <c r="AN96" s="80">
        <v>41091.768171296295</v>
      </c>
      <c r="AO96" s="83" t="s">
        <v>2775</v>
      </c>
      <c r="AP96" s="78" t="b">
        <v>0</v>
      </c>
      <c r="AQ96" s="78" t="b">
        <v>0</v>
      </c>
      <c r="AR96" s="78" t="b">
        <v>0</v>
      </c>
      <c r="AS96" s="78"/>
      <c r="AT96" s="78">
        <v>4</v>
      </c>
      <c r="AU96" s="83" t="s">
        <v>2966</v>
      </c>
      <c r="AV96" s="78" t="b">
        <v>0</v>
      </c>
      <c r="AW96" s="78" t="s">
        <v>3104</v>
      </c>
      <c r="AX96" s="83" t="s">
        <v>3198</v>
      </c>
      <c r="AY96" s="78" t="s">
        <v>66</v>
      </c>
      <c r="AZ96" s="78" t="str">
        <f>REPLACE(INDEX(GroupVertices[Group],MATCH(Vertices[[#This Row],[Vertex]],GroupVertices[Vertex],0)),1,1,"")</f>
        <v>2</v>
      </c>
      <c r="BA96" s="48" t="s">
        <v>707</v>
      </c>
      <c r="BB96" s="48" t="s">
        <v>707</v>
      </c>
      <c r="BC96" s="48" t="s">
        <v>778</v>
      </c>
      <c r="BD96" s="48" t="s">
        <v>778</v>
      </c>
      <c r="BE96" s="48" t="s">
        <v>825</v>
      </c>
      <c r="BF96" s="48" t="s">
        <v>825</v>
      </c>
      <c r="BG96" s="116" t="s">
        <v>4349</v>
      </c>
      <c r="BH96" s="116" t="s">
        <v>4349</v>
      </c>
      <c r="BI96" s="116" t="s">
        <v>4478</v>
      </c>
      <c r="BJ96" s="116" t="s">
        <v>4478</v>
      </c>
      <c r="BK96" s="116">
        <v>0</v>
      </c>
      <c r="BL96" s="120">
        <v>0</v>
      </c>
      <c r="BM96" s="116">
        <v>1</v>
      </c>
      <c r="BN96" s="120">
        <v>5.882352941176471</v>
      </c>
      <c r="BO96" s="116">
        <v>0</v>
      </c>
      <c r="BP96" s="120">
        <v>0</v>
      </c>
      <c r="BQ96" s="116">
        <v>16</v>
      </c>
      <c r="BR96" s="120">
        <v>94.11764705882354</v>
      </c>
      <c r="BS96" s="116">
        <v>17</v>
      </c>
      <c r="BT96" s="2"/>
      <c r="BU96" s="3"/>
      <c r="BV96" s="3"/>
      <c r="BW96" s="3"/>
      <c r="BX96" s="3"/>
    </row>
    <row r="97" spans="1:76" ht="15">
      <c r="A97" s="64" t="s">
        <v>278</v>
      </c>
      <c r="B97" s="65"/>
      <c r="C97" s="65" t="s">
        <v>64</v>
      </c>
      <c r="D97" s="66">
        <v>164.31206790052846</v>
      </c>
      <c r="E97" s="68"/>
      <c r="F97" s="100" t="s">
        <v>940</v>
      </c>
      <c r="G97" s="65"/>
      <c r="H97" s="69" t="s">
        <v>278</v>
      </c>
      <c r="I97" s="70"/>
      <c r="J97" s="70"/>
      <c r="K97" s="69" t="s">
        <v>3513</v>
      </c>
      <c r="L97" s="73">
        <v>1</v>
      </c>
      <c r="M97" s="74">
        <v>5373.08203125</v>
      </c>
      <c r="N97" s="74">
        <v>7773.83154296875</v>
      </c>
      <c r="O97" s="75"/>
      <c r="P97" s="76"/>
      <c r="Q97" s="76"/>
      <c r="R97" s="86"/>
      <c r="S97" s="48">
        <v>0</v>
      </c>
      <c r="T97" s="48">
        <v>2</v>
      </c>
      <c r="U97" s="49">
        <v>0</v>
      </c>
      <c r="V97" s="49">
        <v>0.035714</v>
      </c>
      <c r="W97" s="49">
        <v>0</v>
      </c>
      <c r="X97" s="49">
        <v>0.602639</v>
      </c>
      <c r="Y97" s="49">
        <v>0.5</v>
      </c>
      <c r="Z97" s="49">
        <v>0</v>
      </c>
      <c r="AA97" s="71">
        <v>97</v>
      </c>
      <c r="AB97" s="71"/>
      <c r="AC97" s="72"/>
      <c r="AD97" s="78" t="s">
        <v>1802</v>
      </c>
      <c r="AE97" s="78">
        <v>4751</v>
      </c>
      <c r="AF97" s="78">
        <v>4222</v>
      </c>
      <c r="AG97" s="78">
        <v>328530</v>
      </c>
      <c r="AH97" s="78">
        <v>278173</v>
      </c>
      <c r="AI97" s="78"/>
      <c r="AJ97" s="78" t="s">
        <v>2108</v>
      </c>
      <c r="AK97" s="78"/>
      <c r="AL97" s="78"/>
      <c r="AM97" s="78"/>
      <c r="AN97" s="80">
        <v>41773.61387731481</v>
      </c>
      <c r="AO97" s="83" t="s">
        <v>2776</v>
      </c>
      <c r="AP97" s="78" t="b">
        <v>1</v>
      </c>
      <c r="AQ97" s="78" t="b">
        <v>0</v>
      </c>
      <c r="AR97" s="78" t="b">
        <v>0</v>
      </c>
      <c r="AS97" s="78"/>
      <c r="AT97" s="78">
        <v>246</v>
      </c>
      <c r="AU97" s="83" t="s">
        <v>2957</v>
      </c>
      <c r="AV97" s="78" t="b">
        <v>0</v>
      </c>
      <c r="AW97" s="78" t="s">
        <v>3104</v>
      </c>
      <c r="AX97" s="83" t="s">
        <v>3199</v>
      </c>
      <c r="AY97" s="78" t="s">
        <v>66</v>
      </c>
      <c r="AZ97" s="78" t="str">
        <f>REPLACE(INDEX(GroupVertices[Group],MATCH(Vertices[[#This Row],[Vertex]],GroupVertices[Vertex],0)),1,1,"")</f>
        <v>5</v>
      </c>
      <c r="BA97" s="48"/>
      <c r="BB97" s="48"/>
      <c r="BC97" s="48"/>
      <c r="BD97" s="48"/>
      <c r="BE97" s="48" t="s">
        <v>800</v>
      </c>
      <c r="BF97" s="48" t="s">
        <v>800</v>
      </c>
      <c r="BG97" s="116" t="s">
        <v>4329</v>
      </c>
      <c r="BH97" s="116" t="s">
        <v>4329</v>
      </c>
      <c r="BI97" s="116" t="s">
        <v>4458</v>
      </c>
      <c r="BJ97" s="116" t="s">
        <v>4458</v>
      </c>
      <c r="BK97" s="116">
        <v>2</v>
      </c>
      <c r="BL97" s="120">
        <v>8</v>
      </c>
      <c r="BM97" s="116">
        <v>1</v>
      </c>
      <c r="BN97" s="120">
        <v>4</v>
      </c>
      <c r="BO97" s="116">
        <v>0</v>
      </c>
      <c r="BP97" s="120">
        <v>0</v>
      </c>
      <c r="BQ97" s="116">
        <v>22</v>
      </c>
      <c r="BR97" s="120">
        <v>88</v>
      </c>
      <c r="BS97" s="116">
        <v>25</v>
      </c>
      <c r="BT97" s="2"/>
      <c r="BU97" s="3"/>
      <c r="BV97" s="3"/>
      <c r="BW97" s="3"/>
      <c r="BX97" s="3"/>
    </row>
    <row r="98" spans="1:76" ht="15">
      <c r="A98" s="64" t="s">
        <v>279</v>
      </c>
      <c r="B98" s="65"/>
      <c r="C98" s="65" t="s">
        <v>64</v>
      </c>
      <c r="D98" s="66">
        <v>162.08161528480898</v>
      </c>
      <c r="E98" s="68"/>
      <c r="F98" s="100" t="s">
        <v>941</v>
      </c>
      <c r="G98" s="65"/>
      <c r="H98" s="69" t="s">
        <v>279</v>
      </c>
      <c r="I98" s="70"/>
      <c r="J98" s="70"/>
      <c r="K98" s="69" t="s">
        <v>3514</v>
      </c>
      <c r="L98" s="73">
        <v>1</v>
      </c>
      <c r="M98" s="74">
        <v>6458.09375</v>
      </c>
      <c r="N98" s="74">
        <v>5931.759765625</v>
      </c>
      <c r="O98" s="75"/>
      <c r="P98" s="76"/>
      <c r="Q98" s="76"/>
      <c r="R98" s="86"/>
      <c r="S98" s="48">
        <v>0</v>
      </c>
      <c r="T98" s="48">
        <v>1</v>
      </c>
      <c r="U98" s="49">
        <v>0</v>
      </c>
      <c r="V98" s="49">
        <v>0.333333</v>
      </c>
      <c r="W98" s="49">
        <v>0</v>
      </c>
      <c r="X98" s="49">
        <v>0.770269</v>
      </c>
      <c r="Y98" s="49">
        <v>0</v>
      </c>
      <c r="Z98" s="49">
        <v>0</v>
      </c>
      <c r="AA98" s="71">
        <v>98</v>
      </c>
      <c r="AB98" s="71"/>
      <c r="AC98" s="72"/>
      <c r="AD98" s="78" t="s">
        <v>1803</v>
      </c>
      <c r="AE98" s="78">
        <v>169</v>
      </c>
      <c r="AF98" s="78">
        <v>150</v>
      </c>
      <c r="AG98" s="78">
        <v>171</v>
      </c>
      <c r="AH98" s="78">
        <v>3</v>
      </c>
      <c r="AI98" s="78"/>
      <c r="AJ98" s="78" t="s">
        <v>2109</v>
      </c>
      <c r="AK98" s="78"/>
      <c r="AL98" s="83" t="s">
        <v>2557</v>
      </c>
      <c r="AM98" s="78"/>
      <c r="AN98" s="80">
        <v>40813.89671296296</v>
      </c>
      <c r="AO98" s="78"/>
      <c r="AP98" s="78" t="b">
        <v>0</v>
      </c>
      <c r="AQ98" s="78" t="b">
        <v>0</v>
      </c>
      <c r="AR98" s="78" t="b">
        <v>1</v>
      </c>
      <c r="AS98" s="78"/>
      <c r="AT98" s="78">
        <v>8</v>
      </c>
      <c r="AU98" s="83" t="s">
        <v>2957</v>
      </c>
      <c r="AV98" s="78" t="b">
        <v>0</v>
      </c>
      <c r="AW98" s="78" t="s">
        <v>3104</v>
      </c>
      <c r="AX98" s="83" t="s">
        <v>3200</v>
      </c>
      <c r="AY98" s="78" t="s">
        <v>66</v>
      </c>
      <c r="AZ98" s="78" t="str">
        <f>REPLACE(INDEX(GroupVertices[Group],MATCH(Vertices[[#This Row],[Vertex]],GroupVertices[Vertex],0)),1,1,"")</f>
        <v>27</v>
      </c>
      <c r="BA98" s="48" t="s">
        <v>709</v>
      </c>
      <c r="BB98" s="48" t="s">
        <v>709</v>
      </c>
      <c r="BC98" s="48" t="s">
        <v>786</v>
      </c>
      <c r="BD98" s="48" t="s">
        <v>786</v>
      </c>
      <c r="BE98" s="48" t="s">
        <v>826</v>
      </c>
      <c r="BF98" s="48" t="s">
        <v>826</v>
      </c>
      <c r="BG98" s="116" t="s">
        <v>4037</v>
      </c>
      <c r="BH98" s="116" t="s">
        <v>4037</v>
      </c>
      <c r="BI98" s="116" t="s">
        <v>4162</v>
      </c>
      <c r="BJ98" s="116" t="s">
        <v>4162</v>
      </c>
      <c r="BK98" s="116">
        <v>0</v>
      </c>
      <c r="BL98" s="120">
        <v>0</v>
      </c>
      <c r="BM98" s="116">
        <v>0</v>
      </c>
      <c r="BN98" s="120">
        <v>0</v>
      </c>
      <c r="BO98" s="116">
        <v>0</v>
      </c>
      <c r="BP98" s="120">
        <v>0</v>
      </c>
      <c r="BQ98" s="116">
        <v>7</v>
      </c>
      <c r="BR98" s="120">
        <v>100</v>
      </c>
      <c r="BS98" s="116">
        <v>7</v>
      </c>
      <c r="BT98" s="2"/>
      <c r="BU98" s="3"/>
      <c r="BV98" s="3"/>
      <c r="BW98" s="3"/>
      <c r="BX98" s="3"/>
    </row>
    <row r="99" spans="1:76" ht="15">
      <c r="A99" s="64" t="s">
        <v>442</v>
      </c>
      <c r="B99" s="65"/>
      <c r="C99" s="65" t="s">
        <v>64</v>
      </c>
      <c r="D99" s="66">
        <v>167.04371505047766</v>
      </c>
      <c r="E99" s="68"/>
      <c r="F99" s="100" t="s">
        <v>3006</v>
      </c>
      <c r="G99" s="65"/>
      <c r="H99" s="69" t="s">
        <v>442</v>
      </c>
      <c r="I99" s="70"/>
      <c r="J99" s="70"/>
      <c r="K99" s="69" t="s">
        <v>3515</v>
      </c>
      <c r="L99" s="73">
        <v>8.240336743007152</v>
      </c>
      <c r="M99" s="74">
        <v>6458.09375</v>
      </c>
      <c r="N99" s="74">
        <v>5490.626953125</v>
      </c>
      <c r="O99" s="75"/>
      <c r="P99" s="76"/>
      <c r="Q99" s="76"/>
      <c r="R99" s="86"/>
      <c r="S99" s="48">
        <v>2</v>
      </c>
      <c r="T99" s="48">
        <v>0</v>
      </c>
      <c r="U99" s="49">
        <v>2</v>
      </c>
      <c r="V99" s="49">
        <v>0.5</v>
      </c>
      <c r="W99" s="49">
        <v>0</v>
      </c>
      <c r="X99" s="49">
        <v>1.459457</v>
      </c>
      <c r="Y99" s="49">
        <v>0</v>
      </c>
      <c r="Z99" s="49">
        <v>0</v>
      </c>
      <c r="AA99" s="71">
        <v>99</v>
      </c>
      <c r="AB99" s="71"/>
      <c r="AC99" s="72"/>
      <c r="AD99" s="78" t="s">
        <v>1804</v>
      </c>
      <c r="AE99" s="78">
        <v>196</v>
      </c>
      <c r="AF99" s="78">
        <v>9209</v>
      </c>
      <c r="AG99" s="78">
        <v>5814</v>
      </c>
      <c r="AH99" s="78">
        <v>24</v>
      </c>
      <c r="AI99" s="78"/>
      <c r="AJ99" s="78" t="s">
        <v>2110</v>
      </c>
      <c r="AK99" s="78" t="s">
        <v>2373</v>
      </c>
      <c r="AL99" s="83" t="s">
        <v>2558</v>
      </c>
      <c r="AM99" s="78"/>
      <c r="AN99" s="80">
        <v>40636.80336805555</v>
      </c>
      <c r="AO99" s="83" t="s">
        <v>2777</v>
      </c>
      <c r="AP99" s="78" t="b">
        <v>0</v>
      </c>
      <c r="AQ99" s="78" t="b">
        <v>0</v>
      </c>
      <c r="AR99" s="78" t="b">
        <v>1</v>
      </c>
      <c r="AS99" s="78"/>
      <c r="AT99" s="78">
        <v>259</v>
      </c>
      <c r="AU99" s="83" t="s">
        <v>2958</v>
      </c>
      <c r="AV99" s="78" t="b">
        <v>0</v>
      </c>
      <c r="AW99" s="78" t="s">
        <v>3104</v>
      </c>
      <c r="AX99" s="83" t="s">
        <v>3201</v>
      </c>
      <c r="AY99" s="78" t="s">
        <v>65</v>
      </c>
      <c r="AZ99" s="78" t="str">
        <f>REPLACE(INDEX(GroupVertices[Group],MATCH(Vertices[[#This Row],[Vertex]],GroupVertices[Vertex],0)),1,1,"")</f>
        <v>27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280</v>
      </c>
      <c r="B100" s="65"/>
      <c r="C100" s="65" t="s">
        <v>64</v>
      </c>
      <c r="D100" s="66">
        <v>163.78841546913657</v>
      </c>
      <c r="E100" s="68"/>
      <c r="F100" s="100" t="s">
        <v>942</v>
      </c>
      <c r="G100" s="65"/>
      <c r="H100" s="69" t="s">
        <v>280</v>
      </c>
      <c r="I100" s="70"/>
      <c r="J100" s="70"/>
      <c r="K100" s="69" t="s">
        <v>3516</v>
      </c>
      <c r="L100" s="73">
        <v>1</v>
      </c>
      <c r="M100" s="74">
        <v>6730.970703125</v>
      </c>
      <c r="N100" s="74">
        <v>5931.759765625</v>
      </c>
      <c r="O100" s="75"/>
      <c r="P100" s="76"/>
      <c r="Q100" s="76"/>
      <c r="R100" s="86"/>
      <c r="S100" s="48">
        <v>0</v>
      </c>
      <c r="T100" s="48">
        <v>1</v>
      </c>
      <c r="U100" s="49">
        <v>0</v>
      </c>
      <c r="V100" s="49">
        <v>0.333333</v>
      </c>
      <c r="W100" s="49">
        <v>0</v>
      </c>
      <c r="X100" s="49">
        <v>0.770269</v>
      </c>
      <c r="Y100" s="49">
        <v>0</v>
      </c>
      <c r="Z100" s="49">
        <v>0</v>
      </c>
      <c r="AA100" s="71">
        <v>100</v>
      </c>
      <c r="AB100" s="71"/>
      <c r="AC100" s="72"/>
      <c r="AD100" s="78" t="s">
        <v>1805</v>
      </c>
      <c r="AE100" s="78">
        <v>1253</v>
      </c>
      <c r="AF100" s="78">
        <v>3266</v>
      </c>
      <c r="AG100" s="78">
        <v>7681</v>
      </c>
      <c r="AH100" s="78">
        <v>1905</v>
      </c>
      <c r="AI100" s="78"/>
      <c r="AJ100" s="78" t="s">
        <v>2111</v>
      </c>
      <c r="AK100" s="78" t="s">
        <v>2374</v>
      </c>
      <c r="AL100" s="83" t="s">
        <v>2559</v>
      </c>
      <c r="AM100" s="78"/>
      <c r="AN100" s="80">
        <v>40235.09918981481</v>
      </c>
      <c r="AO100" s="83" t="s">
        <v>2778</v>
      </c>
      <c r="AP100" s="78" t="b">
        <v>0</v>
      </c>
      <c r="AQ100" s="78" t="b">
        <v>0</v>
      </c>
      <c r="AR100" s="78" t="b">
        <v>1</v>
      </c>
      <c r="AS100" s="78"/>
      <c r="AT100" s="78">
        <v>116</v>
      </c>
      <c r="AU100" s="83" t="s">
        <v>2957</v>
      </c>
      <c r="AV100" s="78" t="b">
        <v>0</v>
      </c>
      <c r="AW100" s="78" t="s">
        <v>3104</v>
      </c>
      <c r="AX100" s="83" t="s">
        <v>3202</v>
      </c>
      <c r="AY100" s="78" t="s">
        <v>66</v>
      </c>
      <c r="AZ100" s="78" t="str">
        <f>REPLACE(INDEX(GroupVertices[Group],MATCH(Vertices[[#This Row],[Vertex]],GroupVertices[Vertex],0)),1,1,"")</f>
        <v>27</v>
      </c>
      <c r="BA100" s="48" t="s">
        <v>710</v>
      </c>
      <c r="BB100" s="48" t="s">
        <v>710</v>
      </c>
      <c r="BC100" s="48" t="s">
        <v>786</v>
      </c>
      <c r="BD100" s="48" t="s">
        <v>786</v>
      </c>
      <c r="BE100" s="48" t="s">
        <v>826</v>
      </c>
      <c r="BF100" s="48" t="s">
        <v>826</v>
      </c>
      <c r="BG100" s="116" t="s">
        <v>4037</v>
      </c>
      <c r="BH100" s="116" t="s">
        <v>4037</v>
      </c>
      <c r="BI100" s="116" t="s">
        <v>4162</v>
      </c>
      <c r="BJ100" s="116" t="s">
        <v>4162</v>
      </c>
      <c r="BK100" s="116">
        <v>0</v>
      </c>
      <c r="BL100" s="120">
        <v>0</v>
      </c>
      <c r="BM100" s="116">
        <v>0</v>
      </c>
      <c r="BN100" s="120">
        <v>0</v>
      </c>
      <c r="BO100" s="116">
        <v>0</v>
      </c>
      <c r="BP100" s="120">
        <v>0</v>
      </c>
      <c r="BQ100" s="116">
        <v>7</v>
      </c>
      <c r="BR100" s="120">
        <v>100</v>
      </c>
      <c r="BS100" s="116">
        <v>7</v>
      </c>
      <c r="BT100" s="2"/>
      <c r="BU100" s="3"/>
      <c r="BV100" s="3"/>
      <c r="BW100" s="3"/>
      <c r="BX100" s="3"/>
    </row>
    <row r="101" spans="1:76" ht="15">
      <c r="A101" s="64" t="s">
        <v>281</v>
      </c>
      <c r="B101" s="65"/>
      <c r="C101" s="65" t="s">
        <v>64</v>
      </c>
      <c r="D101" s="66">
        <v>162.12926984708</v>
      </c>
      <c r="E101" s="68"/>
      <c r="F101" s="100" t="s">
        <v>943</v>
      </c>
      <c r="G101" s="65"/>
      <c r="H101" s="69" t="s">
        <v>281</v>
      </c>
      <c r="I101" s="70"/>
      <c r="J101" s="70"/>
      <c r="K101" s="69" t="s">
        <v>3517</v>
      </c>
      <c r="L101" s="73">
        <v>1</v>
      </c>
      <c r="M101" s="74">
        <v>8998.4501953125</v>
      </c>
      <c r="N101" s="74">
        <v>8753.3095703125</v>
      </c>
      <c r="O101" s="75"/>
      <c r="P101" s="76"/>
      <c r="Q101" s="76"/>
      <c r="R101" s="86"/>
      <c r="S101" s="48">
        <v>0</v>
      </c>
      <c r="T101" s="48">
        <v>1</v>
      </c>
      <c r="U101" s="49">
        <v>0</v>
      </c>
      <c r="V101" s="49">
        <v>0.071429</v>
      </c>
      <c r="W101" s="49">
        <v>0</v>
      </c>
      <c r="X101" s="49">
        <v>0.572816</v>
      </c>
      <c r="Y101" s="49">
        <v>0</v>
      </c>
      <c r="Z101" s="49">
        <v>0</v>
      </c>
      <c r="AA101" s="71">
        <v>101</v>
      </c>
      <c r="AB101" s="71"/>
      <c r="AC101" s="72"/>
      <c r="AD101" s="78" t="s">
        <v>1806</v>
      </c>
      <c r="AE101" s="78">
        <v>203</v>
      </c>
      <c r="AF101" s="78">
        <v>237</v>
      </c>
      <c r="AG101" s="78">
        <v>9755</v>
      </c>
      <c r="AH101" s="78">
        <v>8753</v>
      </c>
      <c r="AI101" s="78"/>
      <c r="AJ101" s="78" t="s">
        <v>2112</v>
      </c>
      <c r="AK101" s="78" t="s">
        <v>2375</v>
      </c>
      <c r="AL101" s="78"/>
      <c r="AM101" s="78"/>
      <c r="AN101" s="80">
        <v>39921.245104166665</v>
      </c>
      <c r="AO101" s="83" t="s">
        <v>2779</v>
      </c>
      <c r="AP101" s="78" t="b">
        <v>0</v>
      </c>
      <c r="AQ101" s="78" t="b">
        <v>0</v>
      </c>
      <c r="AR101" s="78" t="b">
        <v>1</v>
      </c>
      <c r="AS101" s="78"/>
      <c r="AT101" s="78">
        <v>5</v>
      </c>
      <c r="AU101" s="83" t="s">
        <v>2967</v>
      </c>
      <c r="AV101" s="78" t="b">
        <v>0</v>
      </c>
      <c r="AW101" s="78" t="s">
        <v>3104</v>
      </c>
      <c r="AX101" s="83" t="s">
        <v>3203</v>
      </c>
      <c r="AY101" s="78" t="s">
        <v>66</v>
      </c>
      <c r="AZ101" s="78" t="str">
        <f>REPLACE(INDEX(GroupVertices[Group],MATCH(Vertices[[#This Row],[Vertex]],GroupVertices[Vertex],0)),1,1,"")</f>
        <v>11</v>
      </c>
      <c r="BA101" s="48"/>
      <c r="BB101" s="48"/>
      <c r="BC101" s="48"/>
      <c r="BD101" s="48"/>
      <c r="BE101" s="48" t="s">
        <v>800</v>
      </c>
      <c r="BF101" s="48" t="s">
        <v>800</v>
      </c>
      <c r="BG101" s="116" t="s">
        <v>4345</v>
      </c>
      <c r="BH101" s="116" t="s">
        <v>4345</v>
      </c>
      <c r="BI101" s="116" t="s">
        <v>4474</v>
      </c>
      <c r="BJ101" s="116" t="s">
        <v>4474</v>
      </c>
      <c r="BK101" s="116">
        <v>0</v>
      </c>
      <c r="BL101" s="120">
        <v>0</v>
      </c>
      <c r="BM101" s="116">
        <v>0</v>
      </c>
      <c r="BN101" s="120">
        <v>0</v>
      </c>
      <c r="BO101" s="116">
        <v>0</v>
      </c>
      <c r="BP101" s="120">
        <v>0</v>
      </c>
      <c r="BQ101" s="116">
        <v>25</v>
      </c>
      <c r="BR101" s="120">
        <v>100</v>
      </c>
      <c r="BS101" s="116">
        <v>25</v>
      </c>
      <c r="BT101" s="2"/>
      <c r="BU101" s="3"/>
      <c r="BV101" s="3"/>
      <c r="BW101" s="3"/>
      <c r="BX101" s="3"/>
    </row>
    <row r="102" spans="1:76" ht="15">
      <c r="A102" s="64" t="s">
        <v>282</v>
      </c>
      <c r="B102" s="65"/>
      <c r="C102" s="65" t="s">
        <v>64</v>
      </c>
      <c r="D102" s="66">
        <v>162.22622223239003</v>
      </c>
      <c r="E102" s="68"/>
      <c r="F102" s="100" t="s">
        <v>944</v>
      </c>
      <c r="G102" s="65"/>
      <c r="H102" s="69" t="s">
        <v>282</v>
      </c>
      <c r="I102" s="70"/>
      <c r="J102" s="70"/>
      <c r="K102" s="69" t="s">
        <v>3518</v>
      </c>
      <c r="L102" s="73">
        <v>1</v>
      </c>
      <c r="M102" s="74">
        <v>3929.3310546875</v>
      </c>
      <c r="N102" s="74">
        <v>4371.908203125</v>
      </c>
      <c r="O102" s="75"/>
      <c r="P102" s="76"/>
      <c r="Q102" s="76"/>
      <c r="R102" s="86"/>
      <c r="S102" s="48">
        <v>0</v>
      </c>
      <c r="T102" s="48">
        <v>1</v>
      </c>
      <c r="U102" s="49">
        <v>0</v>
      </c>
      <c r="V102" s="49">
        <v>0.015625</v>
      </c>
      <c r="W102" s="49">
        <v>0</v>
      </c>
      <c r="X102" s="49">
        <v>0.546847</v>
      </c>
      <c r="Y102" s="49">
        <v>0</v>
      </c>
      <c r="Z102" s="49">
        <v>0</v>
      </c>
      <c r="AA102" s="71">
        <v>102</v>
      </c>
      <c r="AB102" s="71"/>
      <c r="AC102" s="72"/>
      <c r="AD102" s="78" t="s">
        <v>1807</v>
      </c>
      <c r="AE102" s="78">
        <v>844</v>
      </c>
      <c r="AF102" s="78">
        <v>414</v>
      </c>
      <c r="AG102" s="78">
        <v>30462</v>
      </c>
      <c r="AH102" s="78">
        <v>9533</v>
      </c>
      <c r="AI102" s="78"/>
      <c r="AJ102" s="78" t="s">
        <v>2113</v>
      </c>
      <c r="AK102" s="78" t="s">
        <v>2376</v>
      </c>
      <c r="AL102" s="78"/>
      <c r="AM102" s="78"/>
      <c r="AN102" s="80">
        <v>41151.489386574074</v>
      </c>
      <c r="AO102" s="83" t="s">
        <v>2780</v>
      </c>
      <c r="AP102" s="78" t="b">
        <v>0</v>
      </c>
      <c r="AQ102" s="78" t="b">
        <v>0</v>
      </c>
      <c r="AR102" s="78" t="b">
        <v>1</v>
      </c>
      <c r="AS102" s="78"/>
      <c r="AT102" s="78">
        <v>8</v>
      </c>
      <c r="AU102" s="83" t="s">
        <v>2966</v>
      </c>
      <c r="AV102" s="78" t="b">
        <v>0</v>
      </c>
      <c r="AW102" s="78" t="s">
        <v>3104</v>
      </c>
      <c r="AX102" s="83" t="s">
        <v>3204</v>
      </c>
      <c r="AY102" s="78" t="s">
        <v>66</v>
      </c>
      <c r="AZ102" s="78" t="str">
        <f>REPLACE(INDEX(GroupVertices[Group],MATCH(Vertices[[#This Row],[Vertex]],GroupVertices[Vertex],0)),1,1,"")</f>
        <v>3</v>
      </c>
      <c r="BA102" s="48"/>
      <c r="BB102" s="48"/>
      <c r="BC102" s="48"/>
      <c r="BD102" s="48"/>
      <c r="BE102" s="48"/>
      <c r="BF102" s="48"/>
      <c r="BG102" s="116" t="s">
        <v>4350</v>
      </c>
      <c r="BH102" s="116" t="s">
        <v>4350</v>
      </c>
      <c r="BI102" s="116" t="s">
        <v>4479</v>
      </c>
      <c r="BJ102" s="116" t="s">
        <v>4479</v>
      </c>
      <c r="BK102" s="116">
        <v>0</v>
      </c>
      <c r="BL102" s="120">
        <v>0</v>
      </c>
      <c r="BM102" s="116">
        <v>2</v>
      </c>
      <c r="BN102" s="120">
        <v>9.090909090909092</v>
      </c>
      <c r="BO102" s="116">
        <v>0</v>
      </c>
      <c r="BP102" s="120">
        <v>0</v>
      </c>
      <c r="BQ102" s="116">
        <v>20</v>
      </c>
      <c r="BR102" s="120">
        <v>90.9090909090909</v>
      </c>
      <c r="BS102" s="116">
        <v>22</v>
      </c>
      <c r="BT102" s="2"/>
      <c r="BU102" s="3"/>
      <c r="BV102" s="3"/>
      <c r="BW102" s="3"/>
      <c r="BX102" s="3"/>
    </row>
    <row r="103" spans="1:76" ht="15">
      <c r="A103" s="64" t="s">
        <v>359</v>
      </c>
      <c r="B103" s="65"/>
      <c r="C103" s="65" t="s">
        <v>64</v>
      </c>
      <c r="D103" s="66">
        <v>179.61465992541923</v>
      </c>
      <c r="E103" s="68"/>
      <c r="F103" s="100" t="s">
        <v>1015</v>
      </c>
      <c r="G103" s="65"/>
      <c r="H103" s="69" t="s">
        <v>359</v>
      </c>
      <c r="I103" s="70"/>
      <c r="J103" s="70"/>
      <c r="K103" s="69" t="s">
        <v>3519</v>
      </c>
      <c r="L103" s="73">
        <v>3584.9666877885397</v>
      </c>
      <c r="M103" s="74">
        <v>3575.462890625</v>
      </c>
      <c r="N103" s="74">
        <v>6581.763671875</v>
      </c>
      <c r="O103" s="75"/>
      <c r="P103" s="76"/>
      <c r="Q103" s="76"/>
      <c r="R103" s="86"/>
      <c r="S103" s="48">
        <v>32</v>
      </c>
      <c r="T103" s="48">
        <v>1</v>
      </c>
      <c r="U103" s="49">
        <v>990</v>
      </c>
      <c r="V103" s="49">
        <v>0.030303</v>
      </c>
      <c r="W103" s="49">
        <v>0</v>
      </c>
      <c r="X103" s="49">
        <v>14.940125</v>
      </c>
      <c r="Y103" s="49">
        <v>0</v>
      </c>
      <c r="Z103" s="49">
        <v>0</v>
      </c>
      <c r="AA103" s="71">
        <v>103</v>
      </c>
      <c r="AB103" s="71"/>
      <c r="AC103" s="72"/>
      <c r="AD103" s="78" t="s">
        <v>1808</v>
      </c>
      <c r="AE103" s="78">
        <v>118</v>
      </c>
      <c r="AF103" s="78">
        <v>32159</v>
      </c>
      <c r="AG103" s="78">
        <v>24991</v>
      </c>
      <c r="AH103" s="78">
        <v>1315</v>
      </c>
      <c r="AI103" s="78"/>
      <c r="AJ103" s="78" t="s">
        <v>2114</v>
      </c>
      <c r="AK103" s="78" t="s">
        <v>2377</v>
      </c>
      <c r="AL103" s="83" t="s">
        <v>2560</v>
      </c>
      <c r="AM103" s="78"/>
      <c r="AN103" s="80">
        <v>39704.63177083333</v>
      </c>
      <c r="AO103" s="83" t="s">
        <v>2781</v>
      </c>
      <c r="AP103" s="78" t="b">
        <v>0</v>
      </c>
      <c r="AQ103" s="78" t="b">
        <v>0</v>
      </c>
      <c r="AR103" s="78" t="b">
        <v>1</v>
      </c>
      <c r="AS103" s="78"/>
      <c r="AT103" s="78">
        <v>300</v>
      </c>
      <c r="AU103" s="83" t="s">
        <v>2968</v>
      </c>
      <c r="AV103" s="78" t="b">
        <v>0</v>
      </c>
      <c r="AW103" s="78" t="s">
        <v>3104</v>
      </c>
      <c r="AX103" s="83" t="s">
        <v>3205</v>
      </c>
      <c r="AY103" s="78" t="s">
        <v>66</v>
      </c>
      <c r="AZ103" s="78" t="str">
        <f>REPLACE(INDEX(GroupVertices[Group],MATCH(Vertices[[#This Row],[Vertex]],GroupVertices[Vertex],0)),1,1,"")</f>
        <v>3</v>
      </c>
      <c r="BA103" s="48" t="s">
        <v>4284</v>
      </c>
      <c r="BB103" s="48" t="s">
        <v>4284</v>
      </c>
      <c r="BC103" s="48" t="s">
        <v>778</v>
      </c>
      <c r="BD103" s="48" t="s">
        <v>778</v>
      </c>
      <c r="BE103" s="48" t="s">
        <v>838</v>
      </c>
      <c r="BF103" s="48" t="s">
        <v>838</v>
      </c>
      <c r="BG103" s="116" t="s">
        <v>4019</v>
      </c>
      <c r="BH103" s="116" t="s">
        <v>4417</v>
      </c>
      <c r="BI103" s="116" t="s">
        <v>4146</v>
      </c>
      <c r="BJ103" s="116" t="s">
        <v>4542</v>
      </c>
      <c r="BK103" s="116">
        <v>2</v>
      </c>
      <c r="BL103" s="120">
        <v>3.389830508474576</v>
      </c>
      <c r="BM103" s="116">
        <v>4</v>
      </c>
      <c r="BN103" s="120">
        <v>6.779661016949152</v>
      </c>
      <c r="BO103" s="116">
        <v>0</v>
      </c>
      <c r="BP103" s="120">
        <v>0</v>
      </c>
      <c r="BQ103" s="116">
        <v>53</v>
      </c>
      <c r="BR103" s="120">
        <v>89.83050847457628</v>
      </c>
      <c r="BS103" s="116">
        <v>59</v>
      </c>
      <c r="BT103" s="2"/>
      <c r="BU103" s="3"/>
      <c r="BV103" s="3"/>
      <c r="BW103" s="3"/>
      <c r="BX103" s="3"/>
    </row>
    <row r="104" spans="1:76" ht="15">
      <c r="A104" s="64" t="s">
        <v>283</v>
      </c>
      <c r="B104" s="65"/>
      <c r="C104" s="65" t="s">
        <v>64</v>
      </c>
      <c r="D104" s="66">
        <v>162.113932746579</v>
      </c>
      <c r="E104" s="68"/>
      <c r="F104" s="100" t="s">
        <v>945</v>
      </c>
      <c r="G104" s="65"/>
      <c r="H104" s="69" t="s">
        <v>283</v>
      </c>
      <c r="I104" s="70"/>
      <c r="J104" s="70"/>
      <c r="K104" s="69" t="s">
        <v>3520</v>
      </c>
      <c r="L104" s="73">
        <v>1</v>
      </c>
      <c r="M104" s="74">
        <v>3647.24462890625</v>
      </c>
      <c r="N104" s="74">
        <v>3634.9306640625</v>
      </c>
      <c r="O104" s="75"/>
      <c r="P104" s="76"/>
      <c r="Q104" s="76"/>
      <c r="R104" s="86"/>
      <c r="S104" s="48">
        <v>0</v>
      </c>
      <c r="T104" s="48">
        <v>1</v>
      </c>
      <c r="U104" s="49">
        <v>0</v>
      </c>
      <c r="V104" s="49">
        <v>0.015625</v>
      </c>
      <c r="W104" s="49">
        <v>0</v>
      </c>
      <c r="X104" s="49">
        <v>0.546847</v>
      </c>
      <c r="Y104" s="49">
        <v>0</v>
      </c>
      <c r="Z104" s="49">
        <v>0</v>
      </c>
      <c r="AA104" s="71">
        <v>104</v>
      </c>
      <c r="AB104" s="71"/>
      <c r="AC104" s="72"/>
      <c r="AD104" s="78" t="s">
        <v>1809</v>
      </c>
      <c r="AE104" s="78">
        <v>338</v>
      </c>
      <c r="AF104" s="78">
        <v>209</v>
      </c>
      <c r="AG104" s="78">
        <v>7667</v>
      </c>
      <c r="AH104" s="78">
        <v>6362</v>
      </c>
      <c r="AI104" s="78"/>
      <c r="AJ104" s="78" t="s">
        <v>2115</v>
      </c>
      <c r="AK104" s="78" t="s">
        <v>2378</v>
      </c>
      <c r="AL104" s="78"/>
      <c r="AM104" s="78"/>
      <c r="AN104" s="80">
        <v>42444.6941087963</v>
      </c>
      <c r="AO104" s="83" t="s">
        <v>2782</v>
      </c>
      <c r="AP104" s="78" t="b">
        <v>1</v>
      </c>
      <c r="AQ104" s="78" t="b">
        <v>0</v>
      </c>
      <c r="AR104" s="78" t="b">
        <v>1</v>
      </c>
      <c r="AS104" s="78"/>
      <c r="AT104" s="78">
        <v>1</v>
      </c>
      <c r="AU104" s="78"/>
      <c r="AV104" s="78" t="b">
        <v>0</v>
      </c>
      <c r="AW104" s="78" t="s">
        <v>3104</v>
      </c>
      <c r="AX104" s="83" t="s">
        <v>3206</v>
      </c>
      <c r="AY104" s="78" t="s">
        <v>66</v>
      </c>
      <c r="AZ104" s="78" t="str">
        <f>REPLACE(INDEX(GroupVertices[Group],MATCH(Vertices[[#This Row],[Vertex]],GroupVertices[Vertex],0)),1,1,"")</f>
        <v>3</v>
      </c>
      <c r="BA104" s="48"/>
      <c r="BB104" s="48"/>
      <c r="BC104" s="48"/>
      <c r="BD104" s="48"/>
      <c r="BE104" s="48"/>
      <c r="BF104" s="48"/>
      <c r="BG104" s="116" t="s">
        <v>4350</v>
      </c>
      <c r="BH104" s="116" t="s">
        <v>4350</v>
      </c>
      <c r="BI104" s="116" t="s">
        <v>4479</v>
      </c>
      <c r="BJ104" s="116" t="s">
        <v>4479</v>
      </c>
      <c r="BK104" s="116">
        <v>0</v>
      </c>
      <c r="BL104" s="120">
        <v>0</v>
      </c>
      <c r="BM104" s="116">
        <v>2</v>
      </c>
      <c r="BN104" s="120">
        <v>9.090909090909092</v>
      </c>
      <c r="BO104" s="116">
        <v>0</v>
      </c>
      <c r="BP104" s="120">
        <v>0</v>
      </c>
      <c r="BQ104" s="116">
        <v>20</v>
      </c>
      <c r="BR104" s="120">
        <v>90.9090909090909</v>
      </c>
      <c r="BS104" s="116">
        <v>22</v>
      </c>
      <c r="BT104" s="2"/>
      <c r="BU104" s="3"/>
      <c r="BV104" s="3"/>
      <c r="BW104" s="3"/>
      <c r="BX104" s="3"/>
    </row>
    <row r="105" spans="1:76" ht="15">
      <c r="A105" s="64" t="s">
        <v>284</v>
      </c>
      <c r="B105" s="65"/>
      <c r="C105" s="65" t="s">
        <v>64</v>
      </c>
      <c r="D105" s="66">
        <v>162.09147484941678</v>
      </c>
      <c r="E105" s="68"/>
      <c r="F105" s="100" t="s">
        <v>946</v>
      </c>
      <c r="G105" s="65"/>
      <c r="H105" s="69" t="s">
        <v>284</v>
      </c>
      <c r="I105" s="70"/>
      <c r="J105" s="70"/>
      <c r="K105" s="69" t="s">
        <v>3521</v>
      </c>
      <c r="L105" s="73">
        <v>1</v>
      </c>
      <c r="M105" s="74">
        <v>778.0248413085938</v>
      </c>
      <c r="N105" s="74">
        <v>3123.217041015625</v>
      </c>
      <c r="O105" s="75"/>
      <c r="P105" s="76"/>
      <c r="Q105" s="76"/>
      <c r="R105" s="86"/>
      <c r="S105" s="48">
        <v>1</v>
      </c>
      <c r="T105" s="48">
        <v>1</v>
      </c>
      <c r="U105" s="49">
        <v>0</v>
      </c>
      <c r="V105" s="49">
        <v>0</v>
      </c>
      <c r="W105" s="49">
        <v>0</v>
      </c>
      <c r="X105" s="49">
        <v>0.999998</v>
      </c>
      <c r="Y105" s="49">
        <v>0</v>
      </c>
      <c r="Z105" s="49" t="s">
        <v>3838</v>
      </c>
      <c r="AA105" s="71">
        <v>105</v>
      </c>
      <c r="AB105" s="71"/>
      <c r="AC105" s="72"/>
      <c r="AD105" s="78" t="s">
        <v>1810</v>
      </c>
      <c r="AE105" s="78">
        <v>196</v>
      </c>
      <c r="AF105" s="78">
        <v>168</v>
      </c>
      <c r="AG105" s="78">
        <v>2593</v>
      </c>
      <c r="AH105" s="78">
        <v>31</v>
      </c>
      <c r="AI105" s="78"/>
      <c r="AJ105" s="78" t="s">
        <v>2116</v>
      </c>
      <c r="AK105" s="78" t="s">
        <v>2379</v>
      </c>
      <c r="AL105" s="83" t="s">
        <v>2561</v>
      </c>
      <c r="AM105" s="78"/>
      <c r="AN105" s="80">
        <v>40252.68068287037</v>
      </c>
      <c r="AO105" s="78"/>
      <c r="AP105" s="78" t="b">
        <v>0</v>
      </c>
      <c r="AQ105" s="78" t="b">
        <v>0</v>
      </c>
      <c r="AR105" s="78" t="b">
        <v>1</v>
      </c>
      <c r="AS105" s="78"/>
      <c r="AT105" s="78">
        <v>5</v>
      </c>
      <c r="AU105" s="83" t="s">
        <v>2957</v>
      </c>
      <c r="AV105" s="78" t="b">
        <v>0</v>
      </c>
      <c r="AW105" s="78" t="s">
        <v>3104</v>
      </c>
      <c r="AX105" s="83" t="s">
        <v>3207</v>
      </c>
      <c r="AY105" s="78" t="s">
        <v>66</v>
      </c>
      <c r="AZ105" s="78" t="str">
        <f>REPLACE(INDEX(GroupVertices[Group],MATCH(Vertices[[#This Row],[Vertex]],GroupVertices[Vertex],0)),1,1,"")</f>
        <v>2</v>
      </c>
      <c r="BA105" s="48" t="s">
        <v>711</v>
      </c>
      <c r="BB105" s="48" t="s">
        <v>711</v>
      </c>
      <c r="BC105" s="48" t="s">
        <v>778</v>
      </c>
      <c r="BD105" s="48" t="s">
        <v>778</v>
      </c>
      <c r="BE105" s="48" t="s">
        <v>827</v>
      </c>
      <c r="BF105" s="48" t="s">
        <v>827</v>
      </c>
      <c r="BG105" s="116" t="s">
        <v>4351</v>
      </c>
      <c r="BH105" s="116" t="s">
        <v>4351</v>
      </c>
      <c r="BI105" s="116" t="s">
        <v>4480</v>
      </c>
      <c r="BJ105" s="116" t="s">
        <v>4480</v>
      </c>
      <c r="BK105" s="116">
        <v>1</v>
      </c>
      <c r="BL105" s="120">
        <v>4.545454545454546</v>
      </c>
      <c r="BM105" s="116">
        <v>0</v>
      </c>
      <c r="BN105" s="120">
        <v>0</v>
      </c>
      <c r="BO105" s="116">
        <v>0</v>
      </c>
      <c r="BP105" s="120">
        <v>0</v>
      </c>
      <c r="BQ105" s="116">
        <v>21</v>
      </c>
      <c r="BR105" s="120">
        <v>95.45454545454545</v>
      </c>
      <c r="BS105" s="116">
        <v>22</v>
      </c>
      <c r="BT105" s="2"/>
      <c r="BU105" s="3"/>
      <c r="BV105" s="3"/>
      <c r="BW105" s="3"/>
      <c r="BX105" s="3"/>
    </row>
    <row r="106" spans="1:76" ht="15">
      <c r="A106" s="64" t="s">
        <v>285</v>
      </c>
      <c r="B106" s="65"/>
      <c r="C106" s="65" t="s">
        <v>64</v>
      </c>
      <c r="D106" s="66">
        <v>1000</v>
      </c>
      <c r="E106" s="68"/>
      <c r="F106" s="100" t="s">
        <v>947</v>
      </c>
      <c r="G106" s="65"/>
      <c r="H106" s="69" t="s">
        <v>285</v>
      </c>
      <c r="I106" s="70"/>
      <c r="J106" s="70"/>
      <c r="K106" s="69" t="s">
        <v>3522</v>
      </c>
      <c r="L106" s="73">
        <v>1</v>
      </c>
      <c r="M106" s="74">
        <v>3269.57568359375</v>
      </c>
      <c r="N106" s="74">
        <v>4611.2978515625</v>
      </c>
      <c r="O106" s="75"/>
      <c r="P106" s="76"/>
      <c r="Q106" s="76"/>
      <c r="R106" s="86"/>
      <c r="S106" s="48">
        <v>0</v>
      </c>
      <c r="T106" s="48">
        <v>1</v>
      </c>
      <c r="U106" s="49">
        <v>0</v>
      </c>
      <c r="V106" s="49">
        <v>0.015625</v>
      </c>
      <c r="W106" s="49">
        <v>0</v>
      </c>
      <c r="X106" s="49">
        <v>0.546847</v>
      </c>
      <c r="Y106" s="49">
        <v>0</v>
      </c>
      <c r="Z106" s="49">
        <v>0</v>
      </c>
      <c r="AA106" s="71">
        <v>106</v>
      </c>
      <c r="AB106" s="71"/>
      <c r="AC106" s="72"/>
      <c r="AD106" s="78" t="s">
        <v>1811</v>
      </c>
      <c r="AE106" s="78">
        <v>134</v>
      </c>
      <c r="AF106" s="78">
        <v>1529886</v>
      </c>
      <c r="AG106" s="78">
        <v>317411</v>
      </c>
      <c r="AH106" s="78">
        <v>122</v>
      </c>
      <c r="AI106" s="78"/>
      <c r="AJ106" s="78" t="s">
        <v>2117</v>
      </c>
      <c r="AK106" s="78" t="s">
        <v>2380</v>
      </c>
      <c r="AL106" s="83" t="s">
        <v>2562</v>
      </c>
      <c r="AM106" s="78"/>
      <c r="AN106" s="80">
        <v>39875.263194444444</v>
      </c>
      <c r="AO106" s="83" t="s">
        <v>2783</v>
      </c>
      <c r="AP106" s="78" t="b">
        <v>0</v>
      </c>
      <c r="AQ106" s="78" t="b">
        <v>0</v>
      </c>
      <c r="AR106" s="78" t="b">
        <v>0</v>
      </c>
      <c r="AS106" s="78"/>
      <c r="AT106" s="78">
        <v>3763</v>
      </c>
      <c r="AU106" s="83" t="s">
        <v>2969</v>
      </c>
      <c r="AV106" s="78" t="b">
        <v>1</v>
      </c>
      <c r="AW106" s="78" t="s">
        <v>3104</v>
      </c>
      <c r="AX106" s="83" t="s">
        <v>3208</v>
      </c>
      <c r="AY106" s="78" t="s">
        <v>66</v>
      </c>
      <c r="AZ106" s="78" t="str">
        <f>REPLACE(INDEX(GroupVertices[Group],MATCH(Vertices[[#This Row],[Vertex]],GroupVertices[Vertex],0)),1,1,"")</f>
        <v>3</v>
      </c>
      <c r="BA106" s="48"/>
      <c r="BB106" s="48"/>
      <c r="BC106" s="48"/>
      <c r="BD106" s="48"/>
      <c r="BE106" s="48"/>
      <c r="BF106" s="48"/>
      <c r="BG106" s="116" t="s">
        <v>4350</v>
      </c>
      <c r="BH106" s="116" t="s">
        <v>4350</v>
      </c>
      <c r="BI106" s="116" t="s">
        <v>4479</v>
      </c>
      <c r="BJ106" s="116" t="s">
        <v>4479</v>
      </c>
      <c r="BK106" s="116">
        <v>0</v>
      </c>
      <c r="BL106" s="120">
        <v>0</v>
      </c>
      <c r="BM106" s="116">
        <v>2</v>
      </c>
      <c r="BN106" s="120">
        <v>9.090909090909092</v>
      </c>
      <c r="BO106" s="116">
        <v>0</v>
      </c>
      <c r="BP106" s="120">
        <v>0</v>
      </c>
      <c r="BQ106" s="116">
        <v>20</v>
      </c>
      <c r="BR106" s="120">
        <v>90.9090909090909</v>
      </c>
      <c r="BS106" s="116">
        <v>22</v>
      </c>
      <c r="BT106" s="2"/>
      <c r="BU106" s="3"/>
      <c r="BV106" s="3"/>
      <c r="BW106" s="3"/>
      <c r="BX106" s="3"/>
    </row>
    <row r="107" spans="1:76" ht="15">
      <c r="A107" s="64" t="s">
        <v>286</v>
      </c>
      <c r="B107" s="65"/>
      <c r="C107" s="65" t="s">
        <v>64</v>
      </c>
      <c r="D107" s="66">
        <v>162.18733172754816</v>
      </c>
      <c r="E107" s="68"/>
      <c r="F107" s="100" t="s">
        <v>948</v>
      </c>
      <c r="G107" s="65"/>
      <c r="H107" s="69" t="s">
        <v>286</v>
      </c>
      <c r="I107" s="70"/>
      <c r="J107" s="70"/>
      <c r="K107" s="69" t="s">
        <v>3523</v>
      </c>
      <c r="L107" s="73">
        <v>1</v>
      </c>
      <c r="M107" s="74">
        <v>3756.848388671875</v>
      </c>
      <c r="N107" s="74">
        <v>7987.8642578125</v>
      </c>
      <c r="O107" s="75"/>
      <c r="P107" s="76"/>
      <c r="Q107" s="76"/>
      <c r="R107" s="86"/>
      <c r="S107" s="48">
        <v>0</v>
      </c>
      <c r="T107" s="48">
        <v>1</v>
      </c>
      <c r="U107" s="49">
        <v>0</v>
      </c>
      <c r="V107" s="49">
        <v>0.015625</v>
      </c>
      <c r="W107" s="49">
        <v>0</v>
      </c>
      <c r="X107" s="49">
        <v>0.546847</v>
      </c>
      <c r="Y107" s="49">
        <v>0</v>
      </c>
      <c r="Z107" s="49">
        <v>0</v>
      </c>
      <c r="AA107" s="71">
        <v>107</v>
      </c>
      <c r="AB107" s="71"/>
      <c r="AC107" s="72"/>
      <c r="AD107" s="78" t="s">
        <v>1812</v>
      </c>
      <c r="AE107" s="78">
        <v>92</v>
      </c>
      <c r="AF107" s="78">
        <v>343</v>
      </c>
      <c r="AG107" s="78">
        <v>8681</v>
      </c>
      <c r="AH107" s="78">
        <v>21883</v>
      </c>
      <c r="AI107" s="78"/>
      <c r="AJ107" s="78" t="s">
        <v>2118</v>
      </c>
      <c r="AK107" s="78" t="s">
        <v>2381</v>
      </c>
      <c r="AL107" s="78"/>
      <c r="AM107" s="78"/>
      <c r="AN107" s="80">
        <v>43312.790983796294</v>
      </c>
      <c r="AO107" s="83" t="s">
        <v>2784</v>
      </c>
      <c r="AP107" s="78" t="b">
        <v>0</v>
      </c>
      <c r="AQ107" s="78" t="b">
        <v>0</v>
      </c>
      <c r="AR107" s="78" t="b">
        <v>0</v>
      </c>
      <c r="AS107" s="78"/>
      <c r="AT107" s="78">
        <v>5</v>
      </c>
      <c r="AU107" s="83" t="s">
        <v>2957</v>
      </c>
      <c r="AV107" s="78" t="b">
        <v>0</v>
      </c>
      <c r="AW107" s="78" t="s">
        <v>3104</v>
      </c>
      <c r="AX107" s="83" t="s">
        <v>3209</v>
      </c>
      <c r="AY107" s="78" t="s">
        <v>66</v>
      </c>
      <c r="AZ107" s="78" t="str">
        <f>REPLACE(INDEX(GroupVertices[Group],MATCH(Vertices[[#This Row],[Vertex]],GroupVertices[Vertex],0)),1,1,"")</f>
        <v>3</v>
      </c>
      <c r="BA107" s="48"/>
      <c r="BB107" s="48"/>
      <c r="BC107" s="48"/>
      <c r="BD107" s="48"/>
      <c r="BE107" s="48"/>
      <c r="BF107" s="48"/>
      <c r="BG107" s="116" t="s">
        <v>4350</v>
      </c>
      <c r="BH107" s="116" t="s">
        <v>4350</v>
      </c>
      <c r="BI107" s="116" t="s">
        <v>4479</v>
      </c>
      <c r="BJ107" s="116" t="s">
        <v>4479</v>
      </c>
      <c r="BK107" s="116">
        <v>0</v>
      </c>
      <c r="BL107" s="120">
        <v>0</v>
      </c>
      <c r="BM107" s="116">
        <v>2</v>
      </c>
      <c r="BN107" s="120">
        <v>9.090909090909092</v>
      </c>
      <c r="BO107" s="116">
        <v>0</v>
      </c>
      <c r="BP107" s="120">
        <v>0</v>
      </c>
      <c r="BQ107" s="116">
        <v>20</v>
      </c>
      <c r="BR107" s="120">
        <v>90.9090909090909</v>
      </c>
      <c r="BS107" s="116">
        <v>22</v>
      </c>
      <c r="BT107" s="2"/>
      <c r="BU107" s="3"/>
      <c r="BV107" s="3"/>
      <c r="BW107" s="3"/>
      <c r="BX107" s="3"/>
    </row>
    <row r="108" spans="1:76" ht="15">
      <c r="A108" s="64" t="s">
        <v>287</v>
      </c>
      <c r="B108" s="65"/>
      <c r="C108" s="65" t="s">
        <v>64</v>
      </c>
      <c r="D108" s="66">
        <v>162.27771106978628</v>
      </c>
      <c r="E108" s="68"/>
      <c r="F108" s="100" t="s">
        <v>949</v>
      </c>
      <c r="G108" s="65"/>
      <c r="H108" s="69" t="s">
        <v>287</v>
      </c>
      <c r="I108" s="70"/>
      <c r="J108" s="70"/>
      <c r="K108" s="69" t="s">
        <v>3524</v>
      </c>
      <c r="L108" s="73">
        <v>1</v>
      </c>
      <c r="M108" s="74">
        <v>4072.9453125</v>
      </c>
      <c r="N108" s="74">
        <v>7479.65185546875</v>
      </c>
      <c r="O108" s="75"/>
      <c r="P108" s="76"/>
      <c r="Q108" s="76"/>
      <c r="R108" s="86"/>
      <c r="S108" s="48">
        <v>0</v>
      </c>
      <c r="T108" s="48">
        <v>1</v>
      </c>
      <c r="U108" s="49">
        <v>0</v>
      </c>
      <c r="V108" s="49">
        <v>0.015625</v>
      </c>
      <c r="W108" s="49">
        <v>0</v>
      </c>
      <c r="X108" s="49">
        <v>0.546847</v>
      </c>
      <c r="Y108" s="49">
        <v>0</v>
      </c>
      <c r="Z108" s="49">
        <v>0</v>
      </c>
      <c r="AA108" s="71">
        <v>108</v>
      </c>
      <c r="AB108" s="71"/>
      <c r="AC108" s="72"/>
      <c r="AD108" s="78" t="s">
        <v>1813</v>
      </c>
      <c r="AE108" s="78">
        <v>232</v>
      </c>
      <c r="AF108" s="78">
        <v>508</v>
      </c>
      <c r="AG108" s="78">
        <v>107303</v>
      </c>
      <c r="AH108" s="78">
        <v>13079</v>
      </c>
      <c r="AI108" s="78"/>
      <c r="AJ108" s="78" t="s">
        <v>2119</v>
      </c>
      <c r="AK108" s="78"/>
      <c r="AL108" s="78"/>
      <c r="AM108" s="78"/>
      <c r="AN108" s="80">
        <v>40801.47923611111</v>
      </c>
      <c r="AO108" s="83" t="s">
        <v>2785</v>
      </c>
      <c r="AP108" s="78" t="b">
        <v>0</v>
      </c>
      <c r="AQ108" s="78" t="b">
        <v>0</v>
      </c>
      <c r="AR108" s="78" t="b">
        <v>1</v>
      </c>
      <c r="AS108" s="78"/>
      <c r="AT108" s="78">
        <v>10</v>
      </c>
      <c r="AU108" s="83" t="s">
        <v>2957</v>
      </c>
      <c r="AV108" s="78" t="b">
        <v>0</v>
      </c>
      <c r="AW108" s="78" t="s">
        <v>3104</v>
      </c>
      <c r="AX108" s="83" t="s">
        <v>3210</v>
      </c>
      <c r="AY108" s="78" t="s">
        <v>66</v>
      </c>
      <c r="AZ108" s="78" t="str">
        <f>REPLACE(INDEX(GroupVertices[Group],MATCH(Vertices[[#This Row],[Vertex]],GroupVertices[Vertex],0)),1,1,"")</f>
        <v>3</v>
      </c>
      <c r="BA108" s="48"/>
      <c r="BB108" s="48"/>
      <c r="BC108" s="48"/>
      <c r="BD108" s="48"/>
      <c r="BE108" s="48"/>
      <c r="BF108" s="48"/>
      <c r="BG108" s="116" t="s">
        <v>4350</v>
      </c>
      <c r="BH108" s="116" t="s">
        <v>4350</v>
      </c>
      <c r="BI108" s="116" t="s">
        <v>4479</v>
      </c>
      <c r="BJ108" s="116" t="s">
        <v>4479</v>
      </c>
      <c r="BK108" s="116">
        <v>0</v>
      </c>
      <c r="BL108" s="120">
        <v>0</v>
      </c>
      <c r="BM108" s="116">
        <v>2</v>
      </c>
      <c r="BN108" s="120">
        <v>9.090909090909092</v>
      </c>
      <c r="BO108" s="116">
        <v>0</v>
      </c>
      <c r="BP108" s="120">
        <v>0</v>
      </c>
      <c r="BQ108" s="116">
        <v>20</v>
      </c>
      <c r="BR108" s="120">
        <v>90.9090909090909</v>
      </c>
      <c r="BS108" s="116">
        <v>22</v>
      </c>
      <c r="BT108" s="2"/>
      <c r="BU108" s="3"/>
      <c r="BV108" s="3"/>
      <c r="BW108" s="3"/>
      <c r="BX108" s="3"/>
    </row>
    <row r="109" spans="1:76" ht="15">
      <c r="A109" s="64" t="s">
        <v>288</v>
      </c>
      <c r="B109" s="65"/>
      <c r="C109" s="65" t="s">
        <v>64</v>
      </c>
      <c r="D109" s="66">
        <v>162.2579919405707</v>
      </c>
      <c r="E109" s="68"/>
      <c r="F109" s="100" t="s">
        <v>950</v>
      </c>
      <c r="G109" s="65"/>
      <c r="H109" s="69" t="s">
        <v>288</v>
      </c>
      <c r="I109" s="70"/>
      <c r="J109" s="70"/>
      <c r="K109" s="69" t="s">
        <v>3525</v>
      </c>
      <c r="L109" s="73">
        <v>1</v>
      </c>
      <c r="M109" s="74">
        <v>4069.73291015625</v>
      </c>
      <c r="N109" s="74">
        <v>5798.67626953125</v>
      </c>
      <c r="O109" s="75"/>
      <c r="P109" s="76"/>
      <c r="Q109" s="76"/>
      <c r="R109" s="86"/>
      <c r="S109" s="48">
        <v>0</v>
      </c>
      <c r="T109" s="48">
        <v>1</v>
      </c>
      <c r="U109" s="49">
        <v>0</v>
      </c>
      <c r="V109" s="49">
        <v>0.015625</v>
      </c>
      <c r="W109" s="49">
        <v>0</v>
      </c>
      <c r="X109" s="49">
        <v>0.546847</v>
      </c>
      <c r="Y109" s="49">
        <v>0</v>
      </c>
      <c r="Z109" s="49">
        <v>0</v>
      </c>
      <c r="AA109" s="71">
        <v>109</v>
      </c>
      <c r="AB109" s="71"/>
      <c r="AC109" s="72"/>
      <c r="AD109" s="78" t="s">
        <v>1814</v>
      </c>
      <c r="AE109" s="78">
        <v>250</v>
      </c>
      <c r="AF109" s="78">
        <v>472</v>
      </c>
      <c r="AG109" s="78">
        <v>77222</v>
      </c>
      <c r="AH109" s="78">
        <v>18357</v>
      </c>
      <c r="AI109" s="78"/>
      <c r="AJ109" s="78"/>
      <c r="AK109" s="78" t="s">
        <v>2378</v>
      </c>
      <c r="AL109" s="83" t="s">
        <v>2563</v>
      </c>
      <c r="AM109" s="78"/>
      <c r="AN109" s="80">
        <v>41152.27481481482</v>
      </c>
      <c r="AO109" s="83" t="s">
        <v>2786</v>
      </c>
      <c r="AP109" s="78" t="b">
        <v>0</v>
      </c>
      <c r="AQ109" s="78" t="b">
        <v>0</v>
      </c>
      <c r="AR109" s="78" t="b">
        <v>1</v>
      </c>
      <c r="AS109" s="78"/>
      <c r="AT109" s="78">
        <v>43</v>
      </c>
      <c r="AU109" s="83" t="s">
        <v>2960</v>
      </c>
      <c r="AV109" s="78" t="b">
        <v>0</v>
      </c>
      <c r="AW109" s="78" t="s">
        <v>3104</v>
      </c>
      <c r="AX109" s="83" t="s">
        <v>3211</v>
      </c>
      <c r="AY109" s="78" t="s">
        <v>66</v>
      </c>
      <c r="AZ109" s="78" t="str">
        <f>REPLACE(INDEX(GroupVertices[Group],MATCH(Vertices[[#This Row],[Vertex]],GroupVertices[Vertex],0)),1,1,"")</f>
        <v>3</v>
      </c>
      <c r="BA109" s="48"/>
      <c r="BB109" s="48"/>
      <c r="BC109" s="48"/>
      <c r="BD109" s="48"/>
      <c r="BE109" s="48"/>
      <c r="BF109" s="48"/>
      <c r="BG109" s="116" t="s">
        <v>4350</v>
      </c>
      <c r="BH109" s="116" t="s">
        <v>4350</v>
      </c>
      <c r="BI109" s="116" t="s">
        <v>4479</v>
      </c>
      <c r="BJ109" s="116" t="s">
        <v>4479</v>
      </c>
      <c r="BK109" s="116">
        <v>0</v>
      </c>
      <c r="BL109" s="120">
        <v>0</v>
      </c>
      <c r="BM109" s="116">
        <v>2</v>
      </c>
      <c r="BN109" s="120">
        <v>9.090909090909092</v>
      </c>
      <c r="BO109" s="116">
        <v>0</v>
      </c>
      <c r="BP109" s="120">
        <v>0</v>
      </c>
      <c r="BQ109" s="116">
        <v>20</v>
      </c>
      <c r="BR109" s="120">
        <v>90.9090909090909</v>
      </c>
      <c r="BS109" s="116">
        <v>22</v>
      </c>
      <c r="BT109" s="2"/>
      <c r="BU109" s="3"/>
      <c r="BV109" s="3"/>
      <c r="BW109" s="3"/>
      <c r="BX109" s="3"/>
    </row>
    <row r="110" spans="1:76" ht="15">
      <c r="A110" s="64" t="s">
        <v>289</v>
      </c>
      <c r="B110" s="65"/>
      <c r="C110" s="65" t="s">
        <v>64</v>
      </c>
      <c r="D110" s="66">
        <v>162.0043820287146</v>
      </c>
      <c r="E110" s="68"/>
      <c r="F110" s="100" t="s">
        <v>951</v>
      </c>
      <c r="G110" s="65"/>
      <c r="H110" s="69" t="s">
        <v>289</v>
      </c>
      <c r="I110" s="70"/>
      <c r="J110" s="70"/>
      <c r="K110" s="69" t="s">
        <v>3526</v>
      </c>
      <c r="L110" s="73">
        <v>1</v>
      </c>
      <c r="M110" s="74">
        <v>3162.668701171875</v>
      </c>
      <c r="N110" s="74">
        <v>8619.2626953125</v>
      </c>
      <c r="O110" s="75"/>
      <c r="P110" s="76"/>
      <c r="Q110" s="76"/>
      <c r="R110" s="86"/>
      <c r="S110" s="48">
        <v>0</v>
      </c>
      <c r="T110" s="48">
        <v>1</v>
      </c>
      <c r="U110" s="49">
        <v>0</v>
      </c>
      <c r="V110" s="49">
        <v>0.015625</v>
      </c>
      <c r="W110" s="49">
        <v>0</v>
      </c>
      <c r="X110" s="49">
        <v>0.546847</v>
      </c>
      <c r="Y110" s="49">
        <v>0</v>
      </c>
      <c r="Z110" s="49">
        <v>0</v>
      </c>
      <c r="AA110" s="71">
        <v>110</v>
      </c>
      <c r="AB110" s="71"/>
      <c r="AC110" s="72"/>
      <c r="AD110" s="78" t="s">
        <v>1815</v>
      </c>
      <c r="AE110" s="78">
        <v>15</v>
      </c>
      <c r="AF110" s="78">
        <v>9</v>
      </c>
      <c r="AG110" s="78">
        <v>878</v>
      </c>
      <c r="AH110" s="78">
        <v>493</v>
      </c>
      <c r="AI110" s="78"/>
      <c r="AJ110" s="78"/>
      <c r="AK110" s="78"/>
      <c r="AL110" s="78"/>
      <c r="AM110" s="78"/>
      <c r="AN110" s="80">
        <v>42946.17039351852</v>
      </c>
      <c r="AO110" s="78"/>
      <c r="AP110" s="78" t="b">
        <v>1</v>
      </c>
      <c r="AQ110" s="78" t="b">
        <v>0</v>
      </c>
      <c r="AR110" s="78" t="b">
        <v>1</v>
      </c>
      <c r="AS110" s="78"/>
      <c r="AT110" s="78">
        <v>0</v>
      </c>
      <c r="AU110" s="78"/>
      <c r="AV110" s="78" t="b">
        <v>0</v>
      </c>
      <c r="AW110" s="78" t="s">
        <v>3104</v>
      </c>
      <c r="AX110" s="83" t="s">
        <v>3212</v>
      </c>
      <c r="AY110" s="78" t="s">
        <v>66</v>
      </c>
      <c r="AZ110" s="78" t="str">
        <f>REPLACE(INDEX(GroupVertices[Group],MATCH(Vertices[[#This Row],[Vertex]],GroupVertices[Vertex],0)),1,1,"")</f>
        <v>3</v>
      </c>
      <c r="BA110" s="48"/>
      <c r="BB110" s="48"/>
      <c r="BC110" s="48"/>
      <c r="BD110" s="48"/>
      <c r="BE110" s="48"/>
      <c r="BF110" s="48"/>
      <c r="BG110" s="116" t="s">
        <v>4350</v>
      </c>
      <c r="BH110" s="116" t="s">
        <v>4350</v>
      </c>
      <c r="BI110" s="116" t="s">
        <v>4479</v>
      </c>
      <c r="BJ110" s="116" t="s">
        <v>4479</v>
      </c>
      <c r="BK110" s="116">
        <v>0</v>
      </c>
      <c r="BL110" s="120">
        <v>0</v>
      </c>
      <c r="BM110" s="116">
        <v>2</v>
      </c>
      <c r="BN110" s="120">
        <v>9.090909090909092</v>
      </c>
      <c r="BO110" s="116">
        <v>0</v>
      </c>
      <c r="BP110" s="120">
        <v>0</v>
      </c>
      <c r="BQ110" s="116">
        <v>20</v>
      </c>
      <c r="BR110" s="120">
        <v>90.9090909090909</v>
      </c>
      <c r="BS110" s="116">
        <v>22</v>
      </c>
      <c r="BT110" s="2"/>
      <c r="BU110" s="3"/>
      <c r="BV110" s="3"/>
      <c r="BW110" s="3"/>
      <c r="BX110" s="3"/>
    </row>
    <row r="111" spans="1:76" ht="15">
      <c r="A111" s="64" t="s">
        <v>290</v>
      </c>
      <c r="B111" s="65"/>
      <c r="C111" s="65" t="s">
        <v>64</v>
      </c>
      <c r="D111" s="66">
        <v>162.15775303372476</v>
      </c>
      <c r="E111" s="68"/>
      <c r="F111" s="100" t="s">
        <v>952</v>
      </c>
      <c r="G111" s="65"/>
      <c r="H111" s="69" t="s">
        <v>290</v>
      </c>
      <c r="I111" s="70"/>
      <c r="J111" s="70"/>
      <c r="K111" s="69" t="s">
        <v>3527</v>
      </c>
      <c r="L111" s="73">
        <v>1</v>
      </c>
      <c r="M111" s="74">
        <v>3907.5419921875</v>
      </c>
      <c r="N111" s="74">
        <v>8882.865234375</v>
      </c>
      <c r="O111" s="75"/>
      <c r="P111" s="76"/>
      <c r="Q111" s="76"/>
      <c r="R111" s="86"/>
      <c r="S111" s="48">
        <v>0</v>
      </c>
      <c r="T111" s="48">
        <v>1</v>
      </c>
      <c r="U111" s="49">
        <v>0</v>
      </c>
      <c r="V111" s="49">
        <v>0.015625</v>
      </c>
      <c r="W111" s="49">
        <v>0</v>
      </c>
      <c r="X111" s="49">
        <v>0.546847</v>
      </c>
      <c r="Y111" s="49">
        <v>0</v>
      </c>
      <c r="Z111" s="49">
        <v>0</v>
      </c>
      <c r="AA111" s="71">
        <v>111</v>
      </c>
      <c r="AB111" s="71"/>
      <c r="AC111" s="72"/>
      <c r="AD111" s="78" t="s">
        <v>1816</v>
      </c>
      <c r="AE111" s="78">
        <v>447</v>
      </c>
      <c r="AF111" s="78">
        <v>289</v>
      </c>
      <c r="AG111" s="78">
        <v>53887</v>
      </c>
      <c r="AH111" s="78">
        <v>18442</v>
      </c>
      <c r="AI111" s="78"/>
      <c r="AJ111" s="78"/>
      <c r="AK111" s="78"/>
      <c r="AL111" s="78"/>
      <c r="AM111" s="78"/>
      <c r="AN111" s="80">
        <v>41432.47141203703</v>
      </c>
      <c r="AO111" s="83" t="s">
        <v>2787</v>
      </c>
      <c r="AP111" s="78" t="b">
        <v>1</v>
      </c>
      <c r="AQ111" s="78" t="b">
        <v>0</v>
      </c>
      <c r="AR111" s="78" t="b">
        <v>0</v>
      </c>
      <c r="AS111" s="78"/>
      <c r="AT111" s="78">
        <v>1</v>
      </c>
      <c r="AU111" s="83" t="s">
        <v>2957</v>
      </c>
      <c r="AV111" s="78" t="b">
        <v>0</v>
      </c>
      <c r="AW111" s="78" t="s">
        <v>3104</v>
      </c>
      <c r="AX111" s="83" t="s">
        <v>3213</v>
      </c>
      <c r="AY111" s="78" t="s">
        <v>66</v>
      </c>
      <c r="AZ111" s="78" t="str">
        <f>REPLACE(INDEX(GroupVertices[Group],MATCH(Vertices[[#This Row],[Vertex]],GroupVertices[Vertex],0)),1,1,"")</f>
        <v>3</v>
      </c>
      <c r="BA111" s="48"/>
      <c r="BB111" s="48"/>
      <c r="BC111" s="48"/>
      <c r="BD111" s="48"/>
      <c r="BE111" s="48"/>
      <c r="BF111" s="48"/>
      <c r="BG111" s="116" t="s">
        <v>4350</v>
      </c>
      <c r="BH111" s="116" t="s">
        <v>4350</v>
      </c>
      <c r="BI111" s="116" t="s">
        <v>4479</v>
      </c>
      <c r="BJ111" s="116" t="s">
        <v>4479</v>
      </c>
      <c r="BK111" s="116">
        <v>0</v>
      </c>
      <c r="BL111" s="120">
        <v>0</v>
      </c>
      <c r="BM111" s="116">
        <v>2</v>
      </c>
      <c r="BN111" s="120">
        <v>9.090909090909092</v>
      </c>
      <c r="BO111" s="116">
        <v>0</v>
      </c>
      <c r="BP111" s="120">
        <v>0</v>
      </c>
      <c r="BQ111" s="116">
        <v>20</v>
      </c>
      <c r="BR111" s="120">
        <v>90.9090909090909</v>
      </c>
      <c r="BS111" s="116">
        <v>22</v>
      </c>
      <c r="BT111" s="2"/>
      <c r="BU111" s="3"/>
      <c r="BV111" s="3"/>
      <c r="BW111" s="3"/>
      <c r="BX111" s="3"/>
    </row>
    <row r="112" spans="1:76" ht="15">
      <c r="A112" s="64" t="s">
        <v>291</v>
      </c>
      <c r="B112" s="65"/>
      <c r="C112" s="65" t="s">
        <v>64</v>
      </c>
      <c r="D112" s="66">
        <v>162.17966317729764</v>
      </c>
      <c r="E112" s="68"/>
      <c r="F112" s="100" t="s">
        <v>953</v>
      </c>
      <c r="G112" s="65"/>
      <c r="H112" s="69" t="s">
        <v>291</v>
      </c>
      <c r="I112" s="70"/>
      <c r="J112" s="70"/>
      <c r="K112" s="69" t="s">
        <v>3528</v>
      </c>
      <c r="L112" s="73">
        <v>1</v>
      </c>
      <c r="M112" s="74">
        <v>3798.134521484375</v>
      </c>
      <c r="N112" s="74">
        <v>3829.232666015625</v>
      </c>
      <c r="O112" s="75"/>
      <c r="P112" s="76"/>
      <c r="Q112" s="76"/>
      <c r="R112" s="86"/>
      <c r="S112" s="48">
        <v>0</v>
      </c>
      <c r="T112" s="48">
        <v>1</v>
      </c>
      <c r="U112" s="49">
        <v>0</v>
      </c>
      <c r="V112" s="49">
        <v>0.015625</v>
      </c>
      <c r="W112" s="49">
        <v>0</v>
      </c>
      <c r="X112" s="49">
        <v>0.546847</v>
      </c>
      <c r="Y112" s="49">
        <v>0</v>
      </c>
      <c r="Z112" s="49">
        <v>0</v>
      </c>
      <c r="AA112" s="71">
        <v>112</v>
      </c>
      <c r="AB112" s="71"/>
      <c r="AC112" s="72"/>
      <c r="AD112" s="78" t="s">
        <v>1817</v>
      </c>
      <c r="AE112" s="78">
        <v>203</v>
      </c>
      <c r="AF112" s="78">
        <v>329</v>
      </c>
      <c r="AG112" s="78">
        <v>3327</v>
      </c>
      <c r="AH112" s="78">
        <v>5122</v>
      </c>
      <c r="AI112" s="78"/>
      <c r="AJ112" s="78" t="s">
        <v>2120</v>
      </c>
      <c r="AK112" s="78"/>
      <c r="AL112" s="78"/>
      <c r="AM112" s="78"/>
      <c r="AN112" s="80">
        <v>42103.33084490741</v>
      </c>
      <c r="AO112" s="83" t="s">
        <v>2788</v>
      </c>
      <c r="AP112" s="78" t="b">
        <v>1</v>
      </c>
      <c r="AQ112" s="78" t="b">
        <v>0</v>
      </c>
      <c r="AR112" s="78" t="b">
        <v>0</v>
      </c>
      <c r="AS112" s="78"/>
      <c r="AT112" s="78">
        <v>2</v>
      </c>
      <c r="AU112" s="83" t="s">
        <v>2957</v>
      </c>
      <c r="AV112" s="78" t="b">
        <v>0</v>
      </c>
      <c r="AW112" s="78" t="s">
        <v>3104</v>
      </c>
      <c r="AX112" s="83" t="s">
        <v>3214</v>
      </c>
      <c r="AY112" s="78" t="s">
        <v>66</v>
      </c>
      <c r="AZ112" s="78" t="str">
        <f>REPLACE(INDEX(GroupVertices[Group],MATCH(Vertices[[#This Row],[Vertex]],GroupVertices[Vertex],0)),1,1,"")</f>
        <v>3</v>
      </c>
      <c r="BA112" s="48"/>
      <c r="BB112" s="48"/>
      <c r="BC112" s="48"/>
      <c r="BD112" s="48"/>
      <c r="BE112" s="48"/>
      <c r="BF112" s="48"/>
      <c r="BG112" s="116" t="s">
        <v>4350</v>
      </c>
      <c r="BH112" s="116" t="s">
        <v>4350</v>
      </c>
      <c r="BI112" s="116" t="s">
        <v>4479</v>
      </c>
      <c r="BJ112" s="116" t="s">
        <v>4479</v>
      </c>
      <c r="BK112" s="116">
        <v>0</v>
      </c>
      <c r="BL112" s="120">
        <v>0</v>
      </c>
      <c r="BM112" s="116">
        <v>2</v>
      </c>
      <c r="BN112" s="120">
        <v>9.090909090909092</v>
      </c>
      <c r="BO112" s="116">
        <v>0</v>
      </c>
      <c r="BP112" s="120">
        <v>0</v>
      </c>
      <c r="BQ112" s="116">
        <v>20</v>
      </c>
      <c r="BR112" s="120">
        <v>90.9090909090909</v>
      </c>
      <c r="BS112" s="116">
        <v>22</v>
      </c>
      <c r="BT112" s="2"/>
      <c r="BU112" s="3"/>
      <c r="BV112" s="3"/>
      <c r="BW112" s="3"/>
      <c r="BX112" s="3"/>
    </row>
    <row r="113" spans="1:76" ht="15">
      <c r="A113" s="64" t="s">
        <v>292</v>
      </c>
      <c r="B113" s="65"/>
      <c r="C113" s="65" t="s">
        <v>64</v>
      </c>
      <c r="D113" s="66">
        <v>162.00164326076796</v>
      </c>
      <c r="E113" s="68"/>
      <c r="F113" s="100" t="s">
        <v>954</v>
      </c>
      <c r="G113" s="65"/>
      <c r="H113" s="69" t="s">
        <v>292</v>
      </c>
      <c r="I113" s="70"/>
      <c r="J113" s="70"/>
      <c r="K113" s="69" t="s">
        <v>3529</v>
      </c>
      <c r="L113" s="73">
        <v>1</v>
      </c>
      <c r="M113" s="74">
        <v>3779.395751953125</v>
      </c>
      <c r="N113" s="74">
        <v>9315.9736328125</v>
      </c>
      <c r="O113" s="75"/>
      <c r="P113" s="76"/>
      <c r="Q113" s="76"/>
      <c r="R113" s="86"/>
      <c r="S113" s="48">
        <v>0</v>
      </c>
      <c r="T113" s="48">
        <v>1</v>
      </c>
      <c r="U113" s="49">
        <v>0</v>
      </c>
      <c r="V113" s="49">
        <v>0.015625</v>
      </c>
      <c r="W113" s="49">
        <v>0</v>
      </c>
      <c r="X113" s="49">
        <v>0.546847</v>
      </c>
      <c r="Y113" s="49">
        <v>0</v>
      </c>
      <c r="Z113" s="49">
        <v>0</v>
      </c>
      <c r="AA113" s="71">
        <v>113</v>
      </c>
      <c r="AB113" s="71"/>
      <c r="AC113" s="72"/>
      <c r="AD113" s="78" t="s">
        <v>292</v>
      </c>
      <c r="AE113" s="78">
        <v>83</v>
      </c>
      <c r="AF113" s="78">
        <v>4</v>
      </c>
      <c r="AG113" s="78">
        <v>1933</v>
      </c>
      <c r="AH113" s="78">
        <v>2353</v>
      </c>
      <c r="AI113" s="78"/>
      <c r="AJ113" s="78" t="s">
        <v>2121</v>
      </c>
      <c r="AK113" s="78" t="s">
        <v>2382</v>
      </c>
      <c r="AL113" s="78"/>
      <c r="AM113" s="78"/>
      <c r="AN113" s="80">
        <v>43588.10018518518</v>
      </c>
      <c r="AO113" s="83" t="s">
        <v>2789</v>
      </c>
      <c r="AP113" s="78" t="b">
        <v>1</v>
      </c>
      <c r="AQ113" s="78" t="b">
        <v>0</v>
      </c>
      <c r="AR113" s="78" t="b">
        <v>0</v>
      </c>
      <c r="AS113" s="78"/>
      <c r="AT113" s="78">
        <v>0</v>
      </c>
      <c r="AU113" s="78"/>
      <c r="AV113" s="78" t="b">
        <v>0</v>
      </c>
      <c r="AW113" s="78" t="s">
        <v>3104</v>
      </c>
      <c r="AX113" s="83" t="s">
        <v>3215</v>
      </c>
      <c r="AY113" s="78" t="s">
        <v>66</v>
      </c>
      <c r="AZ113" s="78" t="str">
        <f>REPLACE(INDEX(GroupVertices[Group],MATCH(Vertices[[#This Row],[Vertex]],GroupVertices[Vertex],0)),1,1,"")</f>
        <v>3</v>
      </c>
      <c r="BA113" s="48"/>
      <c r="BB113" s="48"/>
      <c r="BC113" s="48"/>
      <c r="BD113" s="48"/>
      <c r="BE113" s="48"/>
      <c r="BF113" s="48"/>
      <c r="BG113" s="116" t="s">
        <v>4350</v>
      </c>
      <c r="BH113" s="116" t="s">
        <v>4350</v>
      </c>
      <c r="BI113" s="116" t="s">
        <v>4479</v>
      </c>
      <c r="BJ113" s="116" t="s">
        <v>4479</v>
      </c>
      <c r="BK113" s="116">
        <v>0</v>
      </c>
      <c r="BL113" s="120">
        <v>0</v>
      </c>
      <c r="BM113" s="116">
        <v>2</v>
      </c>
      <c r="BN113" s="120">
        <v>9.090909090909092</v>
      </c>
      <c r="BO113" s="116">
        <v>0</v>
      </c>
      <c r="BP113" s="120">
        <v>0</v>
      </c>
      <c r="BQ113" s="116">
        <v>20</v>
      </c>
      <c r="BR113" s="120">
        <v>90.9090909090909</v>
      </c>
      <c r="BS113" s="116">
        <v>22</v>
      </c>
      <c r="BT113" s="2"/>
      <c r="BU113" s="3"/>
      <c r="BV113" s="3"/>
      <c r="BW113" s="3"/>
      <c r="BX113" s="3"/>
    </row>
    <row r="114" spans="1:76" ht="15">
      <c r="A114" s="64" t="s">
        <v>293</v>
      </c>
      <c r="B114" s="65"/>
      <c r="C114" s="65" t="s">
        <v>64</v>
      </c>
      <c r="D114" s="66">
        <v>163.45264251888213</v>
      </c>
      <c r="E114" s="68"/>
      <c r="F114" s="100" t="s">
        <v>955</v>
      </c>
      <c r="G114" s="65"/>
      <c r="H114" s="69" t="s">
        <v>293</v>
      </c>
      <c r="I114" s="70"/>
      <c r="J114" s="70"/>
      <c r="K114" s="69" t="s">
        <v>3530</v>
      </c>
      <c r="L114" s="73">
        <v>225.4504390332217</v>
      </c>
      <c r="M114" s="74">
        <v>3101.496337890625</v>
      </c>
      <c r="N114" s="74">
        <v>4968.56982421875</v>
      </c>
      <c r="O114" s="75"/>
      <c r="P114" s="76"/>
      <c r="Q114" s="76"/>
      <c r="R114" s="86"/>
      <c r="S114" s="48">
        <v>0</v>
      </c>
      <c r="T114" s="48">
        <v>2</v>
      </c>
      <c r="U114" s="49">
        <v>62</v>
      </c>
      <c r="V114" s="49">
        <v>0.016129</v>
      </c>
      <c r="W114" s="49">
        <v>0</v>
      </c>
      <c r="X114" s="49">
        <v>1.055729</v>
      </c>
      <c r="Y114" s="49">
        <v>0</v>
      </c>
      <c r="Z114" s="49">
        <v>0</v>
      </c>
      <c r="AA114" s="71">
        <v>114</v>
      </c>
      <c r="AB114" s="71"/>
      <c r="AC114" s="72"/>
      <c r="AD114" s="78" t="s">
        <v>1818</v>
      </c>
      <c r="AE114" s="78">
        <v>4999</v>
      </c>
      <c r="AF114" s="78">
        <v>2653</v>
      </c>
      <c r="AG114" s="78">
        <v>160904</v>
      </c>
      <c r="AH114" s="78">
        <v>1036</v>
      </c>
      <c r="AI114" s="78"/>
      <c r="AJ114" s="78" t="s">
        <v>2122</v>
      </c>
      <c r="AK114" s="78"/>
      <c r="AL114" s="83" t="s">
        <v>2564</v>
      </c>
      <c r="AM114" s="78"/>
      <c r="AN114" s="80">
        <v>39219.56329861111</v>
      </c>
      <c r="AO114" s="78"/>
      <c r="AP114" s="78" t="b">
        <v>0</v>
      </c>
      <c r="AQ114" s="78" t="b">
        <v>0</v>
      </c>
      <c r="AR114" s="78" t="b">
        <v>0</v>
      </c>
      <c r="AS114" s="78"/>
      <c r="AT114" s="78">
        <v>417</v>
      </c>
      <c r="AU114" s="83" t="s">
        <v>2959</v>
      </c>
      <c r="AV114" s="78" t="b">
        <v>0</v>
      </c>
      <c r="AW114" s="78" t="s">
        <v>3104</v>
      </c>
      <c r="AX114" s="83" t="s">
        <v>3216</v>
      </c>
      <c r="AY114" s="78" t="s">
        <v>66</v>
      </c>
      <c r="AZ114" s="78" t="str">
        <f>REPLACE(INDEX(GroupVertices[Group],MATCH(Vertices[[#This Row],[Vertex]],GroupVertices[Vertex],0)),1,1,"")</f>
        <v>3</v>
      </c>
      <c r="BA114" s="48" t="s">
        <v>712</v>
      </c>
      <c r="BB114" s="48" t="s">
        <v>712</v>
      </c>
      <c r="BC114" s="48" t="s">
        <v>778</v>
      </c>
      <c r="BD114" s="48" t="s">
        <v>778</v>
      </c>
      <c r="BE114" s="48" t="s">
        <v>800</v>
      </c>
      <c r="BF114" s="48" t="s">
        <v>800</v>
      </c>
      <c r="BG114" s="116" t="s">
        <v>4352</v>
      </c>
      <c r="BH114" s="116" t="s">
        <v>4352</v>
      </c>
      <c r="BI114" s="116" t="s">
        <v>4481</v>
      </c>
      <c r="BJ114" s="116" t="s">
        <v>4481</v>
      </c>
      <c r="BK114" s="116">
        <v>1</v>
      </c>
      <c r="BL114" s="120">
        <v>2.857142857142857</v>
      </c>
      <c r="BM114" s="116">
        <v>2</v>
      </c>
      <c r="BN114" s="120">
        <v>5.714285714285714</v>
      </c>
      <c r="BO114" s="116">
        <v>0</v>
      </c>
      <c r="BP114" s="120">
        <v>0</v>
      </c>
      <c r="BQ114" s="116">
        <v>32</v>
      </c>
      <c r="BR114" s="120">
        <v>91.42857142857143</v>
      </c>
      <c r="BS114" s="116">
        <v>35</v>
      </c>
      <c r="BT114" s="2"/>
      <c r="BU114" s="3"/>
      <c r="BV114" s="3"/>
      <c r="BW114" s="3"/>
      <c r="BX114" s="3"/>
    </row>
    <row r="115" spans="1:76" ht="15">
      <c r="A115" s="64" t="s">
        <v>443</v>
      </c>
      <c r="B115" s="65"/>
      <c r="C115" s="65" t="s">
        <v>64</v>
      </c>
      <c r="D115" s="66">
        <v>162.0569663732895</v>
      </c>
      <c r="E115" s="68"/>
      <c r="F115" s="100" t="s">
        <v>3007</v>
      </c>
      <c r="G115" s="65"/>
      <c r="H115" s="69" t="s">
        <v>443</v>
      </c>
      <c r="I115" s="70"/>
      <c r="J115" s="70"/>
      <c r="K115" s="69" t="s">
        <v>3531</v>
      </c>
      <c r="L115" s="73">
        <v>1</v>
      </c>
      <c r="M115" s="74">
        <v>2722.27490234375</v>
      </c>
      <c r="N115" s="74">
        <v>3677.075927734375</v>
      </c>
      <c r="O115" s="75"/>
      <c r="P115" s="76"/>
      <c r="Q115" s="76"/>
      <c r="R115" s="86"/>
      <c r="S115" s="48">
        <v>1</v>
      </c>
      <c r="T115" s="48">
        <v>0</v>
      </c>
      <c r="U115" s="49">
        <v>0</v>
      </c>
      <c r="V115" s="49">
        <v>0.010753</v>
      </c>
      <c r="W115" s="49">
        <v>0</v>
      </c>
      <c r="X115" s="49">
        <v>0.598685</v>
      </c>
      <c r="Y115" s="49">
        <v>0</v>
      </c>
      <c r="Z115" s="49">
        <v>0</v>
      </c>
      <c r="AA115" s="71">
        <v>115</v>
      </c>
      <c r="AB115" s="71"/>
      <c r="AC115" s="72"/>
      <c r="AD115" s="78" t="s">
        <v>1819</v>
      </c>
      <c r="AE115" s="78">
        <v>86</v>
      </c>
      <c r="AF115" s="78">
        <v>105</v>
      </c>
      <c r="AG115" s="78">
        <v>245</v>
      </c>
      <c r="AH115" s="78">
        <v>225</v>
      </c>
      <c r="AI115" s="78"/>
      <c r="AJ115" s="78" t="s">
        <v>2123</v>
      </c>
      <c r="AK115" s="78" t="s">
        <v>2383</v>
      </c>
      <c r="AL115" s="78"/>
      <c r="AM115" s="78"/>
      <c r="AN115" s="80">
        <v>40497.275300925925</v>
      </c>
      <c r="AO115" s="83" t="s">
        <v>2790</v>
      </c>
      <c r="AP115" s="78" t="b">
        <v>1</v>
      </c>
      <c r="AQ115" s="78" t="b">
        <v>0</v>
      </c>
      <c r="AR115" s="78" t="b">
        <v>1</v>
      </c>
      <c r="AS115" s="78"/>
      <c r="AT115" s="78">
        <v>5</v>
      </c>
      <c r="AU115" s="83" t="s">
        <v>2957</v>
      </c>
      <c r="AV115" s="78" t="b">
        <v>0</v>
      </c>
      <c r="AW115" s="78" t="s">
        <v>3104</v>
      </c>
      <c r="AX115" s="83" t="s">
        <v>3217</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294</v>
      </c>
      <c r="B116" s="65"/>
      <c r="C116" s="65" t="s">
        <v>64</v>
      </c>
      <c r="D116" s="66">
        <v>162.62443909182716</v>
      </c>
      <c r="E116" s="68"/>
      <c r="F116" s="100" t="s">
        <v>956</v>
      </c>
      <c r="G116" s="65"/>
      <c r="H116" s="69" t="s">
        <v>294</v>
      </c>
      <c r="I116" s="70"/>
      <c r="J116" s="70"/>
      <c r="K116" s="69" t="s">
        <v>3532</v>
      </c>
      <c r="L116" s="73">
        <v>1</v>
      </c>
      <c r="M116" s="74">
        <v>3087.80322265625</v>
      </c>
      <c r="N116" s="74">
        <v>7716.87939453125</v>
      </c>
      <c r="O116" s="75"/>
      <c r="P116" s="76"/>
      <c r="Q116" s="76"/>
      <c r="R116" s="86"/>
      <c r="S116" s="48">
        <v>0</v>
      </c>
      <c r="T116" s="48">
        <v>1</v>
      </c>
      <c r="U116" s="49">
        <v>0</v>
      </c>
      <c r="V116" s="49">
        <v>0.015625</v>
      </c>
      <c r="W116" s="49">
        <v>0</v>
      </c>
      <c r="X116" s="49">
        <v>0.546847</v>
      </c>
      <c r="Y116" s="49">
        <v>0</v>
      </c>
      <c r="Z116" s="49">
        <v>0</v>
      </c>
      <c r="AA116" s="71">
        <v>116</v>
      </c>
      <c r="AB116" s="71"/>
      <c r="AC116" s="72"/>
      <c r="AD116" s="78" t="s">
        <v>1820</v>
      </c>
      <c r="AE116" s="78">
        <v>4983</v>
      </c>
      <c r="AF116" s="78">
        <v>1141</v>
      </c>
      <c r="AG116" s="78">
        <v>64087</v>
      </c>
      <c r="AH116" s="78">
        <v>76208</v>
      </c>
      <c r="AI116" s="78"/>
      <c r="AJ116" s="78" t="s">
        <v>2124</v>
      </c>
      <c r="AK116" s="78"/>
      <c r="AL116" s="78"/>
      <c r="AM116" s="78"/>
      <c r="AN116" s="80">
        <v>39815.74444444444</v>
      </c>
      <c r="AO116" s="83" t="s">
        <v>2791</v>
      </c>
      <c r="AP116" s="78" t="b">
        <v>0</v>
      </c>
      <c r="AQ116" s="78" t="b">
        <v>0</v>
      </c>
      <c r="AR116" s="78" t="b">
        <v>0</v>
      </c>
      <c r="AS116" s="78"/>
      <c r="AT116" s="78">
        <v>641</v>
      </c>
      <c r="AU116" s="83" t="s">
        <v>2957</v>
      </c>
      <c r="AV116" s="78" t="b">
        <v>0</v>
      </c>
      <c r="AW116" s="78" t="s">
        <v>3104</v>
      </c>
      <c r="AX116" s="83" t="s">
        <v>3218</v>
      </c>
      <c r="AY116" s="78" t="s">
        <v>66</v>
      </c>
      <c r="AZ116" s="78" t="str">
        <f>REPLACE(INDEX(GroupVertices[Group],MATCH(Vertices[[#This Row],[Vertex]],GroupVertices[Vertex],0)),1,1,"")</f>
        <v>3</v>
      </c>
      <c r="BA116" s="48"/>
      <c r="BB116" s="48"/>
      <c r="BC116" s="48"/>
      <c r="BD116" s="48"/>
      <c r="BE116" s="48"/>
      <c r="BF116" s="48"/>
      <c r="BG116" s="116" t="s">
        <v>4350</v>
      </c>
      <c r="BH116" s="116" t="s">
        <v>4350</v>
      </c>
      <c r="BI116" s="116" t="s">
        <v>4479</v>
      </c>
      <c r="BJ116" s="116" t="s">
        <v>4479</v>
      </c>
      <c r="BK116" s="116">
        <v>0</v>
      </c>
      <c r="BL116" s="120">
        <v>0</v>
      </c>
      <c r="BM116" s="116">
        <v>2</v>
      </c>
      <c r="BN116" s="120">
        <v>9.090909090909092</v>
      </c>
      <c r="BO116" s="116">
        <v>0</v>
      </c>
      <c r="BP116" s="120">
        <v>0</v>
      </c>
      <c r="BQ116" s="116">
        <v>20</v>
      </c>
      <c r="BR116" s="120">
        <v>90.9090909090909</v>
      </c>
      <c r="BS116" s="116">
        <v>22</v>
      </c>
      <c r="BT116" s="2"/>
      <c r="BU116" s="3"/>
      <c r="BV116" s="3"/>
      <c r="BW116" s="3"/>
      <c r="BX116" s="3"/>
    </row>
    <row r="117" spans="1:76" ht="15">
      <c r="A117" s="64" t="s">
        <v>295</v>
      </c>
      <c r="B117" s="65"/>
      <c r="C117" s="65" t="s">
        <v>64</v>
      </c>
      <c r="D117" s="66">
        <v>162.02081463639425</v>
      </c>
      <c r="E117" s="68"/>
      <c r="F117" s="100" t="s">
        <v>957</v>
      </c>
      <c r="G117" s="65"/>
      <c r="H117" s="69" t="s">
        <v>295</v>
      </c>
      <c r="I117" s="70"/>
      <c r="J117" s="70"/>
      <c r="K117" s="69" t="s">
        <v>3533</v>
      </c>
      <c r="L117" s="73">
        <v>1</v>
      </c>
      <c r="M117" s="74">
        <v>9462.9912109375</v>
      </c>
      <c r="N117" s="74">
        <v>7281.62451171875</v>
      </c>
      <c r="O117" s="75"/>
      <c r="P117" s="76"/>
      <c r="Q117" s="76"/>
      <c r="R117" s="86"/>
      <c r="S117" s="48">
        <v>0</v>
      </c>
      <c r="T117" s="48">
        <v>1</v>
      </c>
      <c r="U117" s="49">
        <v>0</v>
      </c>
      <c r="V117" s="49">
        <v>0.333333</v>
      </c>
      <c r="W117" s="49">
        <v>0</v>
      </c>
      <c r="X117" s="49">
        <v>0.638297</v>
      </c>
      <c r="Y117" s="49">
        <v>0</v>
      </c>
      <c r="Z117" s="49">
        <v>0</v>
      </c>
      <c r="AA117" s="71">
        <v>117</v>
      </c>
      <c r="AB117" s="71"/>
      <c r="AC117" s="72"/>
      <c r="AD117" s="78" t="s">
        <v>1821</v>
      </c>
      <c r="AE117" s="78">
        <v>386</v>
      </c>
      <c r="AF117" s="78">
        <v>39</v>
      </c>
      <c r="AG117" s="78">
        <v>2208</v>
      </c>
      <c r="AH117" s="78">
        <v>1637</v>
      </c>
      <c r="AI117" s="78"/>
      <c r="AJ117" s="78"/>
      <c r="AK117" s="78"/>
      <c r="AL117" s="78"/>
      <c r="AM117" s="78"/>
      <c r="AN117" s="80">
        <v>42562.98056712963</v>
      </c>
      <c r="AO117" s="78"/>
      <c r="AP117" s="78" t="b">
        <v>1</v>
      </c>
      <c r="AQ117" s="78" t="b">
        <v>0</v>
      </c>
      <c r="AR117" s="78" t="b">
        <v>0</v>
      </c>
      <c r="AS117" s="78"/>
      <c r="AT117" s="78">
        <v>1</v>
      </c>
      <c r="AU117" s="78"/>
      <c r="AV117" s="78" t="b">
        <v>0</v>
      </c>
      <c r="AW117" s="78" t="s">
        <v>3104</v>
      </c>
      <c r="AX117" s="83" t="s">
        <v>3219</v>
      </c>
      <c r="AY117" s="78" t="s">
        <v>66</v>
      </c>
      <c r="AZ117" s="78" t="str">
        <f>REPLACE(INDEX(GroupVertices[Group],MATCH(Vertices[[#This Row],[Vertex]],GroupVertices[Vertex],0)),1,1,"")</f>
        <v>26</v>
      </c>
      <c r="BA117" s="48"/>
      <c r="BB117" s="48"/>
      <c r="BC117" s="48"/>
      <c r="BD117" s="48"/>
      <c r="BE117" s="48"/>
      <c r="BF117" s="48"/>
      <c r="BG117" s="116" t="s">
        <v>4353</v>
      </c>
      <c r="BH117" s="116" t="s">
        <v>4353</v>
      </c>
      <c r="BI117" s="116" t="s">
        <v>4482</v>
      </c>
      <c r="BJ117" s="116" t="s">
        <v>4482</v>
      </c>
      <c r="BK117" s="116">
        <v>1</v>
      </c>
      <c r="BL117" s="120">
        <v>4.166666666666667</v>
      </c>
      <c r="BM117" s="116">
        <v>0</v>
      </c>
      <c r="BN117" s="120">
        <v>0</v>
      </c>
      <c r="BO117" s="116">
        <v>0</v>
      </c>
      <c r="BP117" s="120">
        <v>0</v>
      </c>
      <c r="BQ117" s="116">
        <v>23</v>
      </c>
      <c r="BR117" s="120">
        <v>95.83333333333333</v>
      </c>
      <c r="BS117" s="116">
        <v>24</v>
      </c>
      <c r="BT117" s="2"/>
      <c r="BU117" s="3"/>
      <c r="BV117" s="3"/>
      <c r="BW117" s="3"/>
      <c r="BX117" s="3"/>
    </row>
    <row r="118" spans="1:76" ht="15">
      <c r="A118" s="64" t="s">
        <v>303</v>
      </c>
      <c r="B118" s="65"/>
      <c r="C118" s="65" t="s">
        <v>64</v>
      </c>
      <c r="D118" s="66">
        <v>165.7718312160718</v>
      </c>
      <c r="E118" s="68"/>
      <c r="F118" s="100" t="s">
        <v>965</v>
      </c>
      <c r="G118" s="65"/>
      <c r="H118" s="69" t="s">
        <v>303</v>
      </c>
      <c r="I118" s="70"/>
      <c r="J118" s="70"/>
      <c r="K118" s="69" t="s">
        <v>3534</v>
      </c>
      <c r="L118" s="73">
        <v>8.240336743007152</v>
      </c>
      <c r="M118" s="74">
        <v>9462.9912109375</v>
      </c>
      <c r="N118" s="74">
        <v>6764.029296875</v>
      </c>
      <c r="O118" s="75"/>
      <c r="P118" s="76"/>
      <c r="Q118" s="76"/>
      <c r="R118" s="86"/>
      <c r="S118" s="48">
        <v>3</v>
      </c>
      <c r="T118" s="48">
        <v>1</v>
      </c>
      <c r="U118" s="49">
        <v>2</v>
      </c>
      <c r="V118" s="49">
        <v>0.5</v>
      </c>
      <c r="W118" s="49">
        <v>0</v>
      </c>
      <c r="X118" s="49">
        <v>1.723401</v>
      </c>
      <c r="Y118" s="49">
        <v>0</v>
      </c>
      <c r="Z118" s="49">
        <v>0</v>
      </c>
      <c r="AA118" s="71">
        <v>118</v>
      </c>
      <c r="AB118" s="71"/>
      <c r="AC118" s="72"/>
      <c r="AD118" s="78" t="s">
        <v>1822</v>
      </c>
      <c r="AE118" s="78">
        <v>6865</v>
      </c>
      <c r="AF118" s="78">
        <v>6887</v>
      </c>
      <c r="AG118" s="78">
        <v>52126</v>
      </c>
      <c r="AH118" s="78">
        <v>51128</v>
      </c>
      <c r="AI118" s="78"/>
      <c r="AJ118" s="78" t="s">
        <v>2125</v>
      </c>
      <c r="AK118" s="78" t="s">
        <v>2384</v>
      </c>
      <c r="AL118" s="83" t="s">
        <v>2565</v>
      </c>
      <c r="AM118" s="78"/>
      <c r="AN118" s="80">
        <v>40891.87359953704</v>
      </c>
      <c r="AO118" s="83" t="s">
        <v>2792</v>
      </c>
      <c r="AP118" s="78" t="b">
        <v>0</v>
      </c>
      <c r="AQ118" s="78" t="b">
        <v>0</v>
      </c>
      <c r="AR118" s="78" t="b">
        <v>1</v>
      </c>
      <c r="AS118" s="78"/>
      <c r="AT118" s="78">
        <v>336</v>
      </c>
      <c r="AU118" s="83" t="s">
        <v>2957</v>
      </c>
      <c r="AV118" s="78" t="b">
        <v>0</v>
      </c>
      <c r="AW118" s="78" t="s">
        <v>3104</v>
      </c>
      <c r="AX118" s="83" t="s">
        <v>3220</v>
      </c>
      <c r="AY118" s="78" t="s">
        <v>66</v>
      </c>
      <c r="AZ118" s="78" t="str">
        <f>REPLACE(INDEX(GroupVertices[Group],MATCH(Vertices[[#This Row],[Vertex]],GroupVertices[Vertex],0)),1,1,"")</f>
        <v>26</v>
      </c>
      <c r="BA118" s="48" t="s">
        <v>713</v>
      </c>
      <c r="BB118" s="48" t="s">
        <v>713</v>
      </c>
      <c r="BC118" s="48" t="s">
        <v>778</v>
      </c>
      <c r="BD118" s="48" t="s">
        <v>778</v>
      </c>
      <c r="BE118" s="48"/>
      <c r="BF118" s="48"/>
      <c r="BG118" s="116" t="s">
        <v>4036</v>
      </c>
      <c r="BH118" s="116" t="s">
        <v>4036</v>
      </c>
      <c r="BI118" s="116" t="s">
        <v>4161</v>
      </c>
      <c r="BJ118" s="116" t="s">
        <v>4161</v>
      </c>
      <c r="BK118" s="116">
        <v>1</v>
      </c>
      <c r="BL118" s="120">
        <v>4.761904761904762</v>
      </c>
      <c r="BM118" s="116">
        <v>0</v>
      </c>
      <c r="BN118" s="120">
        <v>0</v>
      </c>
      <c r="BO118" s="116">
        <v>0</v>
      </c>
      <c r="BP118" s="120">
        <v>0</v>
      </c>
      <c r="BQ118" s="116">
        <v>20</v>
      </c>
      <c r="BR118" s="120">
        <v>95.23809523809524</v>
      </c>
      <c r="BS118" s="116">
        <v>21</v>
      </c>
      <c r="BT118" s="2"/>
      <c r="BU118" s="3"/>
      <c r="BV118" s="3"/>
      <c r="BW118" s="3"/>
      <c r="BX118" s="3"/>
    </row>
    <row r="119" spans="1:76" ht="15">
      <c r="A119" s="64" t="s">
        <v>296</v>
      </c>
      <c r="B119" s="65"/>
      <c r="C119" s="65" t="s">
        <v>64</v>
      </c>
      <c r="D119" s="66">
        <v>162.07339898096916</v>
      </c>
      <c r="E119" s="68"/>
      <c r="F119" s="100" t="s">
        <v>958</v>
      </c>
      <c r="G119" s="65"/>
      <c r="H119" s="69" t="s">
        <v>296</v>
      </c>
      <c r="I119" s="70"/>
      <c r="J119" s="70"/>
      <c r="K119" s="69" t="s">
        <v>3535</v>
      </c>
      <c r="L119" s="73">
        <v>1</v>
      </c>
      <c r="M119" s="74">
        <v>3361.46728515625</v>
      </c>
      <c r="N119" s="74">
        <v>3928.197265625</v>
      </c>
      <c r="O119" s="75"/>
      <c r="P119" s="76"/>
      <c r="Q119" s="76"/>
      <c r="R119" s="86"/>
      <c r="S119" s="48">
        <v>0</v>
      </c>
      <c r="T119" s="48">
        <v>1</v>
      </c>
      <c r="U119" s="49">
        <v>0</v>
      </c>
      <c r="V119" s="49">
        <v>0.015625</v>
      </c>
      <c r="W119" s="49">
        <v>0</v>
      </c>
      <c r="X119" s="49">
        <v>0.546847</v>
      </c>
      <c r="Y119" s="49">
        <v>0</v>
      </c>
      <c r="Z119" s="49">
        <v>0</v>
      </c>
      <c r="AA119" s="71">
        <v>119</v>
      </c>
      <c r="AB119" s="71"/>
      <c r="AC119" s="72"/>
      <c r="AD119" s="78" t="s">
        <v>1823</v>
      </c>
      <c r="AE119" s="78">
        <v>829</v>
      </c>
      <c r="AF119" s="78">
        <v>135</v>
      </c>
      <c r="AG119" s="78">
        <v>11848</v>
      </c>
      <c r="AH119" s="78">
        <v>13666</v>
      </c>
      <c r="AI119" s="78"/>
      <c r="AJ119" s="78" t="s">
        <v>2126</v>
      </c>
      <c r="AK119" s="78"/>
      <c r="AL119" s="78"/>
      <c r="AM119" s="78"/>
      <c r="AN119" s="80">
        <v>40154.72479166667</v>
      </c>
      <c r="AO119" s="83" t="s">
        <v>2793</v>
      </c>
      <c r="AP119" s="78" t="b">
        <v>0</v>
      </c>
      <c r="AQ119" s="78" t="b">
        <v>0</v>
      </c>
      <c r="AR119" s="78" t="b">
        <v>1</v>
      </c>
      <c r="AS119" s="78"/>
      <c r="AT119" s="78">
        <v>3</v>
      </c>
      <c r="AU119" s="83" t="s">
        <v>2964</v>
      </c>
      <c r="AV119" s="78" t="b">
        <v>0</v>
      </c>
      <c r="AW119" s="78" t="s">
        <v>3104</v>
      </c>
      <c r="AX119" s="83" t="s">
        <v>3221</v>
      </c>
      <c r="AY119" s="78" t="s">
        <v>66</v>
      </c>
      <c r="AZ119" s="78" t="str">
        <f>REPLACE(INDEX(GroupVertices[Group],MATCH(Vertices[[#This Row],[Vertex]],GroupVertices[Vertex],0)),1,1,"")</f>
        <v>3</v>
      </c>
      <c r="BA119" s="48"/>
      <c r="BB119" s="48"/>
      <c r="BC119" s="48"/>
      <c r="BD119" s="48"/>
      <c r="BE119" s="48"/>
      <c r="BF119" s="48"/>
      <c r="BG119" s="116" t="s">
        <v>4350</v>
      </c>
      <c r="BH119" s="116" t="s">
        <v>4350</v>
      </c>
      <c r="BI119" s="116" t="s">
        <v>4479</v>
      </c>
      <c r="BJ119" s="116" t="s">
        <v>4479</v>
      </c>
      <c r="BK119" s="116">
        <v>0</v>
      </c>
      <c r="BL119" s="120">
        <v>0</v>
      </c>
      <c r="BM119" s="116">
        <v>2</v>
      </c>
      <c r="BN119" s="120">
        <v>9.090909090909092</v>
      </c>
      <c r="BO119" s="116">
        <v>0</v>
      </c>
      <c r="BP119" s="120">
        <v>0</v>
      </c>
      <c r="BQ119" s="116">
        <v>20</v>
      </c>
      <c r="BR119" s="120">
        <v>90.9090909090909</v>
      </c>
      <c r="BS119" s="116">
        <v>22</v>
      </c>
      <c r="BT119" s="2"/>
      <c r="BU119" s="3"/>
      <c r="BV119" s="3"/>
      <c r="BW119" s="3"/>
      <c r="BX119" s="3"/>
    </row>
    <row r="120" spans="1:76" ht="15">
      <c r="A120" s="64" t="s">
        <v>297</v>
      </c>
      <c r="B120" s="65"/>
      <c r="C120" s="65" t="s">
        <v>64</v>
      </c>
      <c r="D120" s="66">
        <v>162.04053376560984</v>
      </c>
      <c r="E120" s="68"/>
      <c r="F120" s="100" t="s">
        <v>959</v>
      </c>
      <c r="G120" s="65"/>
      <c r="H120" s="69" t="s">
        <v>297</v>
      </c>
      <c r="I120" s="70"/>
      <c r="J120" s="70"/>
      <c r="K120" s="69" t="s">
        <v>3536</v>
      </c>
      <c r="L120" s="73">
        <v>1</v>
      </c>
      <c r="M120" s="74">
        <v>3562.344482421875</v>
      </c>
      <c r="N120" s="74">
        <v>8767.828125</v>
      </c>
      <c r="O120" s="75"/>
      <c r="P120" s="76"/>
      <c r="Q120" s="76"/>
      <c r="R120" s="86"/>
      <c r="S120" s="48">
        <v>0</v>
      </c>
      <c r="T120" s="48">
        <v>1</v>
      </c>
      <c r="U120" s="49">
        <v>0</v>
      </c>
      <c r="V120" s="49">
        <v>0.015625</v>
      </c>
      <c r="W120" s="49">
        <v>0</v>
      </c>
      <c r="X120" s="49">
        <v>0.546847</v>
      </c>
      <c r="Y120" s="49">
        <v>0</v>
      </c>
      <c r="Z120" s="49">
        <v>0</v>
      </c>
      <c r="AA120" s="71">
        <v>120</v>
      </c>
      <c r="AB120" s="71"/>
      <c r="AC120" s="72"/>
      <c r="AD120" s="78" t="s">
        <v>1824</v>
      </c>
      <c r="AE120" s="78">
        <v>220</v>
      </c>
      <c r="AF120" s="78">
        <v>75</v>
      </c>
      <c r="AG120" s="78">
        <v>5010</v>
      </c>
      <c r="AH120" s="78">
        <v>4334</v>
      </c>
      <c r="AI120" s="78"/>
      <c r="AJ120" s="78" t="s">
        <v>2127</v>
      </c>
      <c r="AK120" s="78" t="s">
        <v>2385</v>
      </c>
      <c r="AL120" s="83" t="s">
        <v>2566</v>
      </c>
      <c r="AM120" s="78"/>
      <c r="AN120" s="80">
        <v>43202.686111111114</v>
      </c>
      <c r="AO120" s="83" t="s">
        <v>2794</v>
      </c>
      <c r="AP120" s="78" t="b">
        <v>1</v>
      </c>
      <c r="AQ120" s="78" t="b">
        <v>0</v>
      </c>
      <c r="AR120" s="78" t="b">
        <v>0</v>
      </c>
      <c r="AS120" s="78"/>
      <c r="AT120" s="78">
        <v>0</v>
      </c>
      <c r="AU120" s="78"/>
      <c r="AV120" s="78" t="b">
        <v>0</v>
      </c>
      <c r="AW120" s="78" t="s">
        <v>3104</v>
      </c>
      <c r="AX120" s="83" t="s">
        <v>3222</v>
      </c>
      <c r="AY120" s="78" t="s">
        <v>66</v>
      </c>
      <c r="AZ120" s="78" t="str">
        <f>REPLACE(INDEX(GroupVertices[Group],MATCH(Vertices[[#This Row],[Vertex]],GroupVertices[Vertex],0)),1,1,"")</f>
        <v>3</v>
      </c>
      <c r="BA120" s="48"/>
      <c r="BB120" s="48"/>
      <c r="BC120" s="48"/>
      <c r="BD120" s="48"/>
      <c r="BE120" s="48"/>
      <c r="BF120" s="48"/>
      <c r="BG120" s="116" t="s">
        <v>4350</v>
      </c>
      <c r="BH120" s="116" t="s">
        <v>4350</v>
      </c>
      <c r="BI120" s="116" t="s">
        <v>4479</v>
      </c>
      <c r="BJ120" s="116" t="s">
        <v>4479</v>
      </c>
      <c r="BK120" s="116">
        <v>0</v>
      </c>
      <c r="BL120" s="120">
        <v>0</v>
      </c>
      <c r="BM120" s="116">
        <v>2</v>
      </c>
      <c r="BN120" s="120">
        <v>9.090909090909092</v>
      </c>
      <c r="BO120" s="116">
        <v>0</v>
      </c>
      <c r="BP120" s="120">
        <v>0</v>
      </c>
      <c r="BQ120" s="116">
        <v>20</v>
      </c>
      <c r="BR120" s="120">
        <v>90.9090909090909</v>
      </c>
      <c r="BS120" s="116">
        <v>22</v>
      </c>
      <c r="BT120" s="2"/>
      <c r="BU120" s="3"/>
      <c r="BV120" s="3"/>
      <c r="BW120" s="3"/>
      <c r="BX120" s="3"/>
    </row>
    <row r="121" spans="1:76" ht="15">
      <c r="A121" s="64" t="s">
        <v>298</v>
      </c>
      <c r="B121" s="65"/>
      <c r="C121" s="65" t="s">
        <v>64</v>
      </c>
      <c r="D121" s="66">
        <v>162.0717557202012</v>
      </c>
      <c r="E121" s="68"/>
      <c r="F121" s="100" t="s">
        <v>960</v>
      </c>
      <c r="G121" s="65"/>
      <c r="H121" s="69" t="s">
        <v>298</v>
      </c>
      <c r="I121" s="70"/>
      <c r="J121" s="70"/>
      <c r="K121" s="69" t="s">
        <v>3537</v>
      </c>
      <c r="L121" s="73">
        <v>1</v>
      </c>
      <c r="M121" s="74">
        <v>3880.95703125</v>
      </c>
      <c r="N121" s="74">
        <v>7024.65771484375</v>
      </c>
      <c r="O121" s="75"/>
      <c r="P121" s="76"/>
      <c r="Q121" s="76"/>
      <c r="R121" s="86"/>
      <c r="S121" s="48">
        <v>0</v>
      </c>
      <c r="T121" s="48">
        <v>1</v>
      </c>
      <c r="U121" s="49">
        <v>0</v>
      </c>
      <c r="V121" s="49">
        <v>0.015625</v>
      </c>
      <c r="W121" s="49">
        <v>0</v>
      </c>
      <c r="X121" s="49">
        <v>0.546847</v>
      </c>
      <c r="Y121" s="49">
        <v>0</v>
      </c>
      <c r="Z121" s="49">
        <v>0</v>
      </c>
      <c r="AA121" s="71">
        <v>121</v>
      </c>
      <c r="AB121" s="71"/>
      <c r="AC121" s="72"/>
      <c r="AD121" s="78" t="s">
        <v>1825</v>
      </c>
      <c r="AE121" s="78">
        <v>178</v>
      </c>
      <c r="AF121" s="78">
        <v>132</v>
      </c>
      <c r="AG121" s="78">
        <v>11703</v>
      </c>
      <c r="AH121" s="78">
        <v>14524</v>
      </c>
      <c r="AI121" s="78"/>
      <c r="AJ121" s="78"/>
      <c r="AK121" s="78"/>
      <c r="AL121" s="78"/>
      <c r="AM121" s="78"/>
      <c r="AN121" s="80">
        <v>43287.52164351852</v>
      </c>
      <c r="AO121" s="83" t="s">
        <v>2795</v>
      </c>
      <c r="AP121" s="78" t="b">
        <v>1</v>
      </c>
      <c r="AQ121" s="78" t="b">
        <v>0</v>
      </c>
      <c r="AR121" s="78" t="b">
        <v>0</v>
      </c>
      <c r="AS121" s="78"/>
      <c r="AT121" s="78">
        <v>0</v>
      </c>
      <c r="AU121" s="78"/>
      <c r="AV121" s="78" t="b">
        <v>0</v>
      </c>
      <c r="AW121" s="78" t="s">
        <v>3104</v>
      </c>
      <c r="AX121" s="83" t="s">
        <v>3223</v>
      </c>
      <c r="AY121" s="78" t="s">
        <v>66</v>
      </c>
      <c r="AZ121" s="78" t="str">
        <f>REPLACE(INDEX(GroupVertices[Group],MATCH(Vertices[[#This Row],[Vertex]],GroupVertices[Vertex],0)),1,1,"")</f>
        <v>3</v>
      </c>
      <c r="BA121" s="48"/>
      <c r="BB121" s="48"/>
      <c r="BC121" s="48"/>
      <c r="BD121" s="48"/>
      <c r="BE121" s="48"/>
      <c r="BF121" s="48"/>
      <c r="BG121" s="116" t="s">
        <v>4350</v>
      </c>
      <c r="BH121" s="116" t="s">
        <v>4350</v>
      </c>
      <c r="BI121" s="116" t="s">
        <v>4479</v>
      </c>
      <c r="BJ121" s="116" t="s">
        <v>4479</v>
      </c>
      <c r="BK121" s="116">
        <v>0</v>
      </c>
      <c r="BL121" s="120">
        <v>0</v>
      </c>
      <c r="BM121" s="116">
        <v>2</v>
      </c>
      <c r="BN121" s="120">
        <v>9.090909090909092</v>
      </c>
      <c r="BO121" s="116">
        <v>0</v>
      </c>
      <c r="BP121" s="120">
        <v>0</v>
      </c>
      <c r="BQ121" s="116">
        <v>20</v>
      </c>
      <c r="BR121" s="120">
        <v>90.9090909090909</v>
      </c>
      <c r="BS121" s="116">
        <v>22</v>
      </c>
      <c r="BT121" s="2"/>
      <c r="BU121" s="3"/>
      <c r="BV121" s="3"/>
      <c r="BW121" s="3"/>
      <c r="BX121" s="3"/>
    </row>
    <row r="122" spans="1:76" ht="15">
      <c r="A122" s="64" t="s">
        <v>299</v>
      </c>
      <c r="B122" s="65"/>
      <c r="C122" s="65" t="s">
        <v>64</v>
      </c>
      <c r="D122" s="66">
        <v>162</v>
      </c>
      <c r="E122" s="68"/>
      <c r="F122" s="100" t="s">
        <v>961</v>
      </c>
      <c r="G122" s="65"/>
      <c r="H122" s="69" t="s">
        <v>299</v>
      </c>
      <c r="I122" s="70"/>
      <c r="J122" s="70"/>
      <c r="K122" s="69" t="s">
        <v>3538</v>
      </c>
      <c r="L122" s="73">
        <v>1</v>
      </c>
      <c r="M122" s="74">
        <v>3534.86376953125</v>
      </c>
      <c r="N122" s="74">
        <v>4932.08447265625</v>
      </c>
      <c r="O122" s="75"/>
      <c r="P122" s="76"/>
      <c r="Q122" s="76"/>
      <c r="R122" s="86"/>
      <c r="S122" s="48">
        <v>0</v>
      </c>
      <c r="T122" s="48">
        <v>1</v>
      </c>
      <c r="U122" s="49">
        <v>0</v>
      </c>
      <c r="V122" s="49">
        <v>0.015625</v>
      </c>
      <c r="W122" s="49">
        <v>0</v>
      </c>
      <c r="X122" s="49">
        <v>0.546847</v>
      </c>
      <c r="Y122" s="49">
        <v>0</v>
      </c>
      <c r="Z122" s="49">
        <v>0</v>
      </c>
      <c r="AA122" s="71">
        <v>122</v>
      </c>
      <c r="AB122" s="71"/>
      <c r="AC122" s="72"/>
      <c r="AD122" s="78" t="s">
        <v>1826</v>
      </c>
      <c r="AE122" s="78">
        <v>18</v>
      </c>
      <c r="AF122" s="78">
        <v>1</v>
      </c>
      <c r="AG122" s="78">
        <v>14</v>
      </c>
      <c r="AH122" s="78">
        <v>0</v>
      </c>
      <c r="AI122" s="78"/>
      <c r="AJ122" s="78" t="s">
        <v>2128</v>
      </c>
      <c r="AK122" s="78"/>
      <c r="AL122" s="78"/>
      <c r="AM122" s="78"/>
      <c r="AN122" s="80">
        <v>43691.165</v>
      </c>
      <c r="AO122" s="78"/>
      <c r="AP122" s="78" t="b">
        <v>1</v>
      </c>
      <c r="AQ122" s="78" t="b">
        <v>0</v>
      </c>
      <c r="AR122" s="78" t="b">
        <v>0</v>
      </c>
      <c r="AS122" s="78"/>
      <c r="AT122" s="78">
        <v>0</v>
      </c>
      <c r="AU122" s="78"/>
      <c r="AV122" s="78" t="b">
        <v>0</v>
      </c>
      <c r="AW122" s="78" t="s">
        <v>3104</v>
      </c>
      <c r="AX122" s="83" t="s">
        <v>3224</v>
      </c>
      <c r="AY122" s="78" t="s">
        <v>66</v>
      </c>
      <c r="AZ122" s="78" t="str">
        <f>REPLACE(INDEX(GroupVertices[Group],MATCH(Vertices[[#This Row],[Vertex]],GroupVertices[Vertex],0)),1,1,"")</f>
        <v>3</v>
      </c>
      <c r="BA122" s="48"/>
      <c r="BB122" s="48"/>
      <c r="BC122" s="48"/>
      <c r="BD122" s="48"/>
      <c r="BE122" s="48"/>
      <c r="BF122" s="48"/>
      <c r="BG122" s="116" t="s">
        <v>4350</v>
      </c>
      <c r="BH122" s="116" t="s">
        <v>4350</v>
      </c>
      <c r="BI122" s="116" t="s">
        <v>4479</v>
      </c>
      <c r="BJ122" s="116" t="s">
        <v>4479</v>
      </c>
      <c r="BK122" s="116">
        <v>0</v>
      </c>
      <c r="BL122" s="120">
        <v>0</v>
      </c>
      <c r="BM122" s="116">
        <v>2</v>
      </c>
      <c r="BN122" s="120">
        <v>9.090909090909092</v>
      </c>
      <c r="BO122" s="116">
        <v>0</v>
      </c>
      <c r="BP122" s="120">
        <v>0</v>
      </c>
      <c r="BQ122" s="116">
        <v>20</v>
      </c>
      <c r="BR122" s="120">
        <v>90.9090909090909</v>
      </c>
      <c r="BS122" s="116">
        <v>22</v>
      </c>
      <c r="BT122" s="2"/>
      <c r="BU122" s="3"/>
      <c r="BV122" s="3"/>
      <c r="BW122" s="3"/>
      <c r="BX122" s="3"/>
    </row>
    <row r="123" spans="1:76" ht="15">
      <c r="A123" s="64" t="s">
        <v>300</v>
      </c>
      <c r="B123" s="65"/>
      <c r="C123" s="65" t="s">
        <v>64</v>
      </c>
      <c r="D123" s="66">
        <v>162.10242992120322</v>
      </c>
      <c r="E123" s="68"/>
      <c r="F123" s="100" t="s">
        <v>962</v>
      </c>
      <c r="G123" s="65"/>
      <c r="H123" s="69" t="s">
        <v>300</v>
      </c>
      <c r="I123" s="70"/>
      <c r="J123" s="70"/>
      <c r="K123" s="69" t="s">
        <v>3539</v>
      </c>
      <c r="L123" s="73">
        <v>1</v>
      </c>
      <c r="M123" s="74">
        <v>3307.313720703125</v>
      </c>
      <c r="N123" s="74">
        <v>9190.4609375</v>
      </c>
      <c r="O123" s="75"/>
      <c r="P123" s="76"/>
      <c r="Q123" s="76"/>
      <c r="R123" s="86"/>
      <c r="S123" s="48">
        <v>0</v>
      </c>
      <c r="T123" s="48">
        <v>1</v>
      </c>
      <c r="U123" s="49">
        <v>0</v>
      </c>
      <c r="V123" s="49">
        <v>0.015625</v>
      </c>
      <c r="W123" s="49">
        <v>0</v>
      </c>
      <c r="X123" s="49">
        <v>0.546847</v>
      </c>
      <c r="Y123" s="49">
        <v>0</v>
      </c>
      <c r="Z123" s="49">
        <v>0</v>
      </c>
      <c r="AA123" s="71">
        <v>123</v>
      </c>
      <c r="AB123" s="71"/>
      <c r="AC123" s="72"/>
      <c r="AD123" s="78" t="s">
        <v>1827</v>
      </c>
      <c r="AE123" s="78">
        <v>343</v>
      </c>
      <c r="AF123" s="78">
        <v>188</v>
      </c>
      <c r="AG123" s="78">
        <v>24327</v>
      </c>
      <c r="AH123" s="78">
        <v>4868</v>
      </c>
      <c r="AI123" s="78"/>
      <c r="AJ123" s="78" t="s">
        <v>2129</v>
      </c>
      <c r="AK123" s="78" t="s">
        <v>2386</v>
      </c>
      <c r="AL123" s="83" t="s">
        <v>2567</v>
      </c>
      <c r="AM123" s="78"/>
      <c r="AN123" s="80">
        <v>40816.439467592594</v>
      </c>
      <c r="AO123" s="83" t="s">
        <v>2796</v>
      </c>
      <c r="AP123" s="78" t="b">
        <v>0</v>
      </c>
      <c r="AQ123" s="78" t="b">
        <v>0</v>
      </c>
      <c r="AR123" s="78" t="b">
        <v>1</v>
      </c>
      <c r="AS123" s="78"/>
      <c r="AT123" s="78">
        <v>6</v>
      </c>
      <c r="AU123" s="83" t="s">
        <v>2959</v>
      </c>
      <c r="AV123" s="78" t="b">
        <v>0</v>
      </c>
      <c r="AW123" s="78" t="s">
        <v>3104</v>
      </c>
      <c r="AX123" s="83" t="s">
        <v>3225</v>
      </c>
      <c r="AY123" s="78" t="s">
        <v>66</v>
      </c>
      <c r="AZ123" s="78" t="str">
        <f>REPLACE(INDEX(GroupVertices[Group],MATCH(Vertices[[#This Row],[Vertex]],GroupVertices[Vertex],0)),1,1,"")</f>
        <v>3</v>
      </c>
      <c r="BA123" s="48"/>
      <c r="BB123" s="48"/>
      <c r="BC123" s="48"/>
      <c r="BD123" s="48"/>
      <c r="BE123" s="48"/>
      <c r="BF123" s="48"/>
      <c r="BG123" s="116" t="s">
        <v>4350</v>
      </c>
      <c r="BH123" s="116" t="s">
        <v>4350</v>
      </c>
      <c r="BI123" s="116" t="s">
        <v>4479</v>
      </c>
      <c r="BJ123" s="116" t="s">
        <v>4479</v>
      </c>
      <c r="BK123" s="116">
        <v>0</v>
      </c>
      <c r="BL123" s="120">
        <v>0</v>
      </c>
      <c r="BM123" s="116">
        <v>2</v>
      </c>
      <c r="BN123" s="120">
        <v>9.090909090909092</v>
      </c>
      <c r="BO123" s="116">
        <v>0</v>
      </c>
      <c r="BP123" s="120">
        <v>0</v>
      </c>
      <c r="BQ123" s="116">
        <v>20</v>
      </c>
      <c r="BR123" s="120">
        <v>90.9090909090909</v>
      </c>
      <c r="BS123" s="116">
        <v>22</v>
      </c>
      <c r="BT123" s="2"/>
      <c r="BU123" s="3"/>
      <c r="BV123" s="3"/>
      <c r="BW123" s="3"/>
      <c r="BX123" s="3"/>
    </row>
    <row r="124" spans="1:76" ht="15">
      <c r="A124" s="64" t="s">
        <v>301</v>
      </c>
      <c r="B124" s="65"/>
      <c r="C124" s="65" t="s">
        <v>64</v>
      </c>
      <c r="D124" s="66">
        <v>162.0525843445749</v>
      </c>
      <c r="E124" s="68"/>
      <c r="F124" s="100" t="s">
        <v>963</v>
      </c>
      <c r="G124" s="65"/>
      <c r="H124" s="69" t="s">
        <v>301</v>
      </c>
      <c r="I124" s="70"/>
      <c r="J124" s="70"/>
      <c r="K124" s="69" t="s">
        <v>3540</v>
      </c>
      <c r="L124" s="73">
        <v>1</v>
      </c>
      <c r="M124" s="74">
        <v>4093.157958984375</v>
      </c>
      <c r="N124" s="74">
        <v>6611.07470703125</v>
      </c>
      <c r="O124" s="75"/>
      <c r="P124" s="76"/>
      <c r="Q124" s="76"/>
      <c r="R124" s="86"/>
      <c r="S124" s="48">
        <v>0</v>
      </c>
      <c r="T124" s="48">
        <v>1</v>
      </c>
      <c r="U124" s="49">
        <v>0</v>
      </c>
      <c r="V124" s="49">
        <v>0.015625</v>
      </c>
      <c r="W124" s="49">
        <v>0</v>
      </c>
      <c r="X124" s="49">
        <v>0.546847</v>
      </c>
      <c r="Y124" s="49">
        <v>0</v>
      </c>
      <c r="Z124" s="49">
        <v>0</v>
      </c>
      <c r="AA124" s="71">
        <v>124</v>
      </c>
      <c r="AB124" s="71"/>
      <c r="AC124" s="72"/>
      <c r="AD124" s="78" t="s">
        <v>1828</v>
      </c>
      <c r="AE124" s="78">
        <v>99</v>
      </c>
      <c r="AF124" s="78">
        <v>97</v>
      </c>
      <c r="AG124" s="78">
        <v>13702</v>
      </c>
      <c r="AH124" s="78">
        <v>40127</v>
      </c>
      <c r="AI124" s="78"/>
      <c r="AJ124" s="78" t="s">
        <v>2130</v>
      </c>
      <c r="AK124" s="78"/>
      <c r="AL124" s="78"/>
      <c r="AM124" s="78"/>
      <c r="AN124" s="80">
        <v>43098.921122685184</v>
      </c>
      <c r="AO124" s="83" t="s">
        <v>2797</v>
      </c>
      <c r="AP124" s="78" t="b">
        <v>0</v>
      </c>
      <c r="AQ124" s="78" t="b">
        <v>0</v>
      </c>
      <c r="AR124" s="78" t="b">
        <v>0</v>
      </c>
      <c r="AS124" s="78"/>
      <c r="AT124" s="78">
        <v>0</v>
      </c>
      <c r="AU124" s="83" t="s">
        <v>2957</v>
      </c>
      <c r="AV124" s="78" t="b">
        <v>0</v>
      </c>
      <c r="AW124" s="78" t="s">
        <v>3104</v>
      </c>
      <c r="AX124" s="83" t="s">
        <v>3226</v>
      </c>
      <c r="AY124" s="78" t="s">
        <v>66</v>
      </c>
      <c r="AZ124" s="78" t="str">
        <f>REPLACE(INDEX(GroupVertices[Group],MATCH(Vertices[[#This Row],[Vertex]],GroupVertices[Vertex],0)),1,1,"")</f>
        <v>3</v>
      </c>
      <c r="BA124" s="48"/>
      <c r="BB124" s="48"/>
      <c r="BC124" s="48"/>
      <c r="BD124" s="48"/>
      <c r="BE124" s="48"/>
      <c r="BF124" s="48"/>
      <c r="BG124" s="116" t="s">
        <v>4350</v>
      </c>
      <c r="BH124" s="116" t="s">
        <v>4350</v>
      </c>
      <c r="BI124" s="116" t="s">
        <v>4479</v>
      </c>
      <c r="BJ124" s="116" t="s">
        <v>4479</v>
      </c>
      <c r="BK124" s="116">
        <v>0</v>
      </c>
      <c r="BL124" s="120">
        <v>0</v>
      </c>
      <c r="BM124" s="116">
        <v>2</v>
      </c>
      <c r="BN124" s="120">
        <v>9.090909090909092</v>
      </c>
      <c r="BO124" s="116">
        <v>0</v>
      </c>
      <c r="BP124" s="120">
        <v>0</v>
      </c>
      <c r="BQ124" s="116">
        <v>20</v>
      </c>
      <c r="BR124" s="120">
        <v>90.9090909090909</v>
      </c>
      <c r="BS124" s="116">
        <v>22</v>
      </c>
      <c r="BT124" s="2"/>
      <c r="BU124" s="3"/>
      <c r="BV124" s="3"/>
      <c r="BW124" s="3"/>
      <c r="BX124" s="3"/>
    </row>
    <row r="125" spans="1:76" ht="15">
      <c r="A125" s="64" t="s">
        <v>302</v>
      </c>
      <c r="B125" s="65"/>
      <c r="C125" s="65" t="s">
        <v>64</v>
      </c>
      <c r="D125" s="66">
        <v>162.15446651218883</v>
      </c>
      <c r="E125" s="68"/>
      <c r="F125" s="100" t="s">
        <v>964</v>
      </c>
      <c r="G125" s="65"/>
      <c r="H125" s="69" t="s">
        <v>302</v>
      </c>
      <c r="I125" s="70"/>
      <c r="J125" s="70"/>
      <c r="K125" s="69" t="s">
        <v>3541</v>
      </c>
      <c r="L125" s="73">
        <v>1</v>
      </c>
      <c r="M125" s="74">
        <v>3447.044189453125</v>
      </c>
      <c r="N125" s="74">
        <v>9557.48046875</v>
      </c>
      <c r="O125" s="75"/>
      <c r="P125" s="76"/>
      <c r="Q125" s="76"/>
      <c r="R125" s="86"/>
      <c r="S125" s="48">
        <v>0</v>
      </c>
      <c r="T125" s="48">
        <v>1</v>
      </c>
      <c r="U125" s="49">
        <v>0</v>
      </c>
      <c r="V125" s="49">
        <v>0.015625</v>
      </c>
      <c r="W125" s="49">
        <v>0</v>
      </c>
      <c r="X125" s="49">
        <v>0.546847</v>
      </c>
      <c r="Y125" s="49">
        <v>0</v>
      </c>
      <c r="Z125" s="49">
        <v>0</v>
      </c>
      <c r="AA125" s="71">
        <v>125</v>
      </c>
      <c r="AB125" s="71"/>
      <c r="AC125" s="72"/>
      <c r="AD125" s="78" t="s">
        <v>1829</v>
      </c>
      <c r="AE125" s="78">
        <v>280</v>
      </c>
      <c r="AF125" s="78">
        <v>283</v>
      </c>
      <c r="AG125" s="78">
        <v>12129</v>
      </c>
      <c r="AH125" s="78">
        <v>19578</v>
      </c>
      <c r="AI125" s="78"/>
      <c r="AJ125" s="78" t="s">
        <v>2131</v>
      </c>
      <c r="AK125" s="78" t="s">
        <v>2387</v>
      </c>
      <c r="AL125" s="78"/>
      <c r="AM125" s="78"/>
      <c r="AN125" s="80">
        <v>40499.24028935185</v>
      </c>
      <c r="AO125" s="83" t="s">
        <v>2798</v>
      </c>
      <c r="AP125" s="78" t="b">
        <v>0</v>
      </c>
      <c r="AQ125" s="78" t="b">
        <v>0</v>
      </c>
      <c r="AR125" s="78" t="b">
        <v>1</v>
      </c>
      <c r="AS125" s="78"/>
      <c r="AT125" s="78">
        <v>2</v>
      </c>
      <c r="AU125" s="83" t="s">
        <v>2970</v>
      </c>
      <c r="AV125" s="78" t="b">
        <v>0</v>
      </c>
      <c r="AW125" s="78" t="s">
        <v>3104</v>
      </c>
      <c r="AX125" s="83" t="s">
        <v>3227</v>
      </c>
      <c r="AY125" s="78" t="s">
        <v>66</v>
      </c>
      <c r="AZ125" s="78" t="str">
        <f>REPLACE(INDEX(GroupVertices[Group],MATCH(Vertices[[#This Row],[Vertex]],GroupVertices[Vertex],0)),1,1,"")</f>
        <v>3</v>
      </c>
      <c r="BA125" s="48"/>
      <c r="BB125" s="48"/>
      <c r="BC125" s="48"/>
      <c r="BD125" s="48"/>
      <c r="BE125" s="48"/>
      <c r="BF125" s="48"/>
      <c r="BG125" s="116" t="s">
        <v>4350</v>
      </c>
      <c r="BH125" s="116" t="s">
        <v>4350</v>
      </c>
      <c r="BI125" s="116" t="s">
        <v>4479</v>
      </c>
      <c r="BJ125" s="116" t="s">
        <v>4479</v>
      </c>
      <c r="BK125" s="116">
        <v>0</v>
      </c>
      <c r="BL125" s="120">
        <v>0</v>
      </c>
      <c r="BM125" s="116">
        <v>2</v>
      </c>
      <c r="BN125" s="120">
        <v>9.090909090909092</v>
      </c>
      <c r="BO125" s="116">
        <v>0</v>
      </c>
      <c r="BP125" s="120">
        <v>0</v>
      </c>
      <c r="BQ125" s="116">
        <v>20</v>
      </c>
      <c r="BR125" s="120">
        <v>90.9090909090909</v>
      </c>
      <c r="BS125" s="116">
        <v>22</v>
      </c>
      <c r="BT125" s="2"/>
      <c r="BU125" s="3"/>
      <c r="BV125" s="3"/>
      <c r="BW125" s="3"/>
      <c r="BX125" s="3"/>
    </row>
    <row r="126" spans="1:76" ht="15">
      <c r="A126" s="64" t="s">
        <v>304</v>
      </c>
      <c r="B126" s="65"/>
      <c r="C126" s="65" t="s">
        <v>64</v>
      </c>
      <c r="D126" s="66">
        <v>162.07778100968375</v>
      </c>
      <c r="E126" s="68"/>
      <c r="F126" s="100" t="s">
        <v>966</v>
      </c>
      <c r="G126" s="65"/>
      <c r="H126" s="69" t="s">
        <v>304</v>
      </c>
      <c r="I126" s="70"/>
      <c r="J126" s="70"/>
      <c r="K126" s="69" t="s">
        <v>3542</v>
      </c>
      <c r="L126" s="73">
        <v>1</v>
      </c>
      <c r="M126" s="74">
        <v>9690.388671875</v>
      </c>
      <c r="N126" s="74">
        <v>7281.62451171875</v>
      </c>
      <c r="O126" s="75"/>
      <c r="P126" s="76"/>
      <c r="Q126" s="76"/>
      <c r="R126" s="86"/>
      <c r="S126" s="48">
        <v>0</v>
      </c>
      <c r="T126" s="48">
        <v>1</v>
      </c>
      <c r="U126" s="49">
        <v>0</v>
      </c>
      <c r="V126" s="49">
        <v>0.333333</v>
      </c>
      <c r="W126" s="49">
        <v>0</v>
      </c>
      <c r="X126" s="49">
        <v>0.638297</v>
      </c>
      <c r="Y126" s="49">
        <v>0</v>
      </c>
      <c r="Z126" s="49">
        <v>0</v>
      </c>
      <c r="AA126" s="71">
        <v>126</v>
      </c>
      <c r="AB126" s="71"/>
      <c r="AC126" s="72"/>
      <c r="AD126" s="78" t="s">
        <v>1830</v>
      </c>
      <c r="AE126" s="78">
        <v>122</v>
      </c>
      <c r="AF126" s="78">
        <v>143</v>
      </c>
      <c r="AG126" s="78">
        <v>307</v>
      </c>
      <c r="AH126" s="78">
        <v>293</v>
      </c>
      <c r="AI126" s="78"/>
      <c r="AJ126" s="78" t="s">
        <v>2132</v>
      </c>
      <c r="AK126" s="78" t="s">
        <v>2388</v>
      </c>
      <c r="AL126" s="78"/>
      <c r="AM126" s="78"/>
      <c r="AN126" s="80">
        <v>43347.4684375</v>
      </c>
      <c r="AO126" s="83" t="s">
        <v>2799</v>
      </c>
      <c r="AP126" s="78" t="b">
        <v>1</v>
      </c>
      <c r="AQ126" s="78" t="b">
        <v>0</v>
      </c>
      <c r="AR126" s="78" t="b">
        <v>1</v>
      </c>
      <c r="AS126" s="78"/>
      <c r="AT126" s="78">
        <v>0</v>
      </c>
      <c r="AU126" s="78"/>
      <c r="AV126" s="78" t="b">
        <v>0</v>
      </c>
      <c r="AW126" s="78" t="s">
        <v>3104</v>
      </c>
      <c r="AX126" s="83" t="s">
        <v>3228</v>
      </c>
      <c r="AY126" s="78" t="s">
        <v>66</v>
      </c>
      <c r="AZ126" s="78" t="str">
        <f>REPLACE(INDEX(GroupVertices[Group],MATCH(Vertices[[#This Row],[Vertex]],GroupVertices[Vertex],0)),1,1,"")</f>
        <v>26</v>
      </c>
      <c r="BA126" s="48"/>
      <c r="BB126" s="48"/>
      <c r="BC126" s="48"/>
      <c r="BD126" s="48"/>
      <c r="BE126" s="48"/>
      <c r="BF126" s="48"/>
      <c r="BG126" s="116" t="s">
        <v>4353</v>
      </c>
      <c r="BH126" s="116" t="s">
        <v>4353</v>
      </c>
      <c r="BI126" s="116" t="s">
        <v>4482</v>
      </c>
      <c r="BJ126" s="116" t="s">
        <v>4482</v>
      </c>
      <c r="BK126" s="116">
        <v>1</v>
      </c>
      <c r="BL126" s="120">
        <v>4.166666666666667</v>
      </c>
      <c r="BM126" s="116">
        <v>0</v>
      </c>
      <c r="BN126" s="120">
        <v>0</v>
      </c>
      <c r="BO126" s="116">
        <v>0</v>
      </c>
      <c r="BP126" s="120">
        <v>0</v>
      </c>
      <c r="BQ126" s="116">
        <v>23</v>
      </c>
      <c r="BR126" s="120">
        <v>95.83333333333333</v>
      </c>
      <c r="BS126" s="116">
        <v>24</v>
      </c>
      <c r="BT126" s="2"/>
      <c r="BU126" s="3"/>
      <c r="BV126" s="3"/>
      <c r="BW126" s="3"/>
      <c r="BX126" s="3"/>
    </row>
    <row r="127" spans="1:76" ht="15">
      <c r="A127" s="64" t="s">
        <v>305</v>
      </c>
      <c r="B127" s="65"/>
      <c r="C127" s="65" t="s">
        <v>64</v>
      </c>
      <c r="D127" s="66">
        <v>162.23169976828325</v>
      </c>
      <c r="E127" s="68"/>
      <c r="F127" s="100" t="s">
        <v>967</v>
      </c>
      <c r="G127" s="65"/>
      <c r="H127" s="69" t="s">
        <v>305</v>
      </c>
      <c r="I127" s="70"/>
      <c r="J127" s="70"/>
      <c r="K127" s="69" t="s">
        <v>3543</v>
      </c>
      <c r="L127" s="73">
        <v>1</v>
      </c>
      <c r="M127" s="74">
        <v>3739.75830078125</v>
      </c>
      <c r="N127" s="74">
        <v>4881.89111328125</v>
      </c>
      <c r="O127" s="75"/>
      <c r="P127" s="76"/>
      <c r="Q127" s="76"/>
      <c r="R127" s="86"/>
      <c r="S127" s="48">
        <v>0</v>
      </c>
      <c r="T127" s="48">
        <v>1</v>
      </c>
      <c r="U127" s="49">
        <v>0</v>
      </c>
      <c r="V127" s="49">
        <v>0.015625</v>
      </c>
      <c r="W127" s="49">
        <v>0</v>
      </c>
      <c r="X127" s="49">
        <v>0.546847</v>
      </c>
      <c r="Y127" s="49">
        <v>0</v>
      </c>
      <c r="Z127" s="49">
        <v>0</v>
      </c>
      <c r="AA127" s="71">
        <v>127</v>
      </c>
      <c r="AB127" s="71"/>
      <c r="AC127" s="72"/>
      <c r="AD127" s="78" t="s">
        <v>1831</v>
      </c>
      <c r="AE127" s="78">
        <v>630</v>
      </c>
      <c r="AF127" s="78">
        <v>424</v>
      </c>
      <c r="AG127" s="78">
        <v>123709</v>
      </c>
      <c r="AH127" s="78">
        <v>60361</v>
      </c>
      <c r="AI127" s="78"/>
      <c r="AJ127" s="78" t="s">
        <v>2133</v>
      </c>
      <c r="AK127" s="78" t="s">
        <v>2389</v>
      </c>
      <c r="AL127" s="78"/>
      <c r="AM127" s="78"/>
      <c r="AN127" s="80">
        <v>43005.23997685185</v>
      </c>
      <c r="AO127" s="78"/>
      <c r="AP127" s="78" t="b">
        <v>1</v>
      </c>
      <c r="AQ127" s="78" t="b">
        <v>0</v>
      </c>
      <c r="AR127" s="78" t="b">
        <v>0</v>
      </c>
      <c r="AS127" s="78"/>
      <c r="AT127" s="78">
        <v>0</v>
      </c>
      <c r="AU127" s="78"/>
      <c r="AV127" s="78" t="b">
        <v>0</v>
      </c>
      <c r="AW127" s="78" t="s">
        <v>3104</v>
      </c>
      <c r="AX127" s="83" t="s">
        <v>3229</v>
      </c>
      <c r="AY127" s="78" t="s">
        <v>66</v>
      </c>
      <c r="AZ127" s="78" t="str">
        <f>REPLACE(INDEX(GroupVertices[Group],MATCH(Vertices[[#This Row],[Vertex]],GroupVertices[Vertex],0)),1,1,"")</f>
        <v>3</v>
      </c>
      <c r="BA127" s="48"/>
      <c r="BB127" s="48"/>
      <c r="BC127" s="48"/>
      <c r="BD127" s="48"/>
      <c r="BE127" s="48"/>
      <c r="BF127" s="48"/>
      <c r="BG127" s="116" t="s">
        <v>4350</v>
      </c>
      <c r="BH127" s="116" t="s">
        <v>4350</v>
      </c>
      <c r="BI127" s="116" t="s">
        <v>4479</v>
      </c>
      <c r="BJ127" s="116" t="s">
        <v>4479</v>
      </c>
      <c r="BK127" s="116">
        <v>0</v>
      </c>
      <c r="BL127" s="120">
        <v>0</v>
      </c>
      <c r="BM127" s="116">
        <v>2</v>
      </c>
      <c r="BN127" s="120">
        <v>9.090909090909092</v>
      </c>
      <c r="BO127" s="116">
        <v>0</v>
      </c>
      <c r="BP127" s="120">
        <v>0</v>
      </c>
      <c r="BQ127" s="116">
        <v>20</v>
      </c>
      <c r="BR127" s="120">
        <v>90.9090909090909</v>
      </c>
      <c r="BS127" s="116">
        <v>22</v>
      </c>
      <c r="BT127" s="2"/>
      <c r="BU127" s="3"/>
      <c r="BV127" s="3"/>
      <c r="BW127" s="3"/>
      <c r="BX127" s="3"/>
    </row>
    <row r="128" spans="1:76" ht="15">
      <c r="A128" s="64" t="s">
        <v>306</v>
      </c>
      <c r="B128" s="65"/>
      <c r="C128" s="65" t="s">
        <v>64</v>
      </c>
      <c r="D128" s="66">
        <v>162.13200861502662</v>
      </c>
      <c r="E128" s="68"/>
      <c r="F128" s="100" t="s">
        <v>968</v>
      </c>
      <c r="G128" s="65"/>
      <c r="H128" s="69" t="s">
        <v>306</v>
      </c>
      <c r="I128" s="70"/>
      <c r="J128" s="70"/>
      <c r="K128" s="69" t="s">
        <v>3544</v>
      </c>
      <c r="L128" s="73">
        <v>1</v>
      </c>
      <c r="M128" s="74">
        <v>3268.015625</v>
      </c>
      <c r="N128" s="74">
        <v>6755.42236328125</v>
      </c>
      <c r="O128" s="75"/>
      <c r="P128" s="76"/>
      <c r="Q128" s="76"/>
      <c r="R128" s="86"/>
      <c r="S128" s="48">
        <v>0</v>
      </c>
      <c r="T128" s="48">
        <v>1</v>
      </c>
      <c r="U128" s="49">
        <v>0</v>
      </c>
      <c r="V128" s="49">
        <v>0.015625</v>
      </c>
      <c r="W128" s="49">
        <v>0</v>
      </c>
      <c r="X128" s="49">
        <v>0.546847</v>
      </c>
      <c r="Y128" s="49">
        <v>0</v>
      </c>
      <c r="Z128" s="49">
        <v>0</v>
      </c>
      <c r="AA128" s="71">
        <v>128</v>
      </c>
      <c r="AB128" s="71"/>
      <c r="AC128" s="72"/>
      <c r="AD128" s="78" t="s">
        <v>1832</v>
      </c>
      <c r="AE128" s="78">
        <v>76</v>
      </c>
      <c r="AF128" s="78">
        <v>242</v>
      </c>
      <c r="AG128" s="78">
        <v>14975</v>
      </c>
      <c r="AH128" s="78">
        <v>6361</v>
      </c>
      <c r="AI128" s="78"/>
      <c r="AJ128" s="78" t="s">
        <v>2134</v>
      </c>
      <c r="AK128" s="78" t="s">
        <v>2330</v>
      </c>
      <c r="AL128" s="78"/>
      <c r="AM128" s="78"/>
      <c r="AN128" s="80">
        <v>41093.17141203704</v>
      </c>
      <c r="AO128" s="83" t="s">
        <v>2800</v>
      </c>
      <c r="AP128" s="78" t="b">
        <v>0</v>
      </c>
      <c r="AQ128" s="78" t="b">
        <v>0</v>
      </c>
      <c r="AR128" s="78" t="b">
        <v>1</v>
      </c>
      <c r="AS128" s="78"/>
      <c r="AT128" s="78">
        <v>2</v>
      </c>
      <c r="AU128" s="83" t="s">
        <v>2957</v>
      </c>
      <c r="AV128" s="78" t="b">
        <v>0</v>
      </c>
      <c r="AW128" s="78" t="s">
        <v>3104</v>
      </c>
      <c r="AX128" s="83" t="s">
        <v>3230</v>
      </c>
      <c r="AY128" s="78" t="s">
        <v>66</v>
      </c>
      <c r="AZ128" s="78" t="str">
        <f>REPLACE(INDEX(GroupVertices[Group],MATCH(Vertices[[#This Row],[Vertex]],GroupVertices[Vertex],0)),1,1,"")</f>
        <v>3</v>
      </c>
      <c r="BA128" s="48"/>
      <c r="BB128" s="48"/>
      <c r="BC128" s="48"/>
      <c r="BD128" s="48"/>
      <c r="BE128" s="48"/>
      <c r="BF128" s="48"/>
      <c r="BG128" s="116" t="s">
        <v>4350</v>
      </c>
      <c r="BH128" s="116" t="s">
        <v>4350</v>
      </c>
      <c r="BI128" s="116" t="s">
        <v>4479</v>
      </c>
      <c r="BJ128" s="116" t="s">
        <v>4479</v>
      </c>
      <c r="BK128" s="116">
        <v>0</v>
      </c>
      <c r="BL128" s="120">
        <v>0</v>
      </c>
      <c r="BM128" s="116">
        <v>2</v>
      </c>
      <c r="BN128" s="120">
        <v>9.090909090909092</v>
      </c>
      <c r="BO128" s="116">
        <v>0</v>
      </c>
      <c r="BP128" s="120">
        <v>0</v>
      </c>
      <c r="BQ128" s="116">
        <v>20</v>
      </c>
      <c r="BR128" s="120">
        <v>90.9090909090909</v>
      </c>
      <c r="BS128" s="116">
        <v>22</v>
      </c>
      <c r="BT128" s="2"/>
      <c r="BU128" s="3"/>
      <c r="BV128" s="3"/>
      <c r="BW128" s="3"/>
      <c r="BX128" s="3"/>
    </row>
    <row r="129" spans="1:76" ht="15">
      <c r="A129" s="64" t="s">
        <v>307</v>
      </c>
      <c r="B129" s="65"/>
      <c r="C129" s="65" t="s">
        <v>64</v>
      </c>
      <c r="D129" s="66">
        <v>162.98595646077973</v>
      </c>
      <c r="E129" s="68"/>
      <c r="F129" s="100" t="s">
        <v>969</v>
      </c>
      <c r="G129" s="65"/>
      <c r="H129" s="69" t="s">
        <v>307</v>
      </c>
      <c r="I129" s="70"/>
      <c r="J129" s="70"/>
      <c r="K129" s="69" t="s">
        <v>3545</v>
      </c>
      <c r="L129" s="73">
        <v>8.240336743007152</v>
      </c>
      <c r="M129" s="74">
        <v>7197.1357421875</v>
      </c>
      <c r="N129" s="74">
        <v>3032.0498046875</v>
      </c>
      <c r="O129" s="75"/>
      <c r="P129" s="76"/>
      <c r="Q129" s="76"/>
      <c r="R129" s="86"/>
      <c r="S129" s="48">
        <v>0</v>
      </c>
      <c r="T129" s="48">
        <v>2</v>
      </c>
      <c r="U129" s="49">
        <v>2</v>
      </c>
      <c r="V129" s="49">
        <v>0.5</v>
      </c>
      <c r="W129" s="49">
        <v>0</v>
      </c>
      <c r="X129" s="49">
        <v>1.459457</v>
      </c>
      <c r="Y129" s="49">
        <v>0</v>
      </c>
      <c r="Z129" s="49">
        <v>0</v>
      </c>
      <c r="AA129" s="71">
        <v>129</v>
      </c>
      <c r="AB129" s="71"/>
      <c r="AC129" s="72"/>
      <c r="AD129" s="78" t="s">
        <v>1833</v>
      </c>
      <c r="AE129" s="78">
        <v>2505</v>
      </c>
      <c r="AF129" s="78">
        <v>1801</v>
      </c>
      <c r="AG129" s="78">
        <v>22323</v>
      </c>
      <c r="AH129" s="78">
        <v>22958</v>
      </c>
      <c r="AI129" s="78"/>
      <c r="AJ129" s="78" t="s">
        <v>2135</v>
      </c>
      <c r="AK129" s="78" t="s">
        <v>2390</v>
      </c>
      <c r="AL129" s="83" t="s">
        <v>2568</v>
      </c>
      <c r="AM129" s="78"/>
      <c r="AN129" s="80">
        <v>39881.96806712963</v>
      </c>
      <c r="AO129" s="83" t="s">
        <v>2801</v>
      </c>
      <c r="AP129" s="78" t="b">
        <v>0</v>
      </c>
      <c r="AQ129" s="78" t="b">
        <v>0</v>
      </c>
      <c r="AR129" s="78" t="b">
        <v>1</v>
      </c>
      <c r="AS129" s="78"/>
      <c r="AT129" s="78">
        <v>51</v>
      </c>
      <c r="AU129" s="83" t="s">
        <v>2957</v>
      </c>
      <c r="AV129" s="78" t="b">
        <v>0</v>
      </c>
      <c r="AW129" s="78" t="s">
        <v>3104</v>
      </c>
      <c r="AX129" s="83" t="s">
        <v>3231</v>
      </c>
      <c r="AY129" s="78" t="s">
        <v>66</v>
      </c>
      <c r="AZ129" s="78" t="str">
        <f>REPLACE(INDEX(GroupVertices[Group],MATCH(Vertices[[#This Row],[Vertex]],GroupVertices[Vertex],0)),1,1,"")</f>
        <v>25</v>
      </c>
      <c r="BA129" s="48" t="s">
        <v>714</v>
      </c>
      <c r="BB129" s="48" t="s">
        <v>714</v>
      </c>
      <c r="BC129" s="48" t="s">
        <v>778</v>
      </c>
      <c r="BD129" s="48" t="s">
        <v>778</v>
      </c>
      <c r="BE129" s="48" t="s">
        <v>828</v>
      </c>
      <c r="BF129" s="48" t="s">
        <v>828</v>
      </c>
      <c r="BG129" s="116" t="s">
        <v>4354</v>
      </c>
      <c r="BH129" s="116" t="s">
        <v>4354</v>
      </c>
      <c r="BI129" s="116" t="s">
        <v>4483</v>
      </c>
      <c r="BJ129" s="116" t="s">
        <v>4483</v>
      </c>
      <c r="BK129" s="116">
        <v>1</v>
      </c>
      <c r="BL129" s="120">
        <v>6.25</v>
      </c>
      <c r="BM129" s="116">
        <v>0</v>
      </c>
      <c r="BN129" s="120">
        <v>0</v>
      </c>
      <c r="BO129" s="116">
        <v>0</v>
      </c>
      <c r="BP129" s="120">
        <v>0</v>
      </c>
      <c r="BQ129" s="116">
        <v>15</v>
      </c>
      <c r="BR129" s="120">
        <v>93.75</v>
      </c>
      <c r="BS129" s="116">
        <v>16</v>
      </c>
      <c r="BT129" s="2"/>
      <c r="BU129" s="3"/>
      <c r="BV129" s="3"/>
      <c r="BW129" s="3"/>
      <c r="BX129" s="3"/>
    </row>
    <row r="130" spans="1:76" ht="15">
      <c r="A130" s="64" t="s">
        <v>444</v>
      </c>
      <c r="B130" s="65"/>
      <c r="C130" s="65" t="s">
        <v>64</v>
      </c>
      <c r="D130" s="66">
        <v>217.9218071946584</v>
      </c>
      <c r="E130" s="68"/>
      <c r="F130" s="100" t="s">
        <v>3008</v>
      </c>
      <c r="G130" s="65"/>
      <c r="H130" s="69" t="s">
        <v>444</v>
      </c>
      <c r="I130" s="70"/>
      <c r="J130" s="70"/>
      <c r="K130" s="69" t="s">
        <v>3546</v>
      </c>
      <c r="L130" s="73">
        <v>1</v>
      </c>
      <c r="M130" s="74">
        <v>7197.1357421875</v>
      </c>
      <c r="N130" s="74">
        <v>3473.18212890625</v>
      </c>
      <c r="O130" s="75"/>
      <c r="P130" s="76"/>
      <c r="Q130" s="76"/>
      <c r="R130" s="86"/>
      <c r="S130" s="48">
        <v>1</v>
      </c>
      <c r="T130" s="48">
        <v>0</v>
      </c>
      <c r="U130" s="49">
        <v>0</v>
      </c>
      <c r="V130" s="49">
        <v>0.333333</v>
      </c>
      <c r="W130" s="49">
        <v>0</v>
      </c>
      <c r="X130" s="49">
        <v>0.770269</v>
      </c>
      <c r="Y130" s="49">
        <v>0</v>
      </c>
      <c r="Z130" s="49">
        <v>0</v>
      </c>
      <c r="AA130" s="71">
        <v>130</v>
      </c>
      <c r="AB130" s="71"/>
      <c r="AC130" s="72"/>
      <c r="AD130" s="78" t="s">
        <v>1834</v>
      </c>
      <c r="AE130" s="78">
        <v>97307</v>
      </c>
      <c r="AF130" s="78">
        <v>102094</v>
      </c>
      <c r="AG130" s="78">
        <v>136866</v>
      </c>
      <c r="AH130" s="78">
        <v>13631</v>
      </c>
      <c r="AI130" s="78">
        <v>3600</v>
      </c>
      <c r="AJ130" s="78" t="s">
        <v>2136</v>
      </c>
      <c r="AK130" s="78" t="s">
        <v>2391</v>
      </c>
      <c r="AL130" s="78"/>
      <c r="AM130" s="78" t="s">
        <v>2315</v>
      </c>
      <c r="AN130" s="80">
        <v>41301.79547453704</v>
      </c>
      <c r="AO130" s="83" t="s">
        <v>2802</v>
      </c>
      <c r="AP130" s="78" t="b">
        <v>0</v>
      </c>
      <c r="AQ130" s="78" t="b">
        <v>0</v>
      </c>
      <c r="AR130" s="78" t="b">
        <v>1</v>
      </c>
      <c r="AS130" s="78" t="s">
        <v>1621</v>
      </c>
      <c r="AT130" s="78">
        <v>596</v>
      </c>
      <c r="AU130" s="83" t="s">
        <v>2957</v>
      </c>
      <c r="AV130" s="78" t="b">
        <v>0</v>
      </c>
      <c r="AW130" s="78" t="s">
        <v>3104</v>
      </c>
      <c r="AX130" s="83" t="s">
        <v>3232</v>
      </c>
      <c r="AY130" s="78" t="s">
        <v>65</v>
      </c>
      <c r="AZ130" s="78" t="str">
        <f>REPLACE(INDEX(GroupVertices[Group],MATCH(Vertices[[#This Row],[Vertex]],GroupVertices[Vertex],0)),1,1,"")</f>
        <v>25</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445</v>
      </c>
      <c r="B131" s="65"/>
      <c r="C131" s="65" t="s">
        <v>64</v>
      </c>
      <c r="D131" s="66">
        <v>223.62939959539443</v>
      </c>
      <c r="E131" s="68"/>
      <c r="F131" s="100" t="s">
        <v>3009</v>
      </c>
      <c r="G131" s="65"/>
      <c r="H131" s="69" t="s">
        <v>445</v>
      </c>
      <c r="I131" s="70"/>
      <c r="J131" s="70"/>
      <c r="K131" s="69" t="s">
        <v>3547</v>
      </c>
      <c r="L131" s="73">
        <v>1</v>
      </c>
      <c r="M131" s="74">
        <v>7466.7646484375</v>
      </c>
      <c r="N131" s="74">
        <v>3473.18212890625</v>
      </c>
      <c r="O131" s="75"/>
      <c r="P131" s="76"/>
      <c r="Q131" s="76"/>
      <c r="R131" s="86"/>
      <c r="S131" s="48">
        <v>1</v>
      </c>
      <c r="T131" s="48">
        <v>0</v>
      </c>
      <c r="U131" s="49">
        <v>0</v>
      </c>
      <c r="V131" s="49">
        <v>0.333333</v>
      </c>
      <c r="W131" s="49">
        <v>0</v>
      </c>
      <c r="X131" s="49">
        <v>0.770269</v>
      </c>
      <c r="Y131" s="49">
        <v>0</v>
      </c>
      <c r="Z131" s="49">
        <v>0</v>
      </c>
      <c r="AA131" s="71">
        <v>131</v>
      </c>
      <c r="AB131" s="71"/>
      <c r="AC131" s="72"/>
      <c r="AD131" s="78" t="s">
        <v>1835</v>
      </c>
      <c r="AE131" s="78">
        <v>1121</v>
      </c>
      <c r="AF131" s="78">
        <v>112514</v>
      </c>
      <c r="AG131" s="78">
        <v>171752</v>
      </c>
      <c r="AH131" s="78">
        <v>40194</v>
      </c>
      <c r="AI131" s="78"/>
      <c r="AJ131" s="78" t="s">
        <v>2137</v>
      </c>
      <c r="AK131" s="78" t="s">
        <v>2339</v>
      </c>
      <c r="AL131" s="83" t="s">
        <v>2569</v>
      </c>
      <c r="AM131" s="78"/>
      <c r="AN131" s="80">
        <v>39846.40006944445</v>
      </c>
      <c r="AO131" s="83" t="s">
        <v>2803</v>
      </c>
      <c r="AP131" s="78" t="b">
        <v>0</v>
      </c>
      <c r="AQ131" s="78" t="b">
        <v>0</v>
      </c>
      <c r="AR131" s="78" t="b">
        <v>0</v>
      </c>
      <c r="AS131" s="78"/>
      <c r="AT131" s="78">
        <v>1013</v>
      </c>
      <c r="AU131" s="83" t="s">
        <v>2969</v>
      </c>
      <c r="AV131" s="78" t="b">
        <v>1</v>
      </c>
      <c r="AW131" s="78" t="s">
        <v>3104</v>
      </c>
      <c r="AX131" s="83" t="s">
        <v>3233</v>
      </c>
      <c r="AY131" s="78" t="s">
        <v>65</v>
      </c>
      <c r="AZ131" s="78" t="str">
        <f>REPLACE(INDEX(GroupVertices[Group],MATCH(Vertices[[#This Row],[Vertex]],GroupVertices[Vertex],0)),1,1,"")</f>
        <v>25</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308</v>
      </c>
      <c r="B132" s="65"/>
      <c r="C132" s="65" t="s">
        <v>64</v>
      </c>
      <c r="D132" s="66">
        <v>162.26237396928528</v>
      </c>
      <c r="E132" s="68"/>
      <c r="F132" s="100" t="s">
        <v>970</v>
      </c>
      <c r="G132" s="65"/>
      <c r="H132" s="69" t="s">
        <v>308</v>
      </c>
      <c r="I132" s="70"/>
      <c r="J132" s="70"/>
      <c r="K132" s="69" t="s">
        <v>3548</v>
      </c>
      <c r="L132" s="73">
        <v>1</v>
      </c>
      <c r="M132" s="74">
        <v>3359.240478515625</v>
      </c>
      <c r="N132" s="74">
        <v>5632.96484375</v>
      </c>
      <c r="O132" s="75"/>
      <c r="P132" s="76"/>
      <c r="Q132" s="76"/>
      <c r="R132" s="86"/>
      <c r="S132" s="48">
        <v>0</v>
      </c>
      <c r="T132" s="48">
        <v>1</v>
      </c>
      <c r="U132" s="49">
        <v>0</v>
      </c>
      <c r="V132" s="49">
        <v>0.015625</v>
      </c>
      <c r="W132" s="49">
        <v>0</v>
      </c>
      <c r="X132" s="49">
        <v>0.546847</v>
      </c>
      <c r="Y132" s="49">
        <v>0</v>
      </c>
      <c r="Z132" s="49">
        <v>0</v>
      </c>
      <c r="AA132" s="71">
        <v>132</v>
      </c>
      <c r="AB132" s="71"/>
      <c r="AC132" s="72"/>
      <c r="AD132" s="78" t="s">
        <v>1836</v>
      </c>
      <c r="AE132" s="78">
        <v>2844</v>
      </c>
      <c r="AF132" s="78">
        <v>480</v>
      </c>
      <c r="AG132" s="78">
        <v>65690</v>
      </c>
      <c r="AH132" s="78">
        <v>103947</v>
      </c>
      <c r="AI132" s="78"/>
      <c r="AJ132" s="78"/>
      <c r="AK132" s="78" t="s">
        <v>2392</v>
      </c>
      <c r="AL132" s="78"/>
      <c r="AM132" s="78"/>
      <c r="AN132" s="80">
        <v>41235.40212962963</v>
      </c>
      <c r="AO132" s="78"/>
      <c r="AP132" s="78" t="b">
        <v>1</v>
      </c>
      <c r="AQ132" s="78" t="b">
        <v>0</v>
      </c>
      <c r="AR132" s="78" t="b">
        <v>0</v>
      </c>
      <c r="AS132" s="78"/>
      <c r="AT132" s="78">
        <v>0</v>
      </c>
      <c r="AU132" s="83" t="s">
        <v>2957</v>
      </c>
      <c r="AV132" s="78" t="b">
        <v>0</v>
      </c>
      <c r="AW132" s="78" t="s">
        <v>3104</v>
      </c>
      <c r="AX132" s="83" t="s">
        <v>3234</v>
      </c>
      <c r="AY132" s="78" t="s">
        <v>66</v>
      </c>
      <c r="AZ132" s="78" t="str">
        <f>REPLACE(INDEX(GroupVertices[Group],MATCH(Vertices[[#This Row],[Vertex]],GroupVertices[Vertex],0)),1,1,"")</f>
        <v>3</v>
      </c>
      <c r="BA132" s="48"/>
      <c r="BB132" s="48"/>
      <c r="BC132" s="48"/>
      <c r="BD132" s="48"/>
      <c r="BE132" s="48"/>
      <c r="BF132" s="48"/>
      <c r="BG132" s="116" t="s">
        <v>4350</v>
      </c>
      <c r="BH132" s="116" t="s">
        <v>4350</v>
      </c>
      <c r="BI132" s="116" t="s">
        <v>4479</v>
      </c>
      <c r="BJ132" s="116" t="s">
        <v>4479</v>
      </c>
      <c r="BK132" s="116">
        <v>0</v>
      </c>
      <c r="BL132" s="120">
        <v>0</v>
      </c>
      <c r="BM132" s="116">
        <v>2</v>
      </c>
      <c r="BN132" s="120">
        <v>9.090909090909092</v>
      </c>
      <c r="BO132" s="116">
        <v>0</v>
      </c>
      <c r="BP132" s="120">
        <v>0</v>
      </c>
      <c r="BQ132" s="116">
        <v>20</v>
      </c>
      <c r="BR132" s="120">
        <v>90.9090909090909</v>
      </c>
      <c r="BS132" s="116">
        <v>22</v>
      </c>
      <c r="BT132" s="2"/>
      <c r="BU132" s="3"/>
      <c r="BV132" s="3"/>
      <c r="BW132" s="3"/>
      <c r="BX132" s="3"/>
    </row>
    <row r="133" spans="1:76" ht="15">
      <c r="A133" s="64" t="s">
        <v>309</v>
      </c>
      <c r="B133" s="65"/>
      <c r="C133" s="65" t="s">
        <v>64</v>
      </c>
      <c r="D133" s="66">
        <v>162.13036535425866</v>
      </c>
      <c r="E133" s="68"/>
      <c r="F133" s="100" t="s">
        <v>971</v>
      </c>
      <c r="G133" s="65"/>
      <c r="H133" s="69" t="s">
        <v>309</v>
      </c>
      <c r="I133" s="70"/>
      <c r="J133" s="70"/>
      <c r="K133" s="69" t="s">
        <v>3549</v>
      </c>
      <c r="L133" s="73">
        <v>1</v>
      </c>
      <c r="M133" s="74">
        <v>3630.432373046875</v>
      </c>
      <c r="N133" s="74">
        <v>9646.09375</v>
      </c>
      <c r="O133" s="75"/>
      <c r="P133" s="76"/>
      <c r="Q133" s="76"/>
      <c r="R133" s="86"/>
      <c r="S133" s="48">
        <v>0</v>
      </c>
      <c r="T133" s="48">
        <v>1</v>
      </c>
      <c r="U133" s="49">
        <v>0</v>
      </c>
      <c r="V133" s="49">
        <v>0.015625</v>
      </c>
      <c r="W133" s="49">
        <v>0</v>
      </c>
      <c r="X133" s="49">
        <v>0.546847</v>
      </c>
      <c r="Y133" s="49">
        <v>0</v>
      </c>
      <c r="Z133" s="49">
        <v>0</v>
      </c>
      <c r="AA133" s="71">
        <v>133</v>
      </c>
      <c r="AB133" s="71"/>
      <c r="AC133" s="72"/>
      <c r="AD133" s="78" t="s">
        <v>1837</v>
      </c>
      <c r="AE133" s="78">
        <v>262</v>
      </c>
      <c r="AF133" s="78">
        <v>239</v>
      </c>
      <c r="AG133" s="78">
        <v>22993</v>
      </c>
      <c r="AH133" s="78">
        <v>10441</v>
      </c>
      <c r="AI133" s="78"/>
      <c r="AJ133" s="78" t="s">
        <v>2138</v>
      </c>
      <c r="AK133" s="78" t="s">
        <v>2393</v>
      </c>
      <c r="AL133" s="83" t="s">
        <v>2570</v>
      </c>
      <c r="AM133" s="78"/>
      <c r="AN133" s="80">
        <v>41378.12815972222</v>
      </c>
      <c r="AO133" s="83" t="s">
        <v>2804</v>
      </c>
      <c r="AP133" s="78" t="b">
        <v>0</v>
      </c>
      <c r="AQ133" s="78" t="b">
        <v>0</v>
      </c>
      <c r="AR133" s="78" t="b">
        <v>1</v>
      </c>
      <c r="AS133" s="78"/>
      <c r="AT133" s="78">
        <v>6</v>
      </c>
      <c r="AU133" s="83" t="s">
        <v>2970</v>
      </c>
      <c r="AV133" s="78" t="b">
        <v>0</v>
      </c>
      <c r="AW133" s="78" t="s">
        <v>3104</v>
      </c>
      <c r="AX133" s="83" t="s">
        <v>3235</v>
      </c>
      <c r="AY133" s="78" t="s">
        <v>66</v>
      </c>
      <c r="AZ133" s="78" t="str">
        <f>REPLACE(INDEX(GroupVertices[Group],MATCH(Vertices[[#This Row],[Vertex]],GroupVertices[Vertex],0)),1,1,"")</f>
        <v>3</v>
      </c>
      <c r="BA133" s="48"/>
      <c r="BB133" s="48"/>
      <c r="BC133" s="48"/>
      <c r="BD133" s="48"/>
      <c r="BE133" s="48"/>
      <c r="BF133" s="48"/>
      <c r="BG133" s="116" t="s">
        <v>4350</v>
      </c>
      <c r="BH133" s="116" t="s">
        <v>4350</v>
      </c>
      <c r="BI133" s="116" t="s">
        <v>4479</v>
      </c>
      <c r="BJ133" s="116" t="s">
        <v>4479</v>
      </c>
      <c r="BK133" s="116">
        <v>0</v>
      </c>
      <c r="BL133" s="120">
        <v>0</v>
      </c>
      <c r="BM133" s="116">
        <v>2</v>
      </c>
      <c r="BN133" s="120">
        <v>9.090909090909092</v>
      </c>
      <c r="BO133" s="116">
        <v>0</v>
      </c>
      <c r="BP133" s="120">
        <v>0</v>
      </c>
      <c r="BQ133" s="116">
        <v>20</v>
      </c>
      <c r="BR133" s="120">
        <v>90.9090909090909</v>
      </c>
      <c r="BS133" s="116">
        <v>22</v>
      </c>
      <c r="BT133" s="2"/>
      <c r="BU133" s="3"/>
      <c r="BV133" s="3"/>
      <c r="BW133" s="3"/>
      <c r="BX133" s="3"/>
    </row>
    <row r="134" spans="1:76" ht="15">
      <c r="A134" s="64" t="s">
        <v>310</v>
      </c>
      <c r="B134" s="65"/>
      <c r="C134" s="65" t="s">
        <v>64</v>
      </c>
      <c r="D134" s="66">
        <v>163.69310634459453</v>
      </c>
      <c r="E134" s="68"/>
      <c r="F134" s="100" t="s">
        <v>3010</v>
      </c>
      <c r="G134" s="65"/>
      <c r="H134" s="69" t="s">
        <v>310</v>
      </c>
      <c r="I134" s="70"/>
      <c r="J134" s="70"/>
      <c r="K134" s="69" t="s">
        <v>3550</v>
      </c>
      <c r="L134" s="73">
        <v>1</v>
      </c>
      <c r="M134" s="74">
        <v>7261.74609375</v>
      </c>
      <c r="N134" s="74">
        <v>7893.328125</v>
      </c>
      <c r="O134" s="75"/>
      <c r="P134" s="76"/>
      <c r="Q134" s="76"/>
      <c r="R134" s="86"/>
      <c r="S134" s="48">
        <v>0</v>
      </c>
      <c r="T134" s="48">
        <v>1</v>
      </c>
      <c r="U134" s="49">
        <v>0</v>
      </c>
      <c r="V134" s="49">
        <v>0.076923</v>
      </c>
      <c r="W134" s="49">
        <v>0</v>
      </c>
      <c r="X134" s="49">
        <v>0.573476</v>
      </c>
      <c r="Y134" s="49">
        <v>0</v>
      </c>
      <c r="Z134" s="49">
        <v>0</v>
      </c>
      <c r="AA134" s="71">
        <v>134</v>
      </c>
      <c r="AB134" s="71"/>
      <c r="AC134" s="72"/>
      <c r="AD134" s="78" t="s">
        <v>1838</v>
      </c>
      <c r="AE134" s="78">
        <v>409</v>
      </c>
      <c r="AF134" s="78">
        <v>3092</v>
      </c>
      <c r="AG134" s="78">
        <v>21845</v>
      </c>
      <c r="AH134" s="78">
        <v>6363</v>
      </c>
      <c r="AI134" s="78"/>
      <c r="AJ134" s="78" t="s">
        <v>2139</v>
      </c>
      <c r="AK134" s="78" t="s">
        <v>2394</v>
      </c>
      <c r="AL134" s="83" t="s">
        <v>2571</v>
      </c>
      <c r="AM134" s="78"/>
      <c r="AN134" s="80">
        <v>42030.5718287037</v>
      </c>
      <c r="AO134" s="83" t="s">
        <v>2805</v>
      </c>
      <c r="AP134" s="78" t="b">
        <v>1</v>
      </c>
      <c r="AQ134" s="78" t="b">
        <v>0</v>
      </c>
      <c r="AR134" s="78" t="b">
        <v>1</v>
      </c>
      <c r="AS134" s="78"/>
      <c r="AT134" s="78">
        <v>7</v>
      </c>
      <c r="AU134" s="83" t="s">
        <v>2957</v>
      </c>
      <c r="AV134" s="78" t="b">
        <v>0</v>
      </c>
      <c r="AW134" s="78" t="s">
        <v>3104</v>
      </c>
      <c r="AX134" s="83" t="s">
        <v>3236</v>
      </c>
      <c r="AY134" s="78" t="s">
        <v>66</v>
      </c>
      <c r="AZ134" s="78" t="str">
        <f>REPLACE(INDEX(GroupVertices[Group],MATCH(Vertices[[#This Row],[Vertex]],GroupVertices[Vertex],0)),1,1,"")</f>
        <v>9</v>
      </c>
      <c r="BA134" s="48" t="s">
        <v>715</v>
      </c>
      <c r="BB134" s="48" t="s">
        <v>715</v>
      </c>
      <c r="BC134" s="48" t="s">
        <v>787</v>
      </c>
      <c r="BD134" s="48" t="s">
        <v>787</v>
      </c>
      <c r="BE134" s="48" t="s">
        <v>800</v>
      </c>
      <c r="BF134" s="48" t="s">
        <v>800</v>
      </c>
      <c r="BG134" s="116" t="s">
        <v>4355</v>
      </c>
      <c r="BH134" s="116" t="s">
        <v>4355</v>
      </c>
      <c r="BI134" s="116" t="s">
        <v>4484</v>
      </c>
      <c r="BJ134" s="116" t="s">
        <v>4484</v>
      </c>
      <c r="BK134" s="116">
        <v>0</v>
      </c>
      <c r="BL134" s="120">
        <v>0</v>
      </c>
      <c r="BM134" s="116">
        <v>0</v>
      </c>
      <c r="BN134" s="120">
        <v>0</v>
      </c>
      <c r="BO134" s="116">
        <v>0</v>
      </c>
      <c r="BP134" s="120">
        <v>0</v>
      </c>
      <c r="BQ134" s="116">
        <v>8</v>
      </c>
      <c r="BR134" s="120">
        <v>100</v>
      </c>
      <c r="BS134" s="116">
        <v>8</v>
      </c>
      <c r="BT134" s="2"/>
      <c r="BU134" s="3"/>
      <c r="BV134" s="3"/>
      <c r="BW134" s="3"/>
      <c r="BX134" s="3"/>
    </row>
    <row r="135" spans="1:76" ht="15">
      <c r="A135" s="64" t="s">
        <v>410</v>
      </c>
      <c r="B135" s="65"/>
      <c r="C135" s="65" t="s">
        <v>64</v>
      </c>
      <c r="D135" s="66">
        <v>177.55784519751484</v>
      </c>
      <c r="E135" s="68"/>
      <c r="F135" s="100" t="s">
        <v>3011</v>
      </c>
      <c r="G135" s="65"/>
      <c r="H135" s="69" t="s">
        <v>410</v>
      </c>
      <c r="I135" s="70"/>
      <c r="J135" s="70"/>
      <c r="K135" s="69" t="s">
        <v>3551</v>
      </c>
      <c r="L135" s="73">
        <v>153.0470716031502</v>
      </c>
      <c r="M135" s="74">
        <v>7316.51513671875</v>
      </c>
      <c r="N135" s="74">
        <v>8792.2685546875</v>
      </c>
      <c r="O135" s="75"/>
      <c r="P135" s="76"/>
      <c r="Q135" s="76"/>
      <c r="R135" s="86"/>
      <c r="S135" s="48">
        <v>8</v>
      </c>
      <c r="T135" s="48">
        <v>1</v>
      </c>
      <c r="U135" s="49">
        <v>42</v>
      </c>
      <c r="V135" s="49">
        <v>0.142857</v>
      </c>
      <c r="W135" s="49">
        <v>0</v>
      </c>
      <c r="X135" s="49">
        <v>3.985656</v>
      </c>
      <c r="Y135" s="49">
        <v>0</v>
      </c>
      <c r="Z135" s="49">
        <v>0</v>
      </c>
      <c r="AA135" s="71">
        <v>135</v>
      </c>
      <c r="AB135" s="71"/>
      <c r="AC135" s="72"/>
      <c r="AD135" s="78" t="s">
        <v>1839</v>
      </c>
      <c r="AE135" s="78">
        <v>962</v>
      </c>
      <c r="AF135" s="78">
        <v>28404</v>
      </c>
      <c r="AG135" s="78">
        <v>5772</v>
      </c>
      <c r="AH135" s="78">
        <v>1264</v>
      </c>
      <c r="AI135" s="78"/>
      <c r="AJ135" s="78" t="s">
        <v>2140</v>
      </c>
      <c r="AK135" s="78" t="s">
        <v>2395</v>
      </c>
      <c r="AL135" s="83" t="s">
        <v>2572</v>
      </c>
      <c r="AM135" s="78"/>
      <c r="AN135" s="80">
        <v>40435.427453703705</v>
      </c>
      <c r="AO135" s="83" t="s">
        <v>2806</v>
      </c>
      <c r="AP135" s="78" t="b">
        <v>0</v>
      </c>
      <c r="AQ135" s="78" t="b">
        <v>0</v>
      </c>
      <c r="AR135" s="78" t="b">
        <v>1</v>
      </c>
      <c r="AS135" s="78"/>
      <c r="AT135" s="78">
        <v>188</v>
      </c>
      <c r="AU135" s="83" t="s">
        <v>2957</v>
      </c>
      <c r="AV135" s="78" t="b">
        <v>0</v>
      </c>
      <c r="AW135" s="78" t="s">
        <v>3104</v>
      </c>
      <c r="AX135" s="83" t="s">
        <v>3237</v>
      </c>
      <c r="AY135" s="78" t="s">
        <v>66</v>
      </c>
      <c r="AZ135" s="78" t="str">
        <f>REPLACE(INDEX(GroupVertices[Group],MATCH(Vertices[[#This Row],[Vertex]],GroupVertices[Vertex],0)),1,1,"")</f>
        <v>9</v>
      </c>
      <c r="BA135" s="48" t="s">
        <v>715</v>
      </c>
      <c r="BB135" s="48" t="s">
        <v>715</v>
      </c>
      <c r="BC135" s="48" t="s">
        <v>787</v>
      </c>
      <c r="BD135" s="48" t="s">
        <v>787</v>
      </c>
      <c r="BE135" s="48" t="s">
        <v>800</v>
      </c>
      <c r="BF135" s="48" t="s">
        <v>800</v>
      </c>
      <c r="BG135" s="116" t="s">
        <v>4356</v>
      </c>
      <c r="BH135" s="116" t="s">
        <v>4356</v>
      </c>
      <c r="BI135" s="116" t="s">
        <v>4485</v>
      </c>
      <c r="BJ135" s="116" t="s">
        <v>4485</v>
      </c>
      <c r="BK135" s="116">
        <v>0</v>
      </c>
      <c r="BL135" s="120">
        <v>0</v>
      </c>
      <c r="BM135" s="116">
        <v>0</v>
      </c>
      <c r="BN135" s="120">
        <v>0</v>
      </c>
      <c r="BO135" s="116">
        <v>0</v>
      </c>
      <c r="BP135" s="120">
        <v>0</v>
      </c>
      <c r="BQ135" s="116">
        <v>6</v>
      </c>
      <c r="BR135" s="120">
        <v>100</v>
      </c>
      <c r="BS135" s="116">
        <v>6</v>
      </c>
      <c r="BT135" s="2"/>
      <c r="BU135" s="3"/>
      <c r="BV135" s="3"/>
      <c r="BW135" s="3"/>
      <c r="BX135" s="3"/>
    </row>
    <row r="136" spans="1:76" ht="15">
      <c r="A136" s="64" t="s">
        <v>311</v>
      </c>
      <c r="B136" s="65"/>
      <c r="C136" s="65" t="s">
        <v>64</v>
      </c>
      <c r="D136" s="66">
        <v>162.86435516395022</v>
      </c>
      <c r="E136" s="68"/>
      <c r="F136" s="100" t="s">
        <v>3012</v>
      </c>
      <c r="G136" s="65"/>
      <c r="H136" s="69" t="s">
        <v>311</v>
      </c>
      <c r="I136" s="70"/>
      <c r="J136" s="70"/>
      <c r="K136" s="69" t="s">
        <v>3552</v>
      </c>
      <c r="L136" s="73">
        <v>1</v>
      </c>
      <c r="M136" s="74">
        <v>7154.7802734375</v>
      </c>
      <c r="N136" s="74">
        <v>9646.09375</v>
      </c>
      <c r="O136" s="75"/>
      <c r="P136" s="76"/>
      <c r="Q136" s="76"/>
      <c r="R136" s="86"/>
      <c r="S136" s="48">
        <v>0</v>
      </c>
      <c r="T136" s="48">
        <v>1</v>
      </c>
      <c r="U136" s="49">
        <v>0</v>
      </c>
      <c r="V136" s="49">
        <v>0.076923</v>
      </c>
      <c r="W136" s="49">
        <v>0</v>
      </c>
      <c r="X136" s="49">
        <v>0.573476</v>
      </c>
      <c r="Y136" s="49">
        <v>0</v>
      </c>
      <c r="Z136" s="49">
        <v>0</v>
      </c>
      <c r="AA136" s="71">
        <v>136</v>
      </c>
      <c r="AB136" s="71"/>
      <c r="AC136" s="72"/>
      <c r="AD136" s="78" t="s">
        <v>1840</v>
      </c>
      <c r="AE136" s="78">
        <v>766</v>
      </c>
      <c r="AF136" s="78">
        <v>1579</v>
      </c>
      <c r="AG136" s="78">
        <v>24705</v>
      </c>
      <c r="AH136" s="78">
        <v>4444</v>
      </c>
      <c r="AI136" s="78"/>
      <c r="AJ136" s="78" t="s">
        <v>2141</v>
      </c>
      <c r="AK136" s="78" t="s">
        <v>2396</v>
      </c>
      <c r="AL136" s="83" t="s">
        <v>2573</v>
      </c>
      <c r="AM136" s="78"/>
      <c r="AN136" s="80">
        <v>41500.498935185184</v>
      </c>
      <c r="AO136" s="83" t="s">
        <v>2807</v>
      </c>
      <c r="AP136" s="78" t="b">
        <v>1</v>
      </c>
      <c r="AQ136" s="78" t="b">
        <v>0</v>
      </c>
      <c r="AR136" s="78" t="b">
        <v>0</v>
      </c>
      <c r="AS136" s="78"/>
      <c r="AT136" s="78">
        <v>35</v>
      </c>
      <c r="AU136" s="83" t="s">
        <v>2957</v>
      </c>
      <c r="AV136" s="78" t="b">
        <v>0</v>
      </c>
      <c r="AW136" s="78" t="s">
        <v>3104</v>
      </c>
      <c r="AX136" s="83" t="s">
        <v>3238</v>
      </c>
      <c r="AY136" s="78" t="s">
        <v>66</v>
      </c>
      <c r="AZ136" s="78" t="str">
        <f>REPLACE(INDEX(GroupVertices[Group],MATCH(Vertices[[#This Row],[Vertex]],GroupVertices[Vertex],0)),1,1,"")</f>
        <v>9</v>
      </c>
      <c r="BA136" s="48" t="s">
        <v>715</v>
      </c>
      <c r="BB136" s="48" t="s">
        <v>715</v>
      </c>
      <c r="BC136" s="48" t="s">
        <v>787</v>
      </c>
      <c r="BD136" s="48" t="s">
        <v>787</v>
      </c>
      <c r="BE136" s="48" t="s">
        <v>800</v>
      </c>
      <c r="BF136" s="48" t="s">
        <v>800</v>
      </c>
      <c r="BG136" s="116" t="s">
        <v>4355</v>
      </c>
      <c r="BH136" s="116" t="s">
        <v>4355</v>
      </c>
      <c r="BI136" s="116" t="s">
        <v>4484</v>
      </c>
      <c r="BJ136" s="116" t="s">
        <v>4484</v>
      </c>
      <c r="BK136" s="116">
        <v>0</v>
      </c>
      <c r="BL136" s="120">
        <v>0</v>
      </c>
      <c r="BM136" s="116">
        <v>0</v>
      </c>
      <c r="BN136" s="120">
        <v>0</v>
      </c>
      <c r="BO136" s="116">
        <v>0</v>
      </c>
      <c r="BP136" s="120">
        <v>0</v>
      </c>
      <c r="BQ136" s="116">
        <v>8</v>
      </c>
      <c r="BR136" s="120">
        <v>100</v>
      </c>
      <c r="BS136" s="116">
        <v>8</v>
      </c>
      <c r="BT136" s="2"/>
      <c r="BU136" s="3"/>
      <c r="BV136" s="3"/>
      <c r="BW136" s="3"/>
      <c r="BX136" s="3"/>
    </row>
    <row r="137" spans="1:76" ht="15">
      <c r="A137" s="64" t="s">
        <v>312</v>
      </c>
      <c r="B137" s="65"/>
      <c r="C137" s="65" t="s">
        <v>64</v>
      </c>
      <c r="D137" s="66">
        <v>162.07230347379053</v>
      </c>
      <c r="E137" s="68"/>
      <c r="F137" s="100" t="s">
        <v>3013</v>
      </c>
      <c r="G137" s="65"/>
      <c r="H137" s="69" t="s">
        <v>312</v>
      </c>
      <c r="I137" s="70"/>
      <c r="J137" s="70"/>
      <c r="K137" s="69" t="s">
        <v>3553</v>
      </c>
      <c r="L137" s="73">
        <v>1</v>
      </c>
      <c r="M137" s="74">
        <v>7662.7138671875</v>
      </c>
      <c r="N137" s="74">
        <v>8152.6689453125</v>
      </c>
      <c r="O137" s="75"/>
      <c r="P137" s="76"/>
      <c r="Q137" s="76"/>
      <c r="R137" s="86"/>
      <c r="S137" s="48">
        <v>0</v>
      </c>
      <c r="T137" s="48">
        <v>1</v>
      </c>
      <c r="U137" s="49">
        <v>0</v>
      </c>
      <c r="V137" s="49">
        <v>0.076923</v>
      </c>
      <c r="W137" s="49">
        <v>0</v>
      </c>
      <c r="X137" s="49">
        <v>0.573476</v>
      </c>
      <c r="Y137" s="49">
        <v>0</v>
      </c>
      <c r="Z137" s="49">
        <v>0</v>
      </c>
      <c r="AA137" s="71">
        <v>137</v>
      </c>
      <c r="AB137" s="71"/>
      <c r="AC137" s="72"/>
      <c r="AD137" s="78" t="s">
        <v>1841</v>
      </c>
      <c r="AE137" s="78">
        <v>273</v>
      </c>
      <c r="AF137" s="78">
        <v>133</v>
      </c>
      <c r="AG137" s="78">
        <v>1705</v>
      </c>
      <c r="AH137" s="78">
        <v>2126</v>
      </c>
      <c r="AI137" s="78"/>
      <c r="AJ137" s="78" t="s">
        <v>2142</v>
      </c>
      <c r="AK137" s="78" t="s">
        <v>2397</v>
      </c>
      <c r="AL137" s="83" t="s">
        <v>2574</v>
      </c>
      <c r="AM137" s="78"/>
      <c r="AN137" s="80">
        <v>40370.580034722225</v>
      </c>
      <c r="AO137" s="83" t="s">
        <v>2808</v>
      </c>
      <c r="AP137" s="78" t="b">
        <v>1</v>
      </c>
      <c r="AQ137" s="78" t="b">
        <v>0</v>
      </c>
      <c r="AR137" s="78" t="b">
        <v>1</v>
      </c>
      <c r="AS137" s="78"/>
      <c r="AT137" s="78">
        <v>9</v>
      </c>
      <c r="AU137" s="83" t="s">
        <v>2957</v>
      </c>
      <c r="AV137" s="78" t="b">
        <v>0</v>
      </c>
      <c r="AW137" s="78" t="s">
        <v>3104</v>
      </c>
      <c r="AX137" s="83" t="s">
        <v>3239</v>
      </c>
      <c r="AY137" s="78" t="s">
        <v>66</v>
      </c>
      <c r="AZ137" s="78" t="str">
        <f>REPLACE(INDEX(GroupVertices[Group],MATCH(Vertices[[#This Row],[Vertex]],GroupVertices[Vertex],0)),1,1,"")</f>
        <v>9</v>
      </c>
      <c r="BA137" s="48" t="s">
        <v>715</v>
      </c>
      <c r="BB137" s="48" t="s">
        <v>715</v>
      </c>
      <c r="BC137" s="48" t="s">
        <v>787</v>
      </c>
      <c r="BD137" s="48" t="s">
        <v>787</v>
      </c>
      <c r="BE137" s="48" t="s">
        <v>800</v>
      </c>
      <c r="BF137" s="48" t="s">
        <v>800</v>
      </c>
      <c r="BG137" s="116" t="s">
        <v>4355</v>
      </c>
      <c r="BH137" s="116" t="s">
        <v>4355</v>
      </c>
      <c r="BI137" s="116" t="s">
        <v>4484</v>
      </c>
      <c r="BJ137" s="116" t="s">
        <v>4484</v>
      </c>
      <c r="BK137" s="116">
        <v>0</v>
      </c>
      <c r="BL137" s="120">
        <v>0</v>
      </c>
      <c r="BM137" s="116">
        <v>0</v>
      </c>
      <c r="BN137" s="120">
        <v>0</v>
      </c>
      <c r="BO137" s="116">
        <v>0</v>
      </c>
      <c r="BP137" s="120">
        <v>0</v>
      </c>
      <c r="BQ137" s="116">
        <v>8</v>
      </c>
      <c r="BR137" s="120">
        <v>100</v>
      </c>
      <c r="BS137" s="116">
        <v>8</v>
      </c>
      <c r="BT137" s="2"/>
      <c r="BU137" s="3"/>
      <c r="BV137" s="3"/>
      <c r="BW137" s="3"/>
      <c r="BX137" s="3"/>
    </row>
    <row r="138" spans="1:76" ht="15">
      <c r="A138" s="64" t="s">
        <v>313</v>
      </c>
      <c r="B138" s="65"/>
      <c r="C138" s="65" t="s">
        <v>64</v>
      </c>
      <c r="D138" s="66">
        <v>162.03669949048458</v>
      </c>
      <c r="E138" s="68"/>
      <c r="F138" s="100" t="s">
        <v>972</v>
      </c>
      <c r="G138" s="65"/>
      <c r="H138" s="69" t="s">
        <v>313</v>
      </c>
      <c r="I138" s="70"/>
      <c r="J138" s="70"/>
      <c r="K138" s="69" t="s">
        <v>3554</v>
      </c>
      <c r="L138" s="73">
        <v>8.240336743007152</v>
      </c>
      <c r="M138" s="74">
        <v>7197.1357421875</v>
      </c>
      <c r="N138" s="74">
        <v>4264.279296875</v>
      </c>
      <c r="O138" s="75"/>
      <c r="P138" s="76"/>
      <c r="Q138" s="76"/>
      <c r="R138" s="86"/>
      <c r="S138" s="48">
        <v>0</v>
      </c>
      <c r="T138" s="48">
        <v>2</v>
      </c>
      <c r="U138" s="49">
        <v>2</v>
      </c>
      <c r="V138" s="49">
        <v>0.5</v>
      </c>
      <c r="W138" s="49">
        <v>0</v>
      </c>
      <c r="X138" s="49">
        <v>1.459457</v>
      </c>
      <c r="Y138" s="49">
        <v>0</v>
      </c>
      <c r="Z138" s="49">
        <v>0</v>
      </c>
      <c r="AA138" s="71">
        <v>138</v>
      </c>
      <c r="AB138" s="71"/>
      <c r="AC138" s="72"/>
      <c r="AD138" s="78" t="s">
        <v>1842</v>
      </c>
      <c r="AE138" s="78">
        <v>303</v>
      </c>
      <c r="AF138" s="78">
        <v>68</v>
      </c>
      <c r="AG138" s="78">
        <v>199</v>
      </c>
      <c r="AH138" s="78">
        <v>1579</v>
      </c>
      <c r="AI138" s="78"/>
      <c r="AJ138" s="78" t="s">
        <v>2143</v>
      </c>
      <c r="AK138" s="78" t="s">
        <v>2398</v>
      </c>
      <c r="AL138" s="83" t="s">
        <v>2575</v>
      </c>
      <c r="AM138" s="78"/>
      <c r="AN138" s="80">
        <v>41792.590891203705</v>
      </c>
      <c r="AO138" s="83" t="s">
        <v>2809</v>
      </c>
      <c r="AP138" s="78" t="b">
        <v>1</v>
      </c>
      <c r="AQ138" s="78" t="b">
        <v>0</v>
      </c>
      <c r="AR138" s="78" t="b">
        <v>0</v>
      </c>
      <c r="AS138" s="78"/>
      <c r="AT138" s="78">
        <v>0</v>
      </c>
      <c r="AU138" s="83" t="s">
        <v>2957</v>
      </c>
      <c r="AV138" s="78" t="b">
        <v>0</v>
      </c>
      <c r="AW138" s="78" t="s">
        <v>3104</v>
      </c>
      <c r="AX138" s="83" t="s">
        <v>3240</v>
      </c>
      <c r="AY138" s="78" t="s">
        <v>66</v>
      </c>
      <c r="AZ138" s="78" t="str">
        <f>REPLACE(INDEX(GroupVertices[Group],MATCH(Vertices[[#This Row],[Vertex]],GroupVertices[Vertex],0)),1,1,"")</f>
        <v>24</v>
      </c>
      <c r="BA138" s="48" t="s">
        <v>716</v>
      </c>
      <c r="BB138" s="48" t="s">
        <v>716</v>
      </c>
      <c r="BC138" s="48" t="s">
        <v>778</v>
      </c>
      <c r="BD138" s="48" t="s">
        <v>778</v>
      </c>
      <c r="BE138" s="48"/>
      <c r="BF138" s="48"/>
      <c r="BG138" s="116" t="s">
        <v>4357</v>
      </c>
      <c r="BH138" s="116" t="s">
        <v>4357</v>
      </c>
      <c r="BI138" s="116" t="s">
        <v>4486</v>
      </c>
      <c r="BJ138" s="116" t="s">
        <v>4486</v>
      </c>
      <c r="BK138" s="116">
        <v>0</v>
      </c>
      <c r="BL138" s="120">
        <v>0</v>
      </c>
      <c r="BM138" s="116">
        <v>0</v>
      </c>
      <c r="BN138" s="120">
        <v>0</v>
      </c>
      <c r="BO138" s="116">
        <v>0</v>
      </c>
      <c r="BP138" s="120">
        <v>0</v>
      </c>
      <c r="BQ138" s="116">
        <v>17</v>
      </c>
      <c r="BR138" s="120">
        <v>100</v>
      </c>
      <c r="BS138" s="116">
        <v>17</v>
      </c>
      <c r="BT138" s="2"/>
      <c r="BU138" s="3"/>
      <c r="BV138" s="3"/>
      <c r="BW138" s="3"/>
      <c r="BX138" s="3"/>
    </row>
    <row r="139" spans="1:76" ht="15">
      <c r="A139" s="64" t="s">
        <v>446</v>
      </c>
      <c r="B139" s="65"/>
      <c r="C139" s="65" t="s">
        <v>64</v>
      </c>
      <c r="D139" s="66">
        <v>235.02212649970423</v>
      </c>
      <c r="E139" s="68"/>
      <c r="F139" s="100" t="s">
        <v>3014</v>
      </c>
      <c r="G139" s="65"/>
      <c r="H139" s="69" t="s">
        <v>446</v>
      </c>
      <c r="I139" s="70"/>
      <c r="J139" s="70"/>
      <c r="K139" s="69" t="s">
        <v>3555</v>
      </c>
      <c r="L139" s="73">
        <v>1</v>
      </c>
      <c r="M139" s="74">
        <v>7197.1357421875</v>
      </c>
      <c r="N139" s="74">
        <v>4699.52978515625</v>
      </c>
      <c r="O139" s="75"/>
      <c r="P139" s="76"/>
      <c r="Q139" s="76"/>
      <c r="R139" s="86"/>
      <c r="S139" s="48">
        <v>1</v>
      </c>
      <c r="T139" s="48">
        <v>0</v>
      </c>
      <c r="U139" s="49">
        <v>0</v>
      </c>
      <c r="V139" s="49">
        <v>0.333333</v>
      </c>
      <c r="W139" s="49">
        <v>0</v>
      </c>
      <c r="X139" s="49">
        <v>0.770269</v>
      </c>
      <c r="Y139" s="49">
        <v>0</v>
      </c>
      <c r="Z139" s="49">
        <v>0</v>
      </c>
      <c r="AA139" s="71">
        <v>139</v>
      </c>
      <c r="AB139" s="71"/>
      <c r="AC139" s="72"/>
      <c r="AD139" s="78" t="s">
        <v>1843</v>
      </c>
      <c r="AE139" s="78">
        <v>11</v>
      </c>
      <c r="AF139" s="78">
        <v>133313</v>
      </c>
      <c r="AG139" s="78">
        <v>5706</v>
      </c>
      <c r="AH139" s="78">
        <v>92</v>
      </c>
      <c r="AI139" s="78"/>
      <c r="AJ139" s="78" t="s">
        <v>2144</v>
      </c>
      <c r="AK139" s="78"/>
      <c r="AL139" s="78"/>
      <c r="AM139" s="78"/>
      <c r="AN139" s="80">
        <v>42923.88711805556</v>
      </c>
      <c r="AO139" s="83" t="s">
        <v>2810</v>
      </c>
      <c r="AP139" s="78" t="b">
        <v>1</v>
      </c>
      <c r="AQ139" s="78" t="b">
        <v>0</v>
      </c>
      <c r="AR139" s="78" t="b">
        <v>0</v>
      </c>
      <c r="AS139" s="78" t="s">
        <v>1621</v>
      </c>
      <c r="AT139" s="78">
        <v>212</v>
      </c>
      <c r="AU139" s="78"/>
      <c r="AV139" s="78" t="b">
        <v>1</v>
      </c>
      <c r="AW139" s="78" t="s">
        <v>3104</v>
      </c>
      <c r="AX139" s="83" t="s">
        <v>3241</v>
      </c>
      <c r="AY139" s="78" t="s">
        <v>65</v>
      </c>
      <c r="AZ139" s="78" t="str">
        <f>REPLACE(INDEX(GroupVertices[Group],MATCH(Vertices[[#This Row],[Vertex]],GroupVertices[Vertex],0)),1,1,"")</f>
        <v>24</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447</v>
      </c>
      <c r="B140" s="65"/>
      <c r="C140" s="65" t="s">
        <v>64</v>
      </c>
      <c r="D140" s="66">
        <v>323.16937286135885</v>
      </c>
      <c r="E140" s="68"/>
      <c r="F140" s="100" t="s">
        <v>3015</v>
      </c>
      <c r="G140" s="65"/>
      <c r="H140" s="69" t="s">
        <v>447</v>
      </c>
      <c r="I140" s="70"/>
      <c r="J140" s="70"/>
      <c r="K140" s="69" t="s">
        <v>3556</v>
      </c>
      <c r="L140" s="73">
        <v>1</v>
      </c>
      <c r="M140" s="74">
        <v>7466.7646484375</v>
      </c>
      <c r="N140" s="74">
        <v>4699.52978515625</v>
      </c>
      <c r="O140" s="75"/>
      <c r="P140" s="76"/>
      <c r="Q140" s="76"/>
      <c r="R140" s="86"/>
      <c r="S140" s="48">
        <v>1</v>
      </c>
      <c r="T140" s="48">
        <v>0</v>
      </c>
      <c r="U140" s="49">
        <v>0</v>
      </c>
      <c r="V140" s="49">
        <v>0.333333</v>
      </c>
      <c r="W140" s="49">
        <v>0</v>
      </c>
      <c r="X140" s="49">
        <v>0.770269</v>
      </c>
      <c r="Y140" s="49">
        <v>0</v>
      </c>
      <c r="Z140" s="49">
        <v>0</v>
      </c>
      <c r="AA140" s="71">
        <v>140</v>
      </c>
      <c r="AB140" s="71"/>
      <c r="AC140" s="72"/>
      <c r="AD140" s="78" t="s">
        <v>1844</v>
      </c>
      <c r="AE140" s="78">
        <v>10052</v>
      </c>
      <c r="AF140" s="78">
        <v>294238</v>
      </c>
      <c r="AG140" s="78">
        <v>289860</v>
      </c>
      <c r="AH140" s="78">
        <v>47668</v>
      </c>
      <c r="AI140" s="78"/>
      <c r="AJ140" s="78" t="s">
        <v>2145</v>
      </c>
      <c r="AK140" s="78" t="s">
        <v>2339</v>
      </c>
      <c r="AL140" s="83" t="s">
        <v>2576</v>
      </c>
      <c r="AM140" s="78"/>
      <c r="AN140" s="80">
        <v>39779.62461805555</v>
      </c>
      <c r="AO140" s="83" t="s">
        <v>2811</v>
      </c>
      <c r="AP140" s="78" t="b">
        <v>0</v>
      </c>
      <c r="AQ140" s="78" t="b">
        <v>0</v>
      </c>
      <c r="AR140" s="78" t="b">
        <v>1</v>
      </c>
      <c r="AS140" s="78"/>
      <c r="AT140" s="78">
        <v>1065</v>
      </c>
      <c r="AU140" s="83" t="s">
        <v>2957</v>
      </c>
      <c r="AV140" s="78" t="b">
        <v>1</v>
      </c>
      <c r="AW140" s="78" t="s">
        <v>3104</v>
      </c>
      <c r="AX140" s="83" t="s">
        <v>3242</v>
      </c>
      <c r="AY140" s="78" t="s">
        <v>65</v>
      </c>
      <c r="AZ140" s="78" t="str">
        <f>REPLACE(INDEX(GroupVertices[Group],MATCH(Vertices[[#This Row],[Vertex]],GroupVertices[Vertex],0)),1,1,"")</f>
        <v>24</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314</v>
      </c>
      <c r="B141" s="65"/>
      <c r="C141" s="65" t="s">
        <v>64</v>
      </c>
      <c r="D141" s="66">
        <v>162.66387735025836</v>
      </c>
      <c r="E141" s="68"/>
      <c r="F141" s="100" t="s">
        <v>3016</v>
      </c>
      <c r="G141" s="65"/>
      <c r="H141" s="69" t="s">
        <v>314</v>
      </c>
      <c r="I141" s="70"/>
      <c r="J141" s="70"/>
      <c r="K141" s="69" t="s">
        <v>3557</v>
      </c>
      <c r="L141" s="73">
        <v>1</v>
      </c>
      <c r="M141" s="74">
        <v>389.28314208984375</v>
      </c>
      <c r="N141" s="74">
        <v>3123.217041015625</v>
      </c>
      <c r="O141" s="75"/>
      <c r="P141" s="76"/>
      <c r="Q141" s="76"/>
      <c r="R141" s="86"/>
      <c r="S141" s="48">
        <v>1</v>
      </c>
      <c r="T141" s="48">
        <v>1</v>
      </c>
      <c r="U141" s="49">
        <v>0</v>
      </c>
      <c r="V141" s="49">
        <v>0</v>
      </c>
      <c r="W141" s="49">
        <v>0</v>
      </c>
      <c r="X141" s="49">
        <v>0.999998</v>
      </c>
      <c r="Y141" s="49">
        <v>0</v>
      </c>
      <c r="Z141" s="49" t="s">
        <v>3838</v>
      </c>
      <c r="AA141" s="71">
        <v>141</v>
      </c>
      <c r="AB141" s="71"/>
      <c r="AC141" s="72"/>
      <c r="AD141" s="78" t="s">
        <v>1845</v>
      </c>
      <c r="AE141" s="78">
        <v>2054</v>
      </c>
      <c r="AF141" s="78">
        <v>1213</v>
      </c>
      <c r="AG141" s="78">
        <v>4028</v>
      </c>
      <c r="AH141" s="78">
        <v>124</v>
      </c>
      <c r="AI141" s="78"/>
      <c r="AJ141" s="78" t="s">
        <v>2146</v>
      </c>
      <c r="AK141" s="78" t="s">
        <v>1661</v>
      </c>
      <c r="AL141" s="83" t="s">
        <v>2577</v>
      </c>
      <c r="AM141" s="78"/>
      <c r="AN141" s="80">
        <v>40597.43271990741</v>
      </c>
      <c r="AO141" s="83" t="s">
        <v>2812</v>
      </c>
      <c r="AP141" s="78" t="b">
        <v>0</v>
      </c>
      <c r="AQ141" s="78" t="b">
        <v>0</v>
      </c>
      <c r="AR141" s="78" t="b">
        <v>1</v>
      </c>
      <c r="AS141" s="78"/>
      <c r="AT141" s="78">
        <v>25</v>
      </c>
      <c r="AU141" s="83" t="s">
        <v>2957</v>
      </c>
      <c r="AV141" s="78" t="b">
        <v>0</v>
      </c>
      <c r="AW141" s="78" t="s">
        <v>3104</v>
      </c>
      <c r="AX141" s="83" t="s">
        <v>3243</v>
      </c>
      <c r="AY141" s="78" t="s">
        <v>66</v>
      </c>
      <c r="AZ141" s="78" t="str">
        <f>REPLACE(INDEX(GroupVertices[Group],MATCH(Vertices[[#This Row],[Vertex]],GroupVertices[Vertex],0)),1,1,"")</f>
        <v>2</v>
      </c>
      <c r="BA141" s="48"/>
      <c r="BB141" s="48"/>
      <c r="BC141" s="48"/>
      <c r="BD141" s="48"/>
      <c r="BE141" s="48" t="s">
        <v>829</v>
      </c>
      <c r="BF141" s="48" t="s">
        <v>829</v>
      </c>
      <c r="BG141" s="116" t="s">
        <v>4358</v>
      </c>
      <c r="BH141" s="116" t="s">
        <v>4358</v>
      </c>
      <c r="BI141" s="116" t="s">
        <v>4487</v>
      </c>
      <c r="BJ141" s="116" t="s">
        <v>4487</v>
      </c>
      <c r="BK141" s="116">
        <v>0</v>
      </c>
      <c r="BL141" s="120">
        <v>0</v>
      </c>
      <c r="BM141" s="116">
        <v>2</v>
      </c>
      <c r="BN141" s="120">
        <v>5</v>
      </c>
      <c r="BO141" s="116">
        <v>0</v>
      </c>
      <c r="BP141" s="120">
        <v>0</v>
      </c>
      <c r="BQ141" s="116">
        <v>38</v>
      </c>
      <c r="BR141" s="120">
        <v>95</v>
      </c>
      <c r="BS141" s="116">
        <v>40</v>
      </c>
      <c r="BT141" s="2"/>
      <c r="BU141" s="3"/>
      <c r="BV141" s="3"/>
      <c r="BW141" s="3"/>
      <c r="BX141" s="3"/>
    </row>
    <row r="142" spans="1:76" ht="15">
      <c r="A142" s="64" t="s">
        <v>315</v>
      </c>
      <c r="B142" s="65"/>
      <c r="C142" s="65" t="s">
        <v>64</v>
      </c>
      <c r="D142" s="66">
        <v>162.32317461770003</v>
      </c>
      <c r="E142" s="68"/>
      <c r="F142" s="100" t="s">
        <v>973</v>
      </c>
      <c r="G142" s="65"/>
      <c r="H142" s="69" t="s">
        <v>315</v>
      </c>
      <c r="I142" s="70"/>
      <c r="J142" s="70"/>
      <c r="K142" s="69" t="s">
        <v>3558</v>
      </c>
      <c r="L142" s="73">
        <v>1</v>
      </c>
      <c r="M142" s="74">
        <v>4015.689453125</v>
      </c>
      <c r="N142" s="74">
        <v>5052.17138671875</v>
      </c>
      <c r="O142" s="75"/>
      <c r="P142" s="76"/>
      <c r="Q142" s="76"/>
      <c r="R142" s="86"/>
      <c r="S142" s="48">
        <v>0</v>
      </c>
      <c r="T142" s="48">
        <v>1</v>
      </c>
      <c r="U142" s="49">
        <v>0</v>
      </c>
      <c r="V142" s="49">
        <v>0.015625</v>
      </c>
      <c r="W142" s="49">
        <v>0</v>
      </c>
      <c r="X142" s="49">
        <v>0.546847</v>
      </c>
      <c r="Y142" s="49">
        <v>0</v>
      </c>
      <c r="Z142" s="49">
        <v>0</v>
      </c>
      <c r="AA142" s="71">
        <v>142</v>
      </c>
      <c r="AB142" s="71"/>
      <c r="AC142" s="72"/>
      <c r="AD142" s="78" t="s">
        <v>1846</v>
      </c>
      <c r="AE142" s="78">
        <v>240</v>
      </c>
      <c r="AF142" s="78">
        <v>591</v>
      </c>
      <c r="AG142" s="78">
        <v>1120</v>
      </c>
      <c r="AH142" s="78">
        <v>1049</v>
      </c>
      <c r="AI142" s="78"/>
      <c r="AJ142" s="78" t="s">
        <v>2147</v>
      </c>
      <c r="AK142" s="78" t="s">
        <v>2378</v>
      </c>
      <c r="AL142" s="83" t="s">
        <v>2578</v>
      </c>
      <c r="AM142" s="78"/>
      <c r="AN142" s="80">
        <v>40619.6616087963</v>
      </c>
      <c r="AO142" s="83" t="s">
        <v>2813</v>
      </c>
      <c r="AP142" s="78" t="b">
        <v>1</v>
      </c>
      <c r="AQ142" s="78" t="b">
        <v>0</v>
      </c>
      <c r="AR142" s="78" t="b">
        <v>1</v>
      </c>
      <c r="AS142" s="78"/>
      <c r="AT142" s="78">
        <v>28</v>
      </c>
      <c r="AU142" s="83" t="s">
        <v>2957</v>
      </c>
      <c r="AV142" s="78" t="b">
        <v>0</v>
      </c>
      <c r="AW142" s="78" t="s">
        <v>3104</v>
      </c>
      <c r="AX142" s="83" t="s">
        <v>3244</v>
      </c>
      <c r="AY142" s="78" t="s">
        <v>66</v>
      </c>
      <c r="AZ142" s="78" t="str">
        <f>REPLACE(INDEX(GroupVertices[Group],MATCH(Vertices[[#This Row],[Vertex]],GroupVertices[Vertex],0)),1,1,"")</f>
        <v>3</v>
      </c>
      <c r="BA142" s="48"/>
      <c r="BB142" s="48"/>
      <c r="BC142" s="48"/>
      <c r="BD142" s="48"/>
      <c r="BE142" s="48"/>
      <c r="BF142" s="48"/>
      <c r="BG142" s="116" t="s">
        <v>4350</v>
      </c>
      <c r="BH142" s="116" t="s">
        <v>4350</v>
      </c>
      <c r="BI142" s="116" t="s">
        <v>4479</v>
      </c>
      <c r="BJ142" s="116" t="s">
        <v>4479</v>
      </c>
      <c r="BK142" s="116">
        <v>0</v>
      </c>
      <c r="BL142" s="120">
        <v>0</v>
      </c>
      <c r="BM142" s="116">
        <v>2</v>
      </c>
      <c r="BN142" s="120">
        <v>9.090909090909092</v>
      </c>
      <c r="BO142" s="116">
        <v>0</v>
      </c>
      <c r="BP142" s="120">
        <v>0</v>
      </c>
      <c r="BQ142" s="116">
        <v>20</v>
      </c>
      <c r="BR142" s="120">
        <v>90.9090909090909</v>
      </c>
      <c r="BS142" s="116">
        <v>22</v>
      </c>
      <c r="BT142" s="2"/>
      <c r="BU142" s="3"/>
      <c r="BV142" s="3"/>
      <c r="BW142" s="3"/>
      <c r="BX142" s="3"/>
    </row>
    <row r="143" spans="1:76" ht="15">
      <c r="A143" s="64" t="s">
        <v>316</v>
      </c>
      <c r="B143" s="65"/>
      <c r="C143" s="65" t="s">
        <v>64</v>
      </c>
      <c r="D143" s="66">
        <v>162.04162927278847</v>
      </c>
      <c r="E143" s="68"/>
      <c r="F143" s="100" t="s">
        <v>974</v>
      </c>
      <c r="G143" s="65"/>
      <c r="H143" s="69" t="s">
        <v>316</v>
      </c>
      <c r="I143" s="70"/>
      <c r="J143" s="70"/>
      <c r="K143" s="69" t="s">
        <v>3559</v>
      </c>
      <c r="L143" s="73">
        <v>1</v>
      </c>
      <c r="M143" s="74">
        <v>778.0248413085938</v>
      </c>
      <c r="N143" s="74">
        <v>3738.841552734375</v>
      </c>
      <c r="O143" s="75"/>
      <c r="P143" s="76"/>
      <c r="Q143" s="76"/>
      <c r="R143" s="86"/>
      <c r="S143" s="48">
        <v>1</v>
      </c>
      <c r="T143" s="48">
        <v>1</v>
      </c>
      <c r="U143" s="49">
        <v>0</v>
      </c>
      <c r="V143" s="49">
        <v>0</v>
      </c>
      <c r="W143" s="49">
        <v>0</v>
      </c>
      <c r="X143" s="49">
        <v>0.999998</v>
      </c>
      <c r="Y143" s="49">
        <v>0</v>
      </c>
      <c r="Z143" s="49" t="s">
        <v>3838</v>
      </c>
      <c r="AA143" s="71">
        <v>143</v>
      </c>
      <c r="AB143" s="71"/>
      <c r="AC143" s="72"/>
      <c r="AD143" s="78" t="s">
        <v>1847</v>
      </c>
      <c r="AE143" s="78">
        <v>175</v>
      </c>
      <c r="AF143" s="78">
        <v>77</v>
      </c>
      <c r="AG143" s="78">
        <v>433</v>
      </c>
      <c r="AH143" s="78">
        <v>215</v>
      </c>
      <c r="AI143" s="78"/>
      <c r="AJ143" s="78" t="s">
        <v>2148</v>
      </c>
      <c r="AK143" s="78" t="s">
        <v>2399</v>
      </c>
      <c r="AL143" s="78"/>
      <c r="AM143" s="78"/>
      <c r="AN143" s="80">
        <v>40525.904814814814</v>
      </c>
      <c r="AO143" s="83" t="s">
        <v>2814</v>
      </c>
      <c r="AP143" s="78" t="b">
        <v>0</v>
      </c>
      <c r="AQ143" s="78" t="b">
        <v>0</v>
      </c>
      <c r="AR143" s="78" t="b">
        <v>1</v>
      </c>
      <c r="AS143" s="78"/>
      <c r="AT143" s="78">
        <v>1</v>
      </c>
      <c r="AU143" s="83" t="s">
        <v>2958</v>
      </c>
      <c r="AV143" s="78" t="b">
        <v>0</v>
      </c>
      <c r="AW143" s="78" t="s">
        <v>3104</v>
      </c>
      <c r="AX143" s="83" t="s">
        <v>3245</v>
      </c>
      <c r="AY143" s="78" t="s">
        <v>66</v>
      </c>
      <c r="AZ143" s="78" t="str">
        <f>REPLACE(INDEX(GroupVertices[Group],MATCH(Vertices[[#This Row],[Vertex]],GroupVertices[Vertex],0)),1,1,"")</f>
        <v>2</v>
      </c>
      <c r="BA143" s="48" t="s">
        <v>717</v>
      </c>
      <c r="BB143" s="48" t="s">
        <v>717</v>
      </c>
      <c r="BC143" s="48" t="s">
        <v>778</v>
      </c>
      <c r="BD143" s="48" t="s">
        <v>778</v>
      </c>
      <c r="BE143" s="48"/>
      <c r="BF143" s="48"/>
      <c r="BG143" s="116" t="s">
        <v>4359</v>
      </c>
      <c r="BH143" s="116" t="s">
        <v>4359</v>
      </c>
      <c r="BI143" s="116" t="s">
        <v>4488</v>
      </c>
      <c r="BJ143" s="116" t="s">
        <v>4488</v>
      </c>
      <c r="BK143" s="116">
        <v>0</v>
      </c>
      <c r="BL143" s="120">
        <v>0</v>
      </c>
      <c r="BM143" s="116">
        <v>2</v>
      </c>
      <c r="BN143" s="120">
        <v>8</v>
      </c>
      <c r="BO143" s="116">
        <v>0</v>
      </c>
      <c r="BP143" s="120">
        <v>0</v>
      </c>
      <c r="BQ143" s="116">
        <v>23</v>
      </c>
      <c r="BR143" s="120">
        <v>92</v>
      </c>
      <c r="BS143" s="116">
        <v>25</v>
      </c>
      <c r="BT143" s="2"/>
      <c r="BU143" s="3"/>
      <c r="BV143" s="3"/>
      <c r="BW143" s="3"/>
      <c r="BX143" s="3"/>
    </row>
    <row r="144" spans="1:76" ht="15">
      <c r="A144" s="64" t="s">
        <v>317</v>
      </c>
      <c r="B144" s="65"/>
      <c r="C144" s="65" t="s">
        <v>64</v>
      </c>
      <c r="D144" s="66">
        <v>162</v>
      </c>
      <c r="E144" s="68"/>
      <c r="F144" s="100" t="s">
        <v>975</v>
      </c>
      <c r="G144" s="65"/>
      <c r="H144" s="69" t="s">
        <v>317</v>
      </c>
      <c r="I144" s="70"/>
      <c r="J144" s="70"/>
      <c r="K144" s="69" t="s">
        <v>3560</v>
      </c>
      <c r="L144" s="73">
        <v>1</v>
      </c>
      <c r="M144" s="74">
        <v>3058.190673828125</v>
      </c>
      <c r="N144" s="74">
        <v>6839.57373046875</v>
      </c>
      <c r="O144" s="75"/>
      <c r="P144" s="76"/>
      <c r="Q144" s="76"/>
      <c r="R144" s="86"/>
      <c r="S144" s="48">
        <v>0</v>
      </c>
      <c r="T144" s="48">
        <v>1</v>
      </c>
      <c r="U144" s="49">
        <v>0</v>
      </c>
      <c r="V144" s="49">
        <v>0.015625</v>
      </c>
      <c r="W144" s="49">
        <v>0</v>
      </c>
      <c r="X144" s="49">
        <v>0.546847</v>
      </c>
      <c r="Y144" s="49">
        <v>0</v>
      </c>
      <c r="Z144" s="49">
        <v>0</v>
      </c>
      <c r="AA144" s="71">
        <v>144</v>
      </c>
      <c r="AB144" s="71"/>
      <c r="AC144" s="72"/>
      <c r="AD144" s="78" t="s">
        <v>1848</v>
      </c>
      <c r="AE144" s="78">
        <v>12</v>
      </c>
      <c r="AF144" s="78">
        <v>1</v>
      </c>
      <c r="AG144" s="78">
        <v>94</v>
      </c>
      <c r="AH144" s="78">
        <v>36</v>
      </c>
      <c r="AI144" s="78"/>
      <c r="AJ144" s="78" t="s">
        <v>2149</v>
      </c>
      <c r="AK144" s="78" t="s">
        <v>1662</v>
      </c>
      <c r="AL144" s="78"/>
      <c r="AM144" s="78"/>
      <c r="AN144" s="80">
        <v>43205.977476851855</v>
      </c>
      <c r="AO144" s="83" t="s">
        <v>2815</v>
      </c>
      <c r="AP144" s="78" t="b">
        <v>1</v>
      </c>
      <c r="AQ144" s="78" t="b">
        <v>0</v>
      </c>
      <c r="AR144" s="78" t="b">
        <v>0</v>
      </c>
      <c r="AS144" s="78"/>
      <c r="AT144" s="78">
        <v>0</v>
      </c>
      <c r="AU144" s="78"/>
      <c r="AV144" s="78" t="b">
        <v>0</v>
      </c>
      <c r="AW144" s="78" t="s">
        <v>3104</v>
      </c>
      <c r="AX144" s="83" t="s">
        <v>3246</v>
      </c>
      <c r="AY144" s="78" t="s">
        <v>66</v>
      </c>
      <c r="AZ144" s="78" t="str">
        <f>REPLACE(INDEX(GroupVertices[Group],MATCH(Vertices[[#This Row],[Vertex]],GroupVertices[Vertex],0)),1,1,"")</f>
        <v>3</v>
      </c>
      <c r="BA144" s="48"/>
      <c r="BB144" s="48"/>
      <c r="BC144" s="48"/>
      <c r="BD144" s="48"/>
      <c r="BE144" s="48"/>
      <c r="BF144" s="48"/>
      <c r="BG144" s="116" t="s">
        <v>4350</v>
      </c>
      <c r="BH144" s="116" t="s">
        <v>4350</v>
      </c>
      <c r="BI144" s="116" t="s">
        <v>4479</v>
      </c>
      <c r="BJ144" s="116" t="s">
        <v>4479</v>
      </c>
      <c r="BK144" s="116">
        <v>0</v>
      </c>
      <c r="BL144" s="120">
        <v>0</v>
      </c>
      <c r="BM144" s="116">
        <v>2</v>
      </c>
      <c r="BN144" s="120">
        <v>9.090909090909092</v>
      </c>
      <c r="BO144" s="116">
        <v>0</v>
      </c>
      <c r="BP144" s="120">
        <v>0</v>
      </c>
      <c r="BQ144" s="116">
        <v>20</v>
      </c>
      <c r="BR144" s="120">
        <v>90.9090909090909</v>
      </c>
      <c r="BS144" s="116">
        <v>22</v>
      </c>
      <c r="BT144" s="2"/>
      <c r="BU144" s="3"/>
      <c r="BV144" s="3"/>
      <c r="BW144" s="3"/>
      <c r="BX144" s="3"/>
    </row>
    <row r="145" spans="1:76" ht="15">
      <c r="A145" s="64" t="s">
        <v>318</v>
      </c>
      <c r="B145" s="65"/>
      <c r="C145" s="65" t="s">
        <v>64</v>
      </c>
      <c r="D145" s="66">
        <v>162.27332904107172</v>
      </c>
      <c r="E145" s="68"/>
      <c r="F145" s="100" t="s">
        <v>976</v>
      </c>
      <c r="G145" s="65"/>
      <c r="H145" s="69" t="s">
        <v>318</v>
      </c>
      <c r="I145" s="70"/>
      <c r="J145" s="70"/>
      <c r="K145" s="69" t="s">
        <v>3561</v>
      </c>
      <c r="L145" s="73">
        <v>1</v>
      </c>
      <c r="M145" s="74">
        <v>2454.943603515625</v>
      </c>
      <c r="N145" s="74">
        <v>6483.61865234375</v>
      </c>
      <c r="O145" s="75"/>
      <c r="P145" s="76"/>
      <c r="Q145" s="76"/>
      <c r="R145" s="86"/>
      <c r="S145" s="48">
        <v>0</v>
      </c>
      <c r="T145" s="48">
        <v>3</v>
      </c>
      <c r="U145" s="49">
        <v>0</v>
      </c>
      <c r="V145" s="49">
        <v>0.007299</v>
      </c>
      <c r="W145" s="49">
        <v>0.019404</v>
      </c>
      <c r="X145" s="49">
        <v>0.860279</v>
      </c>
      <c r="Y145" s="49">
        <v>0.6666666666666666</v>
      </c>
      <c r="Z145" s="49">
        <v>0</v>
      </c>
      <c r="AA145" s="71">
        <v>145</v>
      </c>
      <c r="AB145" s="71"/>
      <c r="AC145" s="72"/>
      <c r="AD145" s="78" t="s">
        <v>1849</v>
      </c>
      <c r="AE145" s="78">
        <v>206</v>
      </c>
      <c r="AF145" s="78">
        <v>500</v>
      </c>
      <c r="AG145" s="78">
        <v>3879</v>
      </c>
      <c r="AH145" s="78">
        <v>4547</v>
      </c>
      <c r="AI145" s="78"/>
      <c r="AJ145" s="78" t="s">
        <v>2150</v>
      </c>
      <c r="AK145" s="78" t="s">
        <v>2400</v>
      </c>
      <c r="AL145" s="78"/>
      <c r="AM145" s="78"/>
      <c r="AN145" s="80">
        <v>41570.39949074074</v>
      </c>
      <c r="AO145" s="83" t="s">
        <v>2816</v>
      </c>
      <c r="AP145" s="78" t="b">
        <v>0</v>
      </c>
      <c r="AQ145" s="78" t="b">
        <v>0</v>
      </c>
      <c r="AR145" s="78" t="b">
        <v>0</v>
      </c>
      <c r="AS145" s="78"/>
      <c r="AT145" s="78">
        <v>6</v>
      </c>
      <c r="AU145" s="83" t="s">
        <v>2961</v>
      </c>
      <c r="AV145" s="78" t="b">
        <v>0</v>
      </c>
      <c r="AW145" s="78" t="s">
        <v>3104</v>
      </c>
      <c r="AX145" s="83" t="s">
        <v>3247</v>
      </c>
      <c r="AY145" s="78" t="s">
        <v>66</v>
      </c>
      <c r="AZ145" s="78" t="str">
        <f>REPLACE(INDEX(GroupVertices[Group],MATCH(Vertices[[#This Row],[Vertex]],GroupVertices[Vertex],0)),1,1,"")</f>
        <v>1</v>
      </c>
      <c r="BA145" s="48"/>
      <c r="BB145" s="48"/>
      <c r="BC145" s="48"/>
      <c r="BD145" s="48"/>
      <c r="BE145" s="48"/>
      <c r="BF145" s="48"/>
      <c r="BG145" s="116" t="s">
        <v>4360</v>
      </c>
      <c r="BH145" s="116" t="s">
        <v>4360</v>
      </c>
      <c r="BI145" s="116" t="s">
        <v>4489</v>
      </c>
      <c r="BJ145" s="116" t="s">
        <v>4489</v>
      </c>
      <c r="BK145" s="116">
        <v>1</v>
      </c>
      <c r="BL145" s="120">
        <v>4.761904761904762</v>
      </c>
      <c r="BM145" s="116">
        <v>0</v>
      </c>
      <c r="BN145" s="120">
        <v>0</v>
      </c>
      <c r="BO145" s="116">
        <v>0</v>
      </c>
      <c r="BP145" s="120">
        <v>0</v>
      </c>
      <c r="BQ145" s="116">
        <v>20</v>
      </c>
      <c r="BR145" s="120">
        <v>95.23809523809524</v>
      </c>
      <c r="BS145" s="116">
        <v>21</v>
      </c>
      <c r="BT145" s="2"/>
      <c r="BU145" s="3"/>
      <c r="BV145" s="3"/>
      <c r="BW145" s="3"/>
      <c r="BX145" s="3"/>
    </row>
    <row r="146" spans="1:76" ht="15">
      <c r="A146" s="64" t="s">
        <v>448</v>
      </c>
      <c r="B146" s="65"/>
      <c r="C146" s="65" t="s">
        <v>64</v>
      </c>
      <c r="D146" s="66">
        <v>166.42584900172236</v>
      </c>
      <c r="E146" s="68"/>
      <c r="F146" s="100" t="s">
        <v>3017</v>
      </c>
      <c r="G146" s="65"/>
      <c r="H146" s="69" t="s">
        <v>448</v>
      </c>
      <c r="I146" s="70"/>
      <c r="J146" s="70"/>
      <c r="K146" s="69" t="s">
        <v>3562</v>
      </c>
      <c r="L146" s="73">
        <v>8.240336743007152</v>
      </c>
      <c r="M146" s="74">
        <v>2369.609375</v>
      </c>
      <c r="N146" s="74">
        <v>6746.72998046875</v>
      </c>
      <c r="O146" s="75"/>
      <c r="P146" s="76"/>
      <c r="Q146" s="76"/>
      <c r="R146" s="86"/>
      <c r="S146" s="48">
        <v>5</v>
      </c>
      <c r="T146" s="48">
        <v>0</v>
      </c>
      <c r="U146" s="49">
        <v>2</v>
      </c>
      <c r="V146" s="49">
        <v>0.007407</v>
      </c>
      <c r="W146" s="49">
        <v>0.023549</v>
      </c>
      <c r="X146" s="49">
        <v>1.360269</v>
      </c>
      <c r="Y146" s="49">
        <v>0.4</v>
      </c>
      <c r="Z146" s="49">
        <v>0</v>
      </c>
      <c r="AA146" s="71">
        <v>146</v>
      </c>
      <c r="AB146" s="71"/>
      <c r="AC146" s="72"/>
      <c r="AD146" s="78" t="s">
        <v>1850</v>
      </c>
      <c r="AE146" s="78">
        <v>786</v>
      </c>
      <c r="AF146" s="78">
        <v>8081</v>
      </c>
      <c r="AG146" s="78">
        <v>8619</v>
      </c>
      <c r="AH146" s="78">
        <v>383</v>
      </c>
      <c r="AI146" s="78"/>
      <c r="AJ146" s="78" t="s">
        <v>2151</v>
      </c>
      <c r="AK146" s="78" t="s">
        <v>2401</v>
      </c>
      <c r="AL146" s="83" t="s">
        <v>2579</v>
      </c>
      <c r="AM146" s="78"/>
      <c r="AN146" s="80">
        <v>40169.4753125</v>
      </c>
      <c r="AO146" s="83" t="s">
        <v>2817</v>
      </c>
      <c r="AP146" s="78" t="b">
        <v>0</v>
      </c>
      <c r="AQ146" s="78" t="b">
        <v>0</v>
      </c>
      <c r="AR146" s="78" t="b">
        <v>1</v>
      </c>
      <c r="AS146" s="78"/>
      <c r="AT146" s="78">
        <v>142</v>
      </c>
      <c r="AU146" s="83" t="s">
        <v>2958</v>
      </c>
      <c r="AV146" s="78" t="b">
        <v>0</v>
      </c>
      <c r="AW146" s="78" t="s">
        <v>3104</v>
      </c>
      <c r="AX146" s="83" t="s">
        <v>3248</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380</v>
      </c>
      <c r="B147" s="65"/>
      <c r="C147" s="65" t="s">
        <v>64</v>
      </c>
      <c r="D147" s="66">
        <v>176.52806844958934</v>
      </c>
      <c r="E147" s="68"/>
      <c r="F147" s="100" t="s">
        <v>1034</v>
      </c>
      <c r="G147" s="65"/>
      <c r="H147" s="69" t="s">
        <v>380</v>
      </c>
      <c r="I147" s="70"/>
      <c r="J147" s="70"/>
      <c r="K147" s="69" t="s">
        <v>3563</v>
      </c>
      <c r="L147" s="73">
        <v>8.240336743007152</v>
      </c>
      <c r="M147" s="74">
        <v>2242.962890625</v>
      </c>
      <c r="N147" s="74">
        <v>6863.90771484375</v>
      </c>
      <c r="O147" s="75"/>
      <c r="P147" s="76"/>
      <c r="Q147" s="76"/>
      <c r="R147" s="86"/>
      <c r="S147" s="48">
        <v>4</v>
      </c>
      <c r="T147" s="48">
        <v>2</v>
      </c>
      <c r="U147" s="49">
        <v>2</v>
      </c>
      <c r="V147" s="49">
        <v>0.007407</v>
      </c>
      <c r="W147" s="49">
        <v>0.023549</v>
      </c>
      <c r="X147" s="49">
        <v>1.360269</v>
      </c>
      <c r="Y147" s="49">
        <v>0.35</v>
      </c>
      <c r="Z147" s="49">
        <v>0.2</v>
      </c>
      <c r="AA147" s="71">
        <v>147</v>
      </c>
      <c r="AB147" s="71"/>
      <c r="AC147" s="72"/>
      <c r="AD147" s="78" t="s">
        <v>1851</v>
      </c>
      <c r="AE147" s="78">
        <v>28530</v>
      </c>
      <c r="AF147" s="78">
        <v>26524</v>
      </c>
      <c r="AG147" s="78">
        <v>119855</v>
      </c>
      <c r="AH147" s="78">
        <v>51590</v>
      </c>
      <c r="AI147" s="78"/>
      <c r="AJ147" s="78" t="s">
        <v>2152</v>
      </c>
      <c r="AK147" s="78" t="s">
        <v>1680</v>
      </c>
      <c r="AL147" s="83" t="s">
        <v>2580</v>
      </c>
      <c r="AM147" s="78"/>
      <c r="AN147" s="80">
        <v>39979.64674768518</v>
      </c>
      <c r="AO147" s="78"/>
      <c r="AP147" s="78" t="b">
        <v>0</v>
      </c>
      <c r="AQ147" s="78" t="b">
        <v>0</v>
      </c>
      <c r="AR147" s="78" t="b">
        <v>1</v>
      </c>
      <c r="AS147" s="78"/>
      <c r="AT147" s="78">
        <v>874</v>
      </c>
      <c r="AU147" s="83" t="s">
        <v>2958</v>
      </c>
      <c r="AV147" s="78" t="b">
        <v>0</v>
      </c>
      <c r="AW147" s="78" t="s">
        <v>3104</v>
      </c>
      <c r="AX147" s="83" t="s">
        <v>3249</v>
      </c>
      <c r="AY147" s="78" t="s">
        <v>66</v>
      </c>
      <c r="AZ147" s="78" t="str">
        <f>REPLACE(INDEX(GroupVertices[Group],MATCH(Vertices[[#This Row],[Vertex]],GroupVertices[Vertex],0)),1,1,"")</f>
        <v>1</v>
      </c>
      <c r="BA147" s="48"/>
      <c r="BB147" s="48"/>
      <c r="BC147" s="48"/>
      <c r="BD147" s="48"/>
      <c r="BE147" s="48"/>
      <c r="BF147" s="48"/>
      <c r="BG147" s="116" t="s">
        <v>4360</v>
      </c>
      <c r="BH147" s="116" t="s">
        <v>4360</v>
      </c>
      <c r="BI147" s="116" t="s">
        <v>4489</v>
      </c>
      <c r="BJ147" s="116" t="s">
        <v>4489</v>
      </c>
      <c r="BK147" s="116">
        <v>1</v>
      </c>
      <c r="BL147" s="120">
        <v>4.761904761904762</v>
      </c>
      <c r="BM147" s="116">
        <v>0</v>
      </c>
      <c r="BN147" s="120">
        <v>0</v>
      </c>
      <c r="BO147" s="116">
        <v>0</v>
      </c>
      <c r="BP147" s="120">
        <v>0</v>
      </c>
      <c r="BQ147" s="116">
        <v>20</v>
      </c>
      <c r="BR147" s="120">
        <v>95.23809523809524</v>
      </c>
      <c r="BS147" s="116">
        <v>21</v>
      </c>
      <c r="BT147" s="2"/>
      <c r="BU147" s="3"/>
      <c r="BV147" s="3"/>
      <c r="BW147" s="3"/>
      <c r="BX147" s="3"/>
    </row>
    <row r="148" spans="1:76" ht="15">
      <c r="A148" s="64" t="s">
        <v>379</v>
      </c>
      <c r="B148" s="65"/>
      <c r="C148" s="65" t="s">
        <v>64</v>
      </c>
      <c r="D148" s="66">
        <v>164.5262395539534</v>
      </c>
      <c r="E148" s="68"/>
      <c r="F148" s="100" t="s">
        <v>1033</v>
      </c>
      <c r="G148" s="65"/>
      <c r="H148" s="69" t="s">
        <v>379</v>
      </c>
      <c r="I148" s="70"/>
      <c r="J148" s="70"/>
      <c r="K148" s="69" t="s">
        <v>3564</v>
      </c>
      <c r="L148" s="73">
        <v>9999</v>
      </c>
      <c r="M148" s="74">
        <v>1594.268798828125</v>
      </c>
      <c r="N148" s="74">
        <v>5976.3017578125</v>
      </c>
      <c r="O148" s="75"/>
      <c r="P148" s="76"/>
      <c r="Q148" s="76"/>
      <c r="R148" s="86"/>
      <c r="S148" s="48">
        <v>9</v>
      </c>
      <c r="T148" s="48">
        <v>38</v>
      </c>
      <c r="U148" s="49">
        <v>2761.75</v>
      </c>
      <c r="V148" s="49">
        <v>0.012195</v>
      </c>
      <c r="W148" s="49">
        <v>0.115172</v>
      </c>
      <c r="X148" s="49">
        <v>13.118144</v>
      </c>
      <c r="Y148" s="49">
        <v>0.01744186046511628</v>
      </c>
      <c r="Z148" s="49">
        <v>0.022727272727272728</v>
      </c>
      <c r="AA148" s="71">
        <v>148</v>
      </c>
      <c r="AB148" s="71"/>
      <c r="AC148" s="72"/>
      <c r="AD148" s="78" t="s">
        <v>1852</v>
      </c>
      <c r="AE148" s="78">
        <v>5078</v>
      </c>
      <c r="AF148" s="78">
        <v>4613</v>
      </c>
      <c r="AG148" s="78">
        <v>127795</v>
      </c>
      <c r="AH148" s="78">
        <v>12368</v>
      </c>
      <c r="AI148" s="78"/>
      <c r="AJ148" s="78" t="s">
        <v>2153</v>
      </c>
      <c r="AK148" s="78" t="s">
        <v>2402</v>
      </c>
      <c r="AL148" s="78"/>
      <c r="AM148" s="78"/>
      <c r="AN148" s="80">
        <v>39920.30755787037</v>
      </c>
      <c r="AO148" s="83" t="s">
        <v>2818</v>
      </c>
      <c r="AP148" s="78" t="b">
        <v>0</v>
      </c>
      <c r="AQ148" s="78" t="b">
        <v>0</v>
      </c>
      <c r="AR148" s="78" t="b">
        <v>1</v>
      </c>
      <c r="AS148" s="78"/>
      <c r="AT148" s="78">
        <v>201</v>
      </c>
      <c r="AU148" s="83" t="s">
        <v>2971</v>
      </c>
      <c r="AV148" s="78" t="b">
        <v>0</v>
      </c>
      <c r="AW148" s="78" t="s">
        <v>3104</v>
      </c>
      <c r="AX148" s="83" t="s">
        <v>3250</v>
      </c>
      <c r="AY148" s="78" t="s">
        <v>66</v>
      </c>
      <c r="AZ148" s="78" t="str">
        <f>REPLACE(INDEX(GroupVertices[Group],MATCH(Vertices[[#This Row],[Vertex]],GroupVertices[Vertex],0)),1,1,"")</f>
        <v>1</v>
      </c>
      <c r="BA148" s="48" t="s">
        <v>4285</v>
      </c>
      <c r="BB148" s="48" t="s">
        <v>4285</v>
      </c>
      <c r="BC148" s="48" t="s">
        <v>3888</v>
      </c>
      <c r="BD148" s="48" t="s">
        <v>4293</v>
      </c>
      <c r="BE148" s="48" t="s">
        <v>4295</v>
      </c>
      <c r="BF148" s="48" t="s">
        <v>4299</v>
      </c>
      <c r="BG148" s="116" t="s">
        <v>4361</v>
      </c>
      <c r="BH148" s="116" t="s">
        <v>4418</v>
      </c>
      <c r="BI148" s="116" t="s">
        <v>4490</v>
      </c>
      <c r="BJ148" s="116" t="s">
        <v>4543</v>
      </c>
      <c r="BK148" s="116">
        <v>3</v>
      </c>
      <c r="BL148" s="120">
        <v>1.3215859030837005</v>
      </c>
      <c r="BM148" s="116">
        <v>0</v>
      </c>
      <c r="BN148" s="120">
        <v>0</v>
      </c>
      <c r="BO148" s="116">
        <v>0</v>
      </c>
      <c r="BP148" s="120">
        <v>0</v>
      </c>
      <c r="BQ148" s="116">
        <v>224</v>
      </c>
      <c r="BR148" s="120">
        <v>98.6784140969163</v>
      </c>
      <c r="BS148" s="116">
        <v>227</v>
      </c>
      <c r="BT148" s="2"/>
      <c r="BU148" s="3"/>
      <c r="BV148" s="3"/>
      <c r="BW148" s="3"/>
      <c r="BX148" s="3"/>
    </row>
    <row r="149" spans="1:76" ht="15">
      <c r="A149" s="64" t="s">
        <v>319</v>
      </c>
      <c r="B149" s="65"/>
      <c r="C149" s="65" t="s">
        <v>64</v>
      </c>
      <c r="D149" s="66">
        <v>162.5488490965007</v>
      </c>
      <c r="E149" s="68"/>
      <c r="F149" s="100" t="s">
        <v>977</v>
      </c>
      <c r="G149" s="65"/>
      <c r="H149" s="69" t="s">
        <v>319</v>
      </c>
      <c r="I149" s="70"/>
      <c r="J149" s="70"/>
      <c r="K149" s="69" t="s">
        <v>3565</v>
      </c>
      <c r="L149" s="73">
        <v>1</v>
      </c>
      <c r="M149" s="74">
        <v>2104.46484375</v>
      </c>
      <c r="N149" s="74">
        <v>7121.87255859375</v>
      </c>
      <c r="O149" s="75"/>
      <c r="P149" s="76"/>
      <c r="Q149" s="76"/>
      <c r="R149" s="86"/>
      <c r="S149" s="48">
        <v>0</v>
      </c>
      <c r="T149" s="48">
        <v>3</v>
      </c>
      <c r="U149" s="49">
        <v>0</v>
      </c>
      <c r="V149" s="49">
        <v>0.007299</v>
      </c>
      <c r="W149" s="49">
        <v>0.019404</v>
      </c>
      <c r="X149" s="49">
        <v>0.860279</v>
      </c>
      <c r="Y149" s="49">
        <v>0.6666666666666666</v>
      </c>
      <c r="Z149" s="49">
        <v>0</v>
      </c>
      <c r="AA149" s="71">
        <v>149</v>
      </c>
      <c r="AB149" s="71"/>
      <c r="AC149" s="72"/>
      <c r="AD149" s="78" t="s">
        <v>1853</v>
      </c>
      <c r="AE149" s="78">
        <v>2637</v>
      </c>
      <c r="AF149" s="78">
        <v>1003</v>
      </c>
      <c r="AG149" s="78">
        <v>38539</v>
      </c>
      <c r="AH149" s="78">
        <v>12312</v>
      </c>
      <c r="AI149" s="78"/>
      <c r="AJ149" s="78" t="s">
        <v>2154</v>
      </c>
      <c r="AK149" s="78"/>
      <c r="AL149" s="83" t="s">
        <v>2581</v>
      </c>
      <c r="AM149" s="78"/>
      <c r="AN149" s="80">
        <v>42503.015</v>
      </c>
      <c r="AO149" s="83" t="s">
        <v>2819</v>
      </c>
      <c r="AP149" s="78" t="b">
        <v>1</v>
      </c>
      <c r="AQ149" s="78" t="b">
        <v>0</v>
      </c>
      <c r="AR149" s="78" t="b">
        <v>0</v>
      </c>
      <c r="AS149" s="78"/>
      <c r="AT149" s="78">
        <v>11</v>
      </c>
      <c r="AU149" s="78"/>
      <c r="AV149" s="78" t="b">
        <v>0</v>
      </c>
      <c r="AW149" s="78" t="s">
        <v>3104</v>
      </c>
      <c r="AX149" s="83" t="s">
        <v>3251</v>
      </c>
      <c r="AY149" s="78" t="s">
        <v>66</v>
      </c>
      <c r="AZ149" s="78" t="str">
        <f>REPLACE(INDEX(GroupVertices[Group],MATCH(Vertices[[#This Row],[Vertex]],GroupVertices[Vertex],0)),1,1,"")</f>
        <v>1</v>
      </c>
      <c r="BA149" s="48"/>
      <c r="BB149" s="48"/>
      <c r="BC149" s="48"/>
      <c r="BD149" s="48"/>
      <c r="BE149" s="48"/>
      <c r="BF149" s="48"/>
      <c r="BG149" s="116" t="s">
        <v>4360</v>
      </c>
      <c r="BH149" s="116" t="s">
        <v>4360</v>
      </c>
      <c r="BI149" s="116" t="s">
        <v>4489</v>
      </c>
      <c r="BJ149" s="116" t="s">
        <v>4489</v>
      </c>
      <c r="BK149" s="116">
        <v>1</v>
      </c>
      <c r="BL149" s="120">
        <v>4.761904761904762</v>
      </c>
      <c r="BM149" s="116">
        <v>0</v>
      </c>
      <c r="BN149" s="120">
        <v>0</v>
      </c>
      <c r="BO149" s="116">
        <v>0</v>
      </c>
      <c r="BP149" s="120">
        <v>0</v>
      </c>
      <c r="BQ149" s="116">
        <v>20</v>
      </c>
      <c r="BR149" s="120">
        <v>95.23809523809524</v>
      </c>
      <c r="BS149" s="116">
        <v>21</v>
      </c>
      <c r="BT149" s="2"/>
      <c r="BU149" s="3"/>
      <c r="BV149" s="3"/>
      <c r="BW149" s="3"/>
      <c r="BX149" s="3"/>
    </row>
    <row r="150" spans="1:76" ht="15">
      <c r="A150" s="64" t="s">
        <v>320</v>
      </c>
      <c r="B150" s="65"/>
      <c r="C150" s="65" t="s">
        <v>64</v>
      </c>
      <c r="D150" s="66">
        <v>163.49536729884926</v>
      </c>
      <c r="E150" s="68"/>
      <c r="F150" s="100" t="s">
        <v>978</v>
      </c>
      <c r="G150" s="65"/>
      <c r="H150" s="69" t="s">
        <v>320</v>
      </c>
      <c r="I150" s="70"/>
      <c r="J150" s="70"/>
      <c r="K150" s="69" t="s">
        <v>3566</v>
      </c>
      <c r="L150" s="73">
        <v>1</v>
      </c>
      <c r="M150" s="74">
        <v>2506.6728515625</v>
      </c>
      <c r="N150" s="74">
        <v>6189.7216796875</v>
      </c>
      <c r="O150" s="75"/>
      <c r="P150" s="76"/>
      <c r="Q150" s="76"/>
      <c r="R150" s="86"/>
      <c r="S150" s="48">
        <v>0</v>
      </c>
      <c r="T150" s="48">
        <v>3</v>
      </c>
      <c r="U150" s="49">
        <v>0</v>
      </c>
      <c r="V150" s="49">
        <v>0.007299</v>
      </c>
      <c r="W150" s="49">
        <v>0.019404</v>
      </c>
      <c r="X150" s="49">
        <v>0.860279</v>
      </c>
      <c r="Y150" s="49">
        <v>0.6666666666666666</v>
      </c>
      <c r="Z150" s="49">
        <v>0</v>
      </c>
      <c r="AA150" s="71">
        <v>150</v>
      </c>
      <c r="AB150" s="71"/>
      <c r="AC150" s="72"/>
      <c r="AD150" s="78" t="s">
        <v>1854</v>
      </c>
      <c r="AE150" s="78">
        <v>1181</v>
      </c>
      <c r="AF150" s="78">
        <v>2731</v>
      </c>
      <c r="AG150" s="78">
        <v>67119</v>
      </c>
      <c r="AH150" s="78">
        <v>41019</v>
      </c>
      <c r="AI150" s="78"/>
      <c r="AJ150" s="78" t="s">
        <v>2155</v>
      </c>
      <c r="AK150" s="78" t="s">
        <v>2403</v>
      </c>
      <c r="AL150" s="83" t="s">
        <v>2582</v>
      </c>
      <c r="AM150" s="78"/>
      <c r="AN150" s="80">
        <v>40575.85003472222</v>
      </c>
      <c r="AO150" s="83" t="s">
        <v>2820</v>
      </c>
      <c r="AP150" s="78" t="b">
        <v>0</v>
      </c>
      <c r="AQ150" s="78" t="b">
        <v>0</v>
      </c>
      <c r="AR150" s="78" t="b">
        <v>0</v>
      </c>
      <c r="AS150" s="78"/>
      <c r="AT150" s="78">
        <v>70</v>
      </c>
      <c r="AU150" s="83" t="s">
        <v>2959</v>
      </c>
      <c r="AV150" s="78" t="b">
        <v>0</v>
      </c>
      <c r="AW150" s="78" t="s">
        <v>3104</v>
      </c>
      <c r="AX150" s="83" t="s">
        <v>3252</v>
      </c>
      <c r="AY150" s="78" t="s">
        <v>66</v>
      </c>
      <c r="AZ150" s="78" t="str">
        <f>REPLACE(INDEX(GroupVertices[Group],MATCH(Vertices[[#This Row],[Vertex]],GroupVertices[Vertex],0)),1,1,"")</f>
        <v>1</v>
      </c>
      <c r="BA150" s="48"/>
      <c r="BB150" s="48"/>
      <c r="BC150" s="48"/>
      <c r="BD150" s="48"/>
      <c r="BE150" s="48"/>
      <c r="BF150" s="48"/>
      <c r="BG150" s="116" t="s">
        <v>4360</v>
      </c>
      <c r="BH150" s="116" t="s">
        <v>4360</v>
      </c>
      <c r="BI150" s="116" t="s">
        <v>4489</v>
      </c>
      <c r="BJ150" s="116" t="s">
        <v>4489</v>
      </c>
      <c r="BK150" s="116">
        <v>1</v>
      </c>
      <c r="BL150" s="120">
        <v>4.761904761904762</v>
      </c>
      <c r="BM150" s="116">
        <v>0</v>
      </c>
      <c r="BN150" s="120">
        <v>0</v>
      </c>
      <c r="BO150" s="116">
        <v>0</v>
      </c>
      <c r="BP150" s="120">
        <v>0</v>
      </c>
      <c r="BQ150" s="116">
        <v>20</v>
      </c>
      <c r="BR150" s="120">
        <v>95.23809523809524</v>
      </c>
      <c r="BS150" s="116">
        <v>21</v>
      </c>
      <c r="BT150" s="2"/>
      <c r="BU150" s="3"/>
      <c r="BV150" s="3"/>
      <c r="BW150" s="3"/>
      <c r="BX150" s="3"/>
    </row>
    <row r="151" spans="1:76" ht="15">
      <c r="A151" s="64" t="s">
        <v>321</v>
      </c>
      <c r="B151" s="65"/>
      <c r="C151" s="65" t="s">
        <v>64</v>
      </c>
      <c r="D151" s="66">
        <v>162.10242992120322</v>
      </c>
      <c r="E151" s="68"/>
      <c r="F151" s="100" t="s">
        <v>979</v>
      </c>
      <c r="G151" s="65"/>
      <c r="H151" s="69" t="s">
        <v>321</v>
      </c>
      <c r="I151" s="70"/>
      <c r="J151" s="70"/>
      <c r="K151" s="69" t="s">
        <v>3567</v>
      </c>
      <c r="L151" s="73">
        <v>60.732778129809</v>
      </c>
      <c r="M151" s="74">
        <v>1989.9736328125</v>
      </c>
      <c r="N151" s="74">
        <v>6555.42333984375</v>
      </c>
      <c r="O151" s="75"/>
      <c r="P151" s="76"/>
      <c r="Q151" s="76"/>
      <c r="R151" s="86"/>
      <c r="S151" s="48">
        <v>0</v>
      </c>
      <c r="T151" s="48">
        <v>8</v>
      </c>
      <c r="U151" s="49">
        <v>16.5</v>
      </c>
      <c r="V151" s="49">
        <v>0.007692</v>
      </c>
      <c r="W151" s="49">
        <v>0.037465</v>
      </c>
      <c r="X151" s="49">
        <v>1.90977</v>
      </c>
      <c r="Y151" s="49">
        <v>0.125</v>
      </c>
      <c r="Z151" s="49">
        <v>0</v>
      </c>
      <c r="AA151" s="71">
        <v>151</v>
      </c>
      <c r="AB151" s="71"/>
      <c r="AC151" s="72"/>
      <c r="AD151" s="78" t="s">
        <v>1855</v>
      </c>
      <c r="AE151" s="78">
        <v>565</v>
      </c>
      <c r="AF151" s="78">
        <v>188</v>
      </c>
      <c r="AG151" s="78">
        <v>4956</v>
      </c>
      <c r="AH151" s="78">
        <v>5286</v>
      </c>
      <c r="AI151" s="78"/>
      <c r="AJ151" s="78" t="s">
        <v>2156</v>
      </c>
      <c r="AK151" s="78"/>
      <c r="AL151" s="83" t="s">
        <v>2583</v>
      </c>
      <c r="AM151" s="78"/>
      <c r="AN151" s="80">
        <v>40611.834872685184</v>
      </c>
      <c r="AO151" s="83" t="s">
        <v>2821</v>
      </c>
      <c r="AP151" s="78" t="b">
        <v>1</v>
      </c>
      <c r="AQ151" s="78" t="b">
        <v>0</v>
      </c>
      <c r="AR151" s="78" t="b">
        <v>1</v>
      </c>
      <c r="AS151" s="78"/>
      <c r="AT151" s="78">
        <v>5</v>
      </c>
      <c r="AU151" s="83" t="s">
        <v>2957</v>
      </c>
      <c r="AV151" s="78" t="b">
        <v>0</v>
      </c>
      <c r="AW151" s="78" t="s">
        <v>3104</v>
      </c>
      <c r="AX151" s="83" t="s">
        <v>3253</v>
      </c>
      <c r="AY151" s="78" t="s">
        <v>66</v>
      </c>
      <c r="AZ151" s="78" t="str">
        <f>REPLACE(INDEX(GroupVertices[Group],MATCH(Vertices[[#This Row],[Vertex]],GroupVertices[Vertex],0)),1,1,"")</f>
        <v>1</v>
      </c>
      <c r="BA151" s="48"/>
      <c r="BB151" s="48"/>
      <c r="BC151" s="48"/>
      <c r="BD151" s="48"/>
      <c r="BE151" s="48"/>
      <c r="BF151" s="48"/>
      <c r="BG151" s="116" t="s">
        <v>4362</v>
      </c>
      <c r="BH151" s="116" t="s">
        <v>4362</v>
      </c>
      <c r="BI151" s="116" t="s">
        <v>4491</v>
      </c>
      <c r="BJ151" s="116" t="s">
        <v>4491</v>
      </c>
      <c r="BK151" s="116">
        <v>0</v>
      </c>
      <c r="BL151" s="120">
        <v>0</v>
      </c>
      <c r="BM151" s="116">
        <v>0</v>
      </c>
      <c r="BN151" s="120">
        <v>0</v>
      </c>
      <c r="BO151" s="116">
        <v>0</v>
      </c>
      <c r="BP151" s="120">
        <v>0</v>
      </c>
      <c r="BQ151" s="116">
        <v>19</v>
      </c>
      <c r="BR151" s="120">
        <v>100</v>
      </c>
      <c r="BS151" s="116">
        <v>19</v>
      </c>
      <c r="BT151" s="2"/>
      <c r="BU151" s="3"/>
      <c r="BV151" s="3"/>
      <c r="BW151" s="3"/>
      <c r="BX151" s="3"/>
    </row>
    <row r="152" spans="1:76" ht="15">
      <c r="A152" s="64" t="s">
        <v>449</v>
      </c>
      <c r="B152" s="65"/>
      <c r="C152" s="65" t="s">
        <v>64</v>
      </c>
      <c r="D152" s="66">
        <v>162.3122195459136</v>
      </c>
      <c r="E152" s="68"/>
      <c r="F152" s="100" t="s">
        <v>3018</v>
      </c>
      <c r="G152" s="65"/>
      <c r="H152" s="69" t="s">
        <v>449</v>
      </c>
      <c r="I152" s="70"/>
      <c r="J152" s="70"/>
      <c r="K152" s="69" t="s">
        <v>3568</v>
      </c>
      <c r="L152" s="73">
        <v>23.626052321897347</v>
      </c>
      <c r="M152" s="74">
        <v>2208.018798828125</v>
      </c>
      <c r="N152" s="74">
        <v>6132.5751953125</v>
      </c>
      <c r="O152" s="75"/>
      <c r="P152" s="76"/>
      <c r="Q152" s="76"/>
      <c r="R152" s="86"/>
      <c r="S152" s="48">
        <v>4</v>
      </c>
      <c r="T152" s="48">
        <v>0</v>
      </c>
      <c r="U152" s="49">
        <v>6.25</v>
      </c>
      <c r="V152" s="49">
        <v>0.008</v>
      </c>
      <c r="W152" s="49">
        <v>0.028246</v>
      </c>
      <c r="X152" s="49">
        <v>1.006757</v>
      </c>
      <c r="Y152" s="49">
        <v>0.25</v>
      </c>
      <c r="Z152" s="49">
        <v>0</v>
      </c>
      <c r="AA152" s="71">
        <v>152</v>
      </c>
      <c r="AB152" s="71"/>
      <c r="AC152" s="72"/>
      <c r="AD152" s="78" t="s">
        <v>1856</v>
      </c>
      <c r="AE152" s="78">
        <v>1066</v>
      </c>
      <c r="AF152" s="78">
        <v>571</v>
      </c>
      <c r="AG152" s="78">
        <v>3422</v>
      </c>
      <c r="AH152" s="78">
        <v>317</v>
      </c>
      <c r="AI152" s="78">
        <v>3600</v>
      </c>
      <c r="AJ152" s="78" t="s">
        <v>2157</v>
      </c>
      <c r="AK152" s="78" t="s">
        <v>2404</v>
      </c>
      <c r="AL152" s="83" t="s">
        <v>2584</v>
      </c>
      <c r="AM152" s="78" t="s">
        <v>1680</v>
      </c>
      <c r="AN152" s="80">
        <v>42083.93368055556</v>
      </c>
      <c r="AO152" s="83" t="s">
        <v>2822</v>
      </c>
      <c r="AP152" s="78" t="b">
        <v>1</v>
      </c>
      <c r="AQ152" s="78" t="b">
        <v>0</v>
      </c>
      <c r="AR152" s="78" t="b">
        <v>1</v>
      </c>
      <c r="AS152" s="78" t="s">
        <v>1626</v>
      </c>
      <c r="AT152" s="78">
        <v>13</v>
      </c>
      <c r="AU152" s="83" t="s">
        <v>2957</v>
      </c>
      <c r="AV152" s="78" t="b">
        <v>0</v>
      </c>
      <c r="AW152" s="78" t="s">
        <v>3104</v>
      </c>
      <c r="AX152" s="83" t="s">
        <v>3254</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450</v>
      </c>
      <c r="B153" s="65"/>
      <c r="C153" s="65" t="s">
        <v>64</v>
      </c>
      <c r="D153" s="66">
        <v>298.2520620830977</v>
      </c>
      <c r="E153" s="68"/>
      <c r="F153" s="100" t="s">
        <v>3019</v>
      </c>
      <c r="G153" s="65"/>
      <c r="H153" s="69" t="s">
        <v>450</v>
      </c>
      <c r="I153" s="70"/>
      <c r="J153" s="70"/>
      <c r="K153" s="69" t="s">
        <v>3569</v>
      </c>
      <c r="L153" s="73">
        <v>834.5437675386983</v>
      </c>
      <c r="M153" s="74">
        <v>1890.7930908203125</v>
      </c>
      <c r="N153" s="74">
        <v>7405.4541015625</v>
      </c>
      <c r="O153" s="75"/>
      <c r="P153" s="76"/>
      <c r="Q153" s="76"/>
      <c r="R153" s="86"/>
      <c r="S153" s="48">
        <v>5</v>
      </c>
      <c r="T153" s="48">
        <v>0</v>
      </c>
      <c r="U153" s="49">
        <v>230.25</v>
      </c>
      <c r="V153" s="49">
        <v>0.008264</v>
      </c>
      <c r="W153" s="49">
        <v>0.028662</v>
      </c>
      <c r="X153" s="49">
        <v>1.343343</v>
      </c>
      <c r="Y153" s="49">
        <v>0.15</v>
      </c>
      <c r="Z153" s="49">
        <v>0</v>
      </c>
      <c r="AA153" s="71">
        <v>153</v>
      </c>
      <c r="AB153" s="71"/>
      <c r="AC153" s="72"/>
      <c r="AD153" s="78" t="s">
        <v>1857</v>
      </c>
      <c r="AE153" s="78">
        <v>748</v>
      </c>
      <c r="AF153" s="78">
        <v>248748</v>
      </c>
      <c r="AG153" s="78">
        <v>14251</v>
      </c>
      <c r="AH153" s="78">
        <v>7842</v>
      </c>
      <c r="AI153" s="78"/>
      <c r="AJ153" s="78" t="s">
        <v>2158</v>
      </c>
      <c r="AK153" s="78" t="s">
        <v>2405</v>
      </c>
      <c r="AL153" s="83" t="s">
        <v>2585</v>
      </c>
      <c r="AM153" s="78"/>
      <c r="AN153" s="80">
        <v>39878.698113425926</v>
      </c>
      <c r="AO153" s="83" t="s">
        <v>2823</v>
      </c>
      <c r="AP153" s="78" t="b">
        <v>0</v>
      </c>
      <c r="AQ153" s="78" t="b">
        <v>0</v>
      </c>
      <c r="AR153" s="78" t="b">
        <v>1</v>
      </c>
      <c r="AS153" s="78"/>
      <c r="AT153" s="78">
        <v>1637</v>
      </c>
      <c r="AU153" s="83" t="s">
        <v>2957</v>
      </c>
      <c r="AV153" s="78" t="b">
        <v>1</v>
      </c>
      <c r="AW153" s="78" t="s">
        <v>3104</v>
      </c>
      <c r="AX153" s="83" t="s">
        <v>3255</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451</v>
      </c>
      <c r="B154" s="65"/>
      <c r="C154" s="65" t="s">
        <v>64</v>
      </c>
      <c r="D154" s="66">
        <v>1000</v>
      </c>
      <c r="E154" s="68"/>
      <c r="F154" s="100" t="s">
        <v>3020</v>
      </c>
      <c r="G154" s="65"/>
      <c r="H154" s="69" t="s">
        <v>451</v>
      </c>
      <c r="I154" s="70"/>
      <c r="J154" s="70"/>
      <c r="K154" s="69" t="s">
        <v>3570</v>
      </c>
      <c r="L154" s="73">
        <v>23.626052321897347</v>
      </c>
      <c r="M154" s="74">
        <v>2011.1090087890625</v>
      </c>
      <c r="N154" s="74">
        <v>5374.3369140625</v>
      </c>
      <c r="O154" s="75"/>
      <c r="P154" s="76"/>
      <c r="Q154" s="76"/>
      <c r="R154" s="86"/>
      <c r="S154" s="48">
        <v>4</v>
      </c>
      <c r="T154" s="48">
        <v>0</v>
      </c>
      <c r="U154" s="49">
        <v>6.25</v>
      </c>
      <c r="V154" s="49">
        <v>0.008</v>
      </c>
      <c r="W154" s="49">
        <v>0.028246</v>
      </c>
      <c r="X154" s="49">
        <v>1.006757</v>
      </c>
      <c r="Y154" s="49">
        <v>0.25</v>
      </c>
      <c r="Z154" s="49">
        <v>0</v>
      </c>
      <c r="AA154" s="71">
        <v>154</v>
      </c>
      <c r="AB154" s="71"/>
      <c r="AC154" s="72"/>
      <c r="AD154" s="78" t="s">
        <v>1858</v>
      </c>
      <c r="AE154" s="78">
        <v>62013</v>
      </c>
      <c r="AF154" s="78">
        <v>3339457</v>
      </c>
      <c r="AG154" s="78">
        <v>267796</v>
      </c>
      <c r="AH154" s="78">
        <v>22304</v>
      </c>
      <c r="AI154" s="78"/>
      <c r="AJ154" s="78" t="s">
        <v>2159</v>
      </c>
      <c r="AK154" s="78" t="s">
        <v>2406</v>
      </c>
      <c r="AL154" s="83" t="s">
        <v>2586</v>
      </c>
      <c r="AM154" s="78"/>
      <c r="AN154" s="80">
        <v>39898.69215277778</v>
      </c>
      <c r="AO154" s="83" t="s">
        <v>2824</v>
      </c>
      <c r="AP154" s="78" t="b">
        <v>0</v>
      </c>
      <c r="AQ154" s="78" t="b">
        <v>0</v>
      </c>
      <c r="AR154" s="78" t="b">
        <v>0</v>
      </c>
      <c r="AS154" s="78"/>
      <c r="AT154" s="78">
        <v>12915</v>
      </c>
      <c r="AU154" s="83" t="s">
        <v>2957</v>
      </c>
      <c r="AV154" s="78" t="b">
        <v>1</v>
      </c>
      <c r="AW154" s="78" t="s">
        <v>3104</v>
      </c>
      <c r="AX154" s="83" t="s">
        <v>3256</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452</v>
      </c>
      <c r="B155" s="65"/>
      <c r="C155" s="65" t="s">
        <v>64</v>
      </c>
      <c r="D155" s="66">
        <v>164.43750347248323</v>
      </c>
      <c r="E155" s="68"/>
      <c r="F155" s="100" t="s">
        <v>3021</v>
      </c>
      <c r="G155" s="65"/>
      <c r="H155" s="69" t="s">
        <v>452</v>
      </c>
      <c r="I155" s="70"/>
      <c r="J155" s="70"/>
      <c r="K155" s="69" t="s">
        <v>3571</v>
      </c>
      <c r="L155" s="73">
        <v>23.626052321897347</v>
      </c>
      <c r="M155" s="74">
        <v>1560.69384765625</v>
      </c>
      <c r="N155" s="74">
        <v>6672.6240234375</v>
      </c>
      <c r="O155" s="75"/>
      <c r="P155" s="76"/>
      <c r="Q155" s="76"/>
      <c r="R155" s="86"/>
      <c r="S155" s="48">
        <v>4</v>
      </c>
      <c r="T155" s="48">
        <v>0</v>
      </c>
      <c r="U155" s="49">
        <v>6.25</v>
      </c>
      <c r="V155" s="49">
        <v>0.008</v>
      </c>
      <c r="W155" s="49">
        <v>0.028246</v>
      </c>
      <c r="X155" s="49">
        <v>1.006757</v>
      </c>
      <c r="Y155" s="49">
        <v>0.25</v>
      </c>
      <c r="Z155" s="49">
        <v>0</v>
      </c>
      <c r="AA155" s="71">
        <v>155</v>
      </c>
      <c r="AB155" s="71"/>
      <c r="AC155" s="72"/>
      <c r="AD155" s="78" t="s">
        <v>1859</v>
      </c>
      <c r="AE155" s="78">
        <v>4991</v>
      </c>
      <c r="AF155" s="78">
        <v>4451</v>
      </c>
      <c r="AG155" s="78">
        <v>3241</v>
      </c>
      <c r="AH155" s="78">
        <v>590</v>
      </c>
      <c r="AI155" s="78"/>
      <c r="AJ155" s="78" t="s">
        <v>2160</v>
      </c>
      <c r="AK155" s="78" t="s">
        <v>2407</v>
      </c>
      <c r="AL155" s="83" t="s">
        <v>2587</v>
      </c>
      <c r="AM155" s="78"/>
      <c r="AN155" s="80">
        <v>40758.395682870374</v>
      </c>
      <c r="AO155" s="83" t="s">
        <v>2825</v>
      </c>
      <c r="AP155" s="78" t="b">
        <v>0</v>
      </c>
      <c r="AQ155" s="78" t="b">
        <v>0</v>
      </c>
      <c r="AR155" s="78" t="b">
        <v>1</v>
      </c>
      <c r="AS155" s="78" t="s">
        <v>1621</v>
      </c>
      <c r="AT155" s="78">
        <v>84</v>
      </c>
      <c r="AU155" s="83" t="s">
        <v>2957</v>
      </c>
      <c r="AV155" s="78" t="b">
        <v>0</v>
      </c>
      <c r="AW155" s="78" t="s">
        <v>3104</v>
      </c>
      <c r="AX155" s="83" t="s">
        <v>3257</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453</v>
      </c>
      <c r="B156" s="65"/>
      <c r="C156" s="65" t="s">
        <v>64</v>
      </c>
      <c r="D156" s="66">
        <v>1000</v>
      </c>
      <c r="E156" s="68"/>
      <c r="F156" s="100" t="s">
        <v>3022</v>
      </c>
      <c r="G156" s="65"/>
      <c r="H156" s="69" t="s">
        <v>453</v>
      </c>
      <c r="I156" s="70"/>
      <c r="J156" s="70"/>
      <c r="K156" s="69" t="s">
        <v>3572</v>
      </c>
      <c r="L156" s="73">
        <v>23.626052321897347</v>
      </c>
      <c r="M156" s="74">
        <v>1924.6292724609375</v>
      </c>
      <c r="N156" s="74">
        <v>5819.8984375</v>
      </c>
      <c r="O156" s="75"/>
      <c r="P156" s="76"/>
      <c r="Q156" s="76"/>
      <c r="R156" s="86"/>
      <c r="S156" s="48">
        <v>4</v>
      </c>
      <c r="T156" s="48">
        <v>0</v>
      </c>
      <c r="U156" s="49">
        <v>6.25</v>
      </c>
      <c r="V156" s="49">
        <v>0.008</v>
      </c>
      <c r="W156" s="49">
        <v>0.028246</v>
      </c>
      <c r="X156" s="49">
        <v>1.006757</v>
      </c>
      <c r="Y156" s="49">
        <v>0.25</v>
      </c>
      <c r="Z156" s="49">
        <v>0</v>
      </c>
      <c r="AA156" s="71">
        <v>156</v>
      </c>
      <c r="AB156" s="71"/>
      <c r="AC156" s="72"/>
      <c r="AD156" s="78" t="s">
        <v>1860</v>
      </c>
      <c r="AE156" s="78">
        <v>1734</v>
      </c>
      <c r="AF156" s="78">
        <v>4879345</v>
      </c>
      <c r="AG156" s="78">
        <v>42403</v>
      </c>
      <c r="AH156" s="78">
        <v>9621</v>
      </c>
      <c r="AI156" s="78"/>
      <c r="AJ156" s="78" t="s">
        <v>2161</v>
      </c>
      <c r="AK156" s="78" t="s">
        <v>2319</v>
      </c>
      <c r="AL156" s="83" t="s">
        <v>2588</v>
      </c>
      <c r="AM156" s="78"/>
      <c r="AN156" s="80">
        <v>39561.83086805556</v>
      </c>
      <c r="AO156" s="83" t="s">
        <v>2826</v>
      </c>
      <c r="AP156" s="78" t="b">
        <v>0</v>
      </c>
      <c r="AQ156" s="78" t="b">
        <v>0</v>
      </c>
      <c r="AR156" s="78" t="b">
        <v>1</v>
      </c>
      <c r="AS156" s="78"/>
      <c r="AT156" s="78">
        <v>24825</v>
      </c>
      <c r="AU156" s="83" t="s">
        <v>2957</v>
      </c>
      <c r="AV156" s="78" t="b">
        <v>1</v>
      </c>
      <c r="AW156" s="78" t="s">
        <v>3104</v>
      </c>
      <c r="AX156" s="83" t="s">
        <v>3258</v>
      </c>
      <c r="AY156" s="78" t="s">
        <v>65</v>
      </c>
      <c r="AZ156" s="78" t="str">
        <f>REPLACE(INDEX(GroupVertices[Group],MATCH(Vertices[[#This Row],[Vertex]],GroupVertices[Vertex],0)),1,1,"")</f>
        <v>1</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454</v>
      </c>
      <c r="B157" s="65"/>
      <c r="C157" s="65" t="s">
        <v>64</v>
      </c>
      <c r="D157" s="66">
        <v>201.59875023286065</v>
      </c>
      <c r="E157" s="68"/>
      <c r="F157" s="100" t="s">
        <v>3023</v>
      </c>
      <c r="G157" s="65"/>
      <c r="H157" s="69" t="s">
        <v>454</v>
      </c>
      <c r="I157" s="70"/>
      <c r="J157" s="70"/>
      <c r="K157" s="69" t="s">
        <v>3573</v>
      </c>
      <c r="L157" s="73">
        <v>23.626052321897347</v>
      </c>
      <c r="M157" s="74">
        <v>1791.128173828125</v>
      </c>
      <c r="N157" s="74">
        <v>6927.1572265625</v>
      </c>
      <c r="O157" s="75"/>
      <c r="P157" s="76"/>
      <c r="Q157" s="76"/>
      <c r="R157" s="86"/>
      <c r="S157" s="48">
        <v>4</v>
      </c>
      <c r="T157" s="48">
        <v>0</v>
      </c>
      <c r="U157" s="49">
        <v>6.25</v>
      </c>
      <c r="V157" s="49">
        <v>0.008</v>
      </c>
      <c r="W157" s="49">
        <v>0.028246</v>
      </c>
      <c r="X157" s="49">
        <v>1.006757</v>
      </c>
      <c r="Y157" s="49">
        <v>0.25</v>
      </c>
      <c r="Z157" s="49">
        <v>0</v>
      </c>
      <c r="AA157" s="71">
        <v>157</v>
      </c>
      <c r="AB157" s="71"/>
      <c r="AC157" s="72"/>
      <c r="AD157" s="78" t="s">
        <v>1861</v>
      </c>
      <c r="AE157" s="78">
        <v>833</v>
      </c>
      <c r="AF157" s="78">
        <v>72294</v>
      </c>
      <c r="AG157" s="78">
        <v>19389</v>
      </c>
      <c r="AH157" s="78">
        <v>2548</v>
      </c>
      <c r="AI157" s="78"/>
      <c r="AJ157" s="78" t="s">
        <v>2162</v>
      </c>
      <c r="AK157" s="78" t="s">
        <v>2408</v>
      </c>
      <c r="AL157" s="83" t="s">
        <v>2589</v>
      </c>
      <c r="AM157" s="78"/>
      <c r="AN157" s="80">
        <v>40259.752337962964</v>
      </c>
      <c r="AO157" s="83" t="s">
        <v>2827</v>
      </c>
      <c r="AP157" s="78" t="b">
        <v>0</v>
      </c>
      <c r="AQ157" s="78" t="b">
        <v>0</v>
      </c>
      <c r="AR157" s="78" t="b">
        <v>1</v>
      </c>
      <c r="AS157" s="78"/>
      <c r="AT157" s="78">
        <v>1344</v>
      </c>
      <c r="AU157" s="83" t="s">
        <v>2957</v>
      </c>
      <c r="AV157" s="78" t="b">
        <v>1</v>
      </c>
      <c r="AW157" s="78" t="s">
        <v>3104</v>
      </c>
      <c r="AX157" s="83" t="s">
        <v>3259</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455</v>
      </c>
      <c r="B158" s="65"/>
      <c r="C158" s="65" t="s">
        <v>64</v>
      </c>
      <c r="D158" s="66">
        <v>164.80340287015036</v>
      </c>
      <c r="E158" s="68"/>
      <c r="F158" s="100" t="s">
        <v>3024</v>
      </c>
      <c r="G158" s="65"/>
      <c r="H158" s="69" t="s">
        <v>455</v>
      </c>
      <c r="I158" s="70"/>
      <c r="J158" s="70"/>
      <c r="K158" s="69" t="s">
        <v>3574</v>
      </c>
      <c r="L158" s="73">
        <v>23.626052321897347</v>
      </c>
      <c r="M158" s="74">
        <v>2225.583251953125</v>
      </c>
      <c r="N158" s="74">
        <v>5719.18896484375</v>
      </c>
      <c r="O158" s="75"/>
      <c r="P158" s="76"/>
      <c r="Q158" s="76"/>
      <c r="R158" s="86"/>
      <c r="S158" s="48">
        <v>4</v>
      </c>
      <c r="T158" s="48">
        <v>0</v>
      </c>
      <c r="U158" s="49">
        <v>6.25</v>
      </c>
      <c r="V158" s="49">
        <v>0.008</v>
      </c>
      <c r="W158" s="49">
        <v>0.028246</v>
      </c>
      <c r="X158" s="49">
        <v>1.006757</v>
      </c>
      <c r="Y158" s="49">
        <v>0.25</v>
      </c>
      <c r="Z158" s="49">
        <v>0</v>
      </c>
      <c r="AA158" s="71">
        <v>158</v>
      </c>
      <c r="AB158" s="71"/>
      <c r="AC158" s="72"/>
      <c r="AD158" s="78" t="s">
        <v>1862</v>
      </c>
      <c r="AE158" s="78">
        <v>198</v>
      </c>
      <c r="AF158" s="78">
        <v>5119</v>
      </c>
      <c r="AG158" s="78">
        <v>5307</v>
      </c>
      <c r="AH158" s="78">
        <v>3333</v>
      </c>
      <c r="AI158" s="78"/>
      <c r="AJ158" s="78" t="s">
        <v>2163</v>
      </c>
      <c r="AK158" s="78" t="s">
        <v>2368</v>
      </c>
      <c r="AL158" s="78"/>
      <c r="AM158" s="78"/>
      <c r="AN158" s="80">
        <v>41024.61523148148</v>
      </c>
      <c r="AO158" s="78"/>
      <c r="AP158" s="78" t="b">
        <v>1</v>
      </c>
      <c r="AQ158" s="78" t="b">
        <v>0</v>
      </c>
      <c r="AR158" s="78" t="b">
        <v>1</v>
      </c>
      <c r="AS158" s="78"/>
      <c r="AT158" s="78">
        <v>94</v>
      </c>
      <c r="AU158" s="83" t="s">
        <v>2957</v>
      </c>
      <c r="AV158" s="78" t="b">
        <v>0</v>
      </c>
      <c r="AW158" s="78" t="s">
        <v>3104</v>
      </c>
      <c r="AX158" s="83" t="s">
        <v>3260</v>
      </c>
      <c r="AY158" s="78" t="s">
        <v>65</v>
      </c>
      <c r="AZ158" s="78"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322</v>
      </c>
      <c r="B159" s="65"/>
      <c r="C159" s="65" t="s">
        <v>64</v>
      </c>
      <c r="D159" s="66">
        <v>162.0104073181971</v>
      </c>
      <c r="E159" s="68"/>
      <c r="F159" s="100" t="s">
        <v>980</v>
      </c>
      <c r="G159" s="65"/>
      <c r="H159" s="69" t="s">
        <v>322</v>
      </c>
      <c r="I159" s="70"/>
      <c r="J159" s="70"/>
      <c r="K159" s="69" t="s">
        <v>3575</v>
      </c>
      <c r="L159" s="73">
        <v>1</v>
      </c>
      <c r="M159" s="74">
        <v>4001.835693359375</v>
      </c>
      <c r="N159" s="74">
        <v>8236.228515625</v>
      </c>
      <c r="O159" s="75"/>
      <c r="P159" s="76"/>
      <c r="Q159" s="76"/>
      <c r="R159" s="86"/>
      <c r="S159" s="48">
        <v>0</v>
      </c>
      <c r="T159" s="48">
        <v>1</v>
      </c>
      <c r="U159" s="49">
        <v>0</v>
      </c>
      <c r="V159" s="49">
        <v>0.015625</v>
      </c>
      <c r="W159" s="49">
        <v>0</v>
      </c>
      <c r="X159" s="49">
        <v>0.546847</v>
      </c>
      <c r="Y159" s="49">
        <v>0</v>
      </c>
      <c r="Z159" s="49">
        <v>0</v>
      </c>
      <c r="AA159" s="71">
        <v>159</v>
      </c>
      <c r="AB159" s="71"/>
      <c r="AC159" s="72"/>
      <c r="AD159" s="78" t="s">
        <v>1863</v>
      </c>
      <c r="AE159" s="78">
        <v>47</v>
      </c>
      <c r="AF159" s="78">
        <v>20</v>
      </c>
      <c r="AG159" s="78">
        <v>820</v>
      </c>
      <c r="AH159" s="78">
        <v>176</v>
      </c>
      <c r="AI159" s="78"/>
      <c r="AJ159" s="78" t="s">
        <v>2164</v>
      </c>
      <c r="AK159" s="78" t="s">
        <v>2378</v>
      </c>
      <c r="AL159" s="83" t="s">
        <v>2590</v>
      </c>
      <c r="AM159" s="78"/>
      <c r="AN159" s="80">
        <v>40787.57628472222</v>
      </c>
      <c r="AO159" s="83" t="s">
        <v>2828</v>
      </c>
      <c r="AP159" s="78" t="b">
        <v>0</v>
      </c>
      <c r="AQ159" s="78" t="b">
        <v>0</v>
      </c>
      <c r="AR159" s="78" t="b">
        <v>1</v>
      </c>
      <c r="AS159" s="78"/>
      <c r="AT159" s="78">
        <v>2</v>
      </c>
      <c r="AU159" s="83" t="s">
        <v>2963</v>
      </c>
      <c r="AV159" s="78" t="b">
        <v>0</v>
      </c>
      <c r="AW159" s="78" t="s">
        <v>3104</v>
      </c>
      <c r="AX159" s="83" t="s">
        <v>3261</v>
      </c>
      <c r="AY159" s="78" t="s">
        <v>66</v>
      </c>
      <c r="AZ159" s="78" t="str">
        <f>REPLACE(INDEX(GroupVertices[Group],MATCH(Vertices[[#This Row],[Vertex]],GroupVertices[Vertex],0)),1,1,"")</f>
        <v>3</v>
      </c>
      <c r="BA159" s="48"/>
      <c r="BB159" s="48"/>
      <c r="BC159" s="48"/>
      <c r="BD159" s="48"/>
      <c r="BE159" s="48"/>
      <c r="BF159" s="48"/>
      <c r="BG159" s="116" t="s">
        <v>4350</v>
      </c>
      <c r="BH159" s="116" t="s">
        <v>4350</v>
      </c>
      <c r="BI159" s="116" t="s">
        <v>4479</v>
      </c>
      <c r="BJ159" s="116" t="s">
        <v>4479</v>
      </c>
      <c r="BK159" s="116">
        <v>0</v>
      </c>
      <c r="BL159" s="120">
        <v>0</v>
      </c>
      <c r="BM159" s="116">
        <v>2</v>
      </c>
      <c r="BN159" s="120">
        <v>9.090909090909092</v>
      </c>
      <c r="BO159" s="116">
        <v>0</v>
      </c>
      <c r="BP159" s="120">
        <v>0</v>
      </c>
      <c r="BQ159" s="116">
        <v>20</v>
      </c>
      <c r="BR159" s="120">
        <v>90.9090909090909</v>
      </c>
      <c r="BS159" s="116">
        <v>22</v>
      </c>
      <c r="BT159" s="2"/>
      <c r="BU159" s="3"/>
      <c r="BV159" s="3"/>
      <c r="BW159" s="3"/>
      <c r="BX159" s="3"/>
    </row>
    <row r="160" spans="1:76" ht="15">
      <c r="A160" s="64" t="s">
        <v>323</v>
      </c>
      <c r="B160" s="65"/>
      <c r="C160" s="65" t="s">
        <v>64</v>
      </c>
      <c r="D160" s="66">
        <v>163.1393274657899</v>
      </c>
      <c r="E160" s="68"/>
      <c r="F160" s="100" t="s">
        <v>981</v>
      </c>
      <c r="G160" s="65"/>
      <c r="H160" s="69" t="s">
        <v>323</v>
      </c>
      <c r="I160" s="70"/>
      <c r="J160" s="70"/>
      <c r="K160" s="69" t="s">
        <v>3576</v>
      </c>
      <c r="L160" s="73">
        <v>1</v>
      </c>
      <c r="M160" s="74">
        <v>2202.572509765625</v>
      </c>
      <c r="N160" s="74">
        <v>4849.7509765625</v>
      </c>
      <c r="O160" s="75"/>
      <c r="P160" s="76"/>
      <c r="Q160" s="76"/>
      <c r="R160" s="86"/>
      <c r="S160" s="48">
        <v>0</v>
      </c>
      <c r="T160" s="48">
        <v>1</v>
      </c>
      <c r="U160" s="49">
        <v>0</v>
      </c>
      <c r="V160" s="49">
        <v>0.007194</v>
      </c>
      <c r="W160" s="49">
        <v>0.013772</v>
      </c>
      <c r="X160" s="49">
        <v>0.397787</v>
      </c>
      <c r="Y160" s="49">
        <v>0</v>
      </c>
      <c r="Z160" s="49">
        <v>0</v>
      </c>
      <c r="AA160" s="71">
        <v>160</v>
      </c>
      <c r="AB160" s="71"/>
      <c r="AC160" s="72"/>
      <c r="AD160" s="78" t="s">
        <v>1864</v>
      </c>
      <c r="AE160" s="78">
        <v>5000</v>
      </c>
      <c r="AF160" s="78">
        <v>2081</v>
      </c>
      <c r="AG160" s="78">
        <v>105203</v>
      </c>
      <c r="AH160" s="78">
        <v>67701</v>
      </c>
      <c r="AI160" s="78"/>
      <c r="AJ160" s="78" t="s">
        <v>2165</v>
      </c>
      <c r="AK160" s="78" t="s">
        <v>2409</v>
      </c>
      <c r="AL160" s="78"/>
      <c r="AM160" s="78"/>
      <c r="AN160" s="80">
        <v>40079.70649305556</v>
      </c>
      <c r="AO160" s="83" t="s">
        <v>2829</v>
      </c>
      <c r="AP160" s="78" t="b">
        <v>0</v>
      </c>
      <c r="AQ160" s="78" t="b">
        <v>0</v>
      </c>
      <c r="AR160" s="78" t="b">
        <v>0</v>
      </c>
      <c r="AS160" s="78"/>
      <c r="AT160" s="78">
        <v>372</v>
      </c>
      <c r="AU160" s="83" t="s">
        <v>2967</v>
      </c>
      <c r="AV160" s="78" t="b">
        <v>0</v>
      </c>
      <c r="AW160" s="78" t="s">
        <v>3104</v>
      </c>
      <c r="AX160" s="83" t="s">
        <v>3262</v>
      </c>
      <c r="AY160" s="78" t="s">
        <v>66</v>
      </c>
      <c r="AZ160" s="78" t="str">
        <f>REPLACE(INDEX(GroupVertices[Group],MATCH(Vertices[[#This Row],[Vertex]],GroupVertices[Vertex],0)),1,1,"")</f>
        <v>1</v>
      </c>
      <c r="BA160" s="48"/>
      <c r="BB160" s="48"/>
      <c r="BC160" s="48"/>
      <c r="BD160" s="48"/>
      <c r="BE160" s="48" t="s">
        <v>830</v>
      </c>
      <c r="BF160" s="48" t="s">
        <v>830</v>
      </c>
      <c r="BG160" s="116" t="s">
        <v>4363</v>
      </c>
      <c r="BH160" s="116" t="s">
        <v>4363</v>
      </c>
      <c r="BI160" s="116" t="s">
        <v>4492</v>
      </c>
      <c r="BJ160" s="116" t="s">
        <v>4492</v>
      </c>
      <c r="BK160" s="116">
        <v>0</v>
      </c>
      <c r="BL160" s="120">
        <v>0</v>
      </c>
      <c r="BM160" s="116">
        <v>0</v>
      </c>
      <c r="BN160" s="120">
        <v>0</v>
      </c>
      <c r="BO160" s="116">
        <v>0</v>
      </c>
      <c r="BP160" s="120">
        <v>0</v>
      </c>
      <c r="BQ160" s="116">
        <v>17</v>
      </c>
      <c r="BR160" s="120">
        <v>100</v>
      </c>
      <c r="BS160" s="116">
        <v>17</v>
      </c>
      <c r="BT160" s="2"/>
      <c r="BU160" s="3"/>
      <c r="BV160" s="3"/>
      <c r="BW160" s="3"/>
      <c r="BX160" s="3"/>
    </row>
    <row r="161" spans="1:76" ht="15">
      <c r="A161" s="64" t="s">
        <v>324</v>
      </c>
      <c r="B161" s="65"/>
      <c r="C161" s="65" t="s">
        <v>64</v>
      </c>
      <c r="D161" s="66">
        <v>165.67323556999384</v>
      </c>
      <c r="E161" s="68"/>
      <c r="F161" s="100" t="s">
        <v>982</v>
      </c>
      <c r="G161" s="65"/>
      <c r="H161" s="69" t="s">
        <v>324</v>
      </c>
      <c r="I161" s="70"/>
      <c r="J161" s="70"/>
      <c r="K161" s="69" t="s">
        <v>3577</v>
      </c>
      <c r="L161" s="73">
        <v>8.240336743007152</v>
      </c>
      <c r="M161" s="74">
        <v>7197.1357421875</v>
      </c>
      <c r="N161" s="74">
        <v>573.4720458984375</v>
      </c>
      <c r="O161" s="75"/>
      <c r="P161" s="76"/>
      <c r="Q161" s="76"/>
      <c r="R161" s="86"/>
      <c r="S161" s="48">
        <v>0</v>
      </c>
      <c r="T161" s="48">
        <v>2</v>
      </c>
      <c r="U161" s="49">
        <v>2</v>
      </c>
      <c r="V161" s="49">
        <v>0.5</v>
      </c>
      <c r="W161" s="49">
        <v>0</v>
      </c>
      <c r="X161" s="49">
        <v>1.459457</v>
      </c>
      <c r="Y161" s="49">
        <v>0</v>
      </c>
      <c r="Z161" s="49">
        <v>0</v>
      </c>
      <c r="AA161" s="71">
        <v>161</v>
      </c>
      <c r="AB161" s="71"/>
      <c r="AC161" s="72"/>
      <c r="AD161" s="78" t="s">
        <v>1865</v>
      </c>
      <c r="AE161" s="78">
        <v>5535</v>
      </c>
      <c r="AF161" s="78">
        <v>6707</v>
      </c>
      <c r="AG161" s="78">
        <v>104936</v>
      </c>
      <c r="AH161" s="78">
        <v>16524</v>
      </c>
      <c r="AI161" s="78"/>
      <c r="AJ161" s="78" t="s">
        <v>2166</v>
      </c>
      <c r="AK161" s="78" t="s">
        <v>2410</v>
      </c>
      <c r="AL161" s="83" t="s">
        <v>2591</v>
      </c>
      <c r="AM161" s="78"/>
      <c r="AN161" s="80">
        <v>39151.09601851852</v>
      </c>
      <c r="AO161" s="78"/>
      <c r="AP161" s="78" t="b">
        <v>0</v>
      </c>
      <c r="AQ161" s="78" t="b">
        <v>0</v>
      </c>
      <c r="AR161" s="78" t="b">
        <v>1</v>
      </c>
      <c r="AS161" s="78"/>
      <c r="AT161" s="78">
        <v>895</v>
      </c>
      <c r="AU161" s="83" t="s">
        <v>2957</v>
      </c>
      <c r="AV161" s="78" t="b">
        <v>0</v>
      </c>
      <c r="AW161" s="78" t="s">
        <v>3104</v>
      </c>
      <c r="AX161" s="83" t="s">
        <v>3263</v>
      </c>
      <c r="AY161" s="78" t="s">
        <v>66</v>
      </c>
      <c r="AZ161" s="78" t="str">
        <f>REPLACE(INDEX(GroupVertices[Group],MATCH(Vertices[[#This Row],[Vertex]],GroupVertices[Vertex],0)),1,1,"")</f>
        <v>23</v>
      </c>
      <c r="BA161" s="48" t="s">
        <v>718</v>
      </c>
      <c r="BB161" s="48" t="s">
        <v>718</v>
      </c>
      <c r="BC161" s="48" t="s">
        <v>788</v>
      </c>
      <c r="BD161" s="48" t="s">
        <v>788</v>
      </c>
      <c r="BE161" s="48" t="s">
        <v>800</v>
      </c>
      <c r="BF161" s="48" t="s">
        <v>800</v>
      </c>
      <c r="BG161" s="116" t="s">
        <v>4364</v>
      </c>
      <c r="BH161" s="116" t="s">
        <v>4364</v>
      </c>
      <c r="BI161" s="116" t="s">
        <v>4493</v>
      </c>
      <c r="BJ161" s="116" t="s">
        <v>4493</v>
      </c>
      <c r="BK161" s="116">
        <v>1</v>
      </c>
      <c r="BL161" s="120">
        <v>10</v>
      </c>
      <c r="BM161" s="116">
        <v>0</v>
      </c>
      <c r="BN161" s="120">
        <v>0</v>
      </c>
      <c r="BO161" s="116">
        <v>0</v>
      </c>
      <c r="BP161" s="120">
        <v>0</v>
      </c>
      <c r="BQ161" s="116">
        <v>9</v>
      </c>
      <c r="BR161" s="120">
        <v>90</v>
      </c>
      <c r="BS161" s="116">
        <v>10</v>
      </c>
      <c r="BT161" s="2"/>
      <c r="BU161" s="3"/>
      <c r="BV161" s="3"/>
      <c r="BW161" s="3"/>
      <c r="BX161" s="3"/>
    </row>
    <row r="162" spans="1:76" ht="15">
      <c r="A162" s="64" t="s">
        <v>456</v>
      </c>
      <c r="B162" s="65"/>
      <c r="C162" s="65" t="s">
        <v>64</v>
      </c>
      <c r="D162" s="66">
        <v>710.1315392987054</v>
      </c>
      <c r="E162" s="68"/>
      <c r="F162" s="100" t="s">
        <v>3025</v>
      </c>
      <c r="G162" s="65"/>
      <c r="H162" s="69" t="s">
        <v>456</v>
      </c>
      <c r="I162" s="70"/>
      <c r="J162" s="70"/>
      <c r="K162" s="69" t="s">
        <v>3578</v>
      </c>
      <c r="L162" s="73">
        <v>1</v>
      </c>
      <c r="M162" s="74">
        <v>7197.1357421875</v>
      </c>
      <c r="N162" s="74">
        <v>1014.6044311523438</v>
      </c>
      <c r="O162" s="75"/>
      <c r="P162" s="76"/>
      <c r="Q162" s="76"/>
      <c r="R162" s="86"/>
      <c r="S162" s="48">
        <v>1</v>
      </c>
      <c r="T162" s="48">
        <v>0</v>
      </c>
      <c r="U162" s="49">
        <v>0</v>
      </c>
      <c r="V162" s="49">
        <v>0.333333</v>
      </c>
      <c r="W162" s="49">
        <v>0</v>
      </c>
      <c r="X162" s="49">
        <v>0.770269</v>
      </c>
      <c r="Y162" s="49">
        <v>0</v>
      </c>
      <c r="Z162" s="49">
        <v>0</v>
      </c>
      <c r="AA162" s="71">
        <v>162</v>
      </c>
      <c r="AB162" s="71"/>
      <c r="AC162" s="72"/>
      <c r="AD162" s="78" t="s">
        <v>1866</v>
      </c>
      <c r="AE162" s="78">
        <v>2674</v>
      </c>
      <c r="AF162" s="78">
        <v>1000691</v>
      </c>
      <c r="AG162" s="78">
        <v>23516</v>
      </c>
      <c r="AH162" s="78">
        <v>10408</v>
      </c>
      <c r="AI162" s="78"/>
      <c r="AJ162" s="78" t="s">
        <v>2167</v>
      </c>
      <c r="AK162" s="78" t="s">
        <v>2411</v>
      </c>
      <c r="AL162" s="78"/>
      <c r="AM162" s="78"/>
      <c r="AN162" s="80">
        <v>39873.17805555555</v>
      </c>
      <c r="AO162" s="83" t="s">
        <v>2830</v>
      </c>
      <c r="AP162" s="78" t="b">
        <v>1</v>
      </c>
      <c r="AQ162" s="78" t="b">
        <v>0</v>
      </c>
      <c r="AR162" s="78" t="b">
        <v>1</v>
      </c>
      <c r="AS162" s="78"/>
      <c r="AT162" s="78">
        <v>6779</v>
      </c>
      <c r="AU162" s="83" t="s">
        <v>2957</v>
      </c>
      <c r="AV162" s="78" t="b">
        <v>1</v>
      </c>
      <c r="AW162" s="78" t="s">
        <v>3104</v>
      </c>
      <c r="AX162" s="83" t="s">
        <v>3264</v>
      </c>
      <c r="AY162" s="78" t="s">
        <v>65</v>
      </c>
      <c r="AZ162" s="78" t="str">
        <f>REPLACE(INDEX(GroupVertices[Group],MATCH(Vertices[[#This Row],[Vertex]],GroupVertices[Vertex],0)),1,1,"")</f>
        <v>23</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457</v>
      </c>
      <c r="B163" s="65"/>
      <c r="C163" s="65" t="s">
        <v>64</v>
      </c>
      <c r="D163" s="66">
        <v>1000</v>
      </c>
      <c r="E163" s="68"/>
      <c r="F163" s="100" t="s">
        <v>3026</v>
      </c>
      <c r="G163" s="65"/>
      <c r="H163" s="69" t="s">
        <v>457</v>
      </c>
      <c r="I163" s="70"/>
      <c r="J163" s="70"/>
      <c r="K163" s="69" t="s">
        <v>3579</v>
      </c>
      <c r="L163" s="73">
        <v>1</v>
      </c>
      <c r="M163" s="74">
        <v>7466.7646484375</v>
      </c>
      <c r="N163" s="74">
        <v>1014.6044311523438</v>
      </c>
      <c r="O163" s="75"/>
      <c r="P163" s="76"/>
      <c r="Q163" s="76"/>
      <c r="R163" s="86"/>
      <c r="S163" s="48">
        <v>1</v>
      </c>
      <c r="T163" s="48">
        <v>0</v>
      </c>
      <c r="U163" s="49">
        <v>0</v>
      </c>
      <c r="V163" s="49">
        <v>0.333333</v>
      </c>
      <c r="W163" s="49">
        <v>0</v>
      </c>
      <c r="X163" s="49">
        <v>0.770269</v>
      </c>
      <c r="Y163" s="49">
        <v>0</v>
      </c>
      <c r="Z163" s="49">
        <v>0</v>
      </c>
      <c r="AA163" s="71">
        <v>163</v>
      </c>
      <c r="AB163" s="71"/>
      <c r="AC163" s="72"/>
      <c r="AD163" s="78" t="s">
        <v>1867</v>
      </c>
      <c r="AE163" s="78">
        <v>119</v>
      </c>
      <c r="AF163" s="78">
        <v>23955519</v>
      </c>
      <c r="AG163" s="78">
        <v>184106</v>
      </c>
      <c r="AH163" s="78">
        <v>150</v>
      </c>
      <c r="AI163" s="78"/>
      <c r="AJ163" s="78" t="s">
        <v>2168</v>
      </c>
      <c r="AK163" s="78" t="s">
        <v>2315</v>
      </c>
      <c r="AL163" s="83" t="s">
        <v>2592</v>
      </c>
      <c r="AM163" s="78"/>
      <c r="AN163" s="80">
        <v>39214.545023148145</v>
      </c>
      <c r="AO163" s="83" t="s">
        <v>2831</v>
      </c>
      <c r="AP163" s="78" t="b">
        <v>0</v>
      </c>
      <c r="AQ163" s="78" t="b">
        <v>0</v>
      </c>
      <c r="AR163" s="78" t="b">
        <v>0</v>
      </c>
      <c r="AS163" s="78"/>
      <c r="AT163" s="78">
        <v>112889</v>
      </c>
      <c r="AU163" s="83" t="s">
        <v>2957</v>
      </c>
      <c r="AV163" s="78" t="b">
        <v>1</v>
      </c>
      <c r="AW163" s="78" t="s">
        <v>3104</v>
      </c>
      <c r="AX163" s="83" t="s">
        <v>3265</v>
      </c>
      <c r="AY163" s="78" t="s">
        <v>65</v>
      </c>
      <c r="AZ163" s="78" t="str">
        <f>REPLACE(INDEX(GroupVertices[Group],MATCH(Vertices[[#This Row],[Vertex]],GroupVertices[Vertex],0)),1,1,"")</f>
        <v>23</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325</v>
      </c>
      <c r="B164" s="65"/>
      <c r="C164" s="65" t="s">
        <v>64</v>
      </c>
      <c r="D164" s="66">
        <v>162.81286632655394</v>
      </c>
      <c r="E164" s="68"/>
      <c r="F164" s="100" t="s">
        <v>983</v>
      </c>
      <c r="G164" s="65"/>
      <c r="H164" s="69" t="s">
        <v>325</v>
      </c>
      <c r="I164" s="70"/>
      <c r="J164" s="70"/>
      <c r="K164" s="69" t="s">
        <v>3580</v>
      </c>
      <c r="L164" s="73">
        <v>1</v>
      </c>
      <c r="M164" s="74">
        <v>389.28314208984375</v>
      </c>
      <c r="N164" s="74">
        <v>3738.841552734375</v>
      </c>
      <c r="O164" s="75"/>
      <c r="P164" s="76"/>
      <c r="Q164" s="76"/>
      <c r="R164" s="86"/>
      <c r="S164" s="48">
        <v>1</v>
      </c>
      <c r="T164" s="48">
        <v>1</v>
      </c>
      <c r="U164" s="49">
        <v>0</v>
      </c>
      <c r="V164" s="49">
        <v>0</v>
      </c>
      <c r="W164" s="49">
        <v>0</v>
      </c>
      <c r="X164" s="49">
        <v>0.999998</v>
      </c>
      <c r="Y164" s="49">
        <v>0</v>
      </c>
      <c r="Z164" s="49" t="s">
        <v>3838</v>
      </c>
      <c r="AA164" s="71">
        <v>164</v>
      </c>
      <c r="AB164" s="71"/>
      <c r="AC164" s="72"/>
      <c r="AD164" s="78" t="s">
        <v>1868</v>
      </c>
      <c r="AE164" s="78">
        <v>1172</v>
      </c>
      <c r="AF164" s="78">
        <v>1485</v>
      </c>
      <c r="AG164" s="78">
        <v>67030</v>
      </c>
      <c r="AH164" s="78">
        <v>2552</v>
      </c>
      <c r="AI164" s="78"/>
      <c r="AJ164" s="78" t="s">
        <v>2169</v>
      </c>
      <c r="AK164" s="78" t="s">
        <v>2412</v>
      </c>
      <c r="AL164" s="83" t="s">
        <v>2593</v>
      </c>
      <c r="AM164" s="78"/>
      <c r="AN164" s="80">
        <v>41099.132002314815</v>
      </c>
      <c r="AO164" s="83" t="s">
        <v>2832</v>
      </c>
      <c r="AP164" s="78" t="b">
        <v>0</v>
      </c>
      <c r="AQ164" s="78" t="b">
        <v>0</v>
      </c>
      <c r="AR164" s="78" t="b">
        <v>1</v>
      </c>
      <c r="AS164" s="78"/>
      <c r="AT164" s="78">
        <v>44</v>
      </c>
      <c r="AU164" s="83" t="s">
        <v>2960</v>
      </c>
      <c r="AV164" s="78" t="b">
        <v>0</v>
      </c>
      <c r="AW164" s="78" t="s">
        <v>3104</v>
      </c>
      <c r="AX164" s="83" t="s">
        <v>3266</v>
      </c>
      <c r="AY164" s="78" t="s">
        <v>66</v>
      </c>
      <c r="AZ164" s="78" t="str">
        <f>REPLACE(INDEX(GroupVertices[Group],MATCH(Vertices[[#This Row],[Vertex]],GroupVertices[Vertex],0)),1,1,"")</f>
        <v>2</v>
      </c>
      <c r="BA164" s="48" t="s">
        <v>719</v>
      </c>
      <c r="BB164" s="48" t="s">
        <v>719</v>
      </c>
      <c r="BC164" s="48" t="s">
        <v>778</v>
      </c>
      <c r="BD164" s="48" t="s">
        <v>778</v>
      </c>
      <c r="BE164" s="48" t="s">
        <v>800</v>
      </c>
      <c r="BF164" s="48" t="s">
        <v>800</v>
      </c>
      <c r="BG164" s="116" t="s">
        <v>4365</v>
      </c>
      <c r="BH164" s="116" t="s">
        <v>4365</v>
      </c>
      <c r="BI164" s="116" t="s">
        <v>4494</v>
      </c>
      <c r="BJ164" s="116" t="s">
        <v>4494</v>
      </c>
      <c r="BK164" s="116">
        <v>0</v>
      </c>
      <c r="BL164" s="120">
        <v>0</v>
      </c>
      <c r="BM164" s="116">
        <v>2</v>
      </c>
      <c r="BN164" s="120">
        <v>9.090909090909092</v>
      </c>
      <c r="BO164" s="116">
        <v>0</v>
      </c>
      <c r="BP164" s="120">
        <v>0</v>
      </c>
      <c r="BQ164" s="116">
        <v>20</v>
      </c>
      <c r="BR164" s="120">
        <v>90.9090909090909</v>
      </c>
      <c r="BS164" s="116">
        <v>22</v>
      </c>
      <c r="BT164" s="2"/>
      <c r="BU164" s="3"/>
      <c r="BV164" s="3"/>
      <c r="BW164" s="3"/>
      <c r="BX164" s="3"/>
    </row>
    <row r="165" spans="1:76" ht="15">
      <c r="A165" s="64" t="s">
        <v>326</v>
      </c>
      <c r="B165" s="65"/>
      <c r="C165" s="65" t="s">
        <v>64</v>
      </c>
      <c r="D165" s="66">
        <v>162.16816035192187</v>
      </c>
      <c r="E165" s="68"/>
      <c r="F165" s="100" t="s">
        <v>984</v>
      </c>
      <c r="G165" s="65"/>
      <c r="H165" s="69" t="s">
        <v>326</v>
      </c>
      <c r="I165" s="70"/>
      <c r="J165" s="70"/>
      <c r="K165" s="69" t="s">
        <v>3581</v>
      </c>
      <c r="L165" s="73">
        <v>1</v>
      </c>
      <c r="M165" s="74">
        <v>5567.994140625</v>
      </c>
      <c r="N165" s="74">
        <v>758.9120483398438</v>
      </c>
      <c r="O165" s="75"/>
      <c r="P165" s="76"/>
      <c r="Q165" s="76"/>
      <c r="R165" s="86"/>
      <c r="S165" s="48">
        <v>0</v>
      </c>
      <c r="T165" s="48">
        <v>1</v>
      </c>
      <c r="U165" s="49">
        <v>0</v>
      </c>
      <c r="V165" s="49">
        <v>0.2</v>
      </c>
      <c r="W165" s="49">
        <v>0</v>
      </c>
      <c r="X165" s="49">
        <v>0.52689</v>
      </c>
      <c r="Y165" s="49">
        <v>0</v>
      </c>
      <c r="Z165" s="49">
        <v>0</v>
      </c>
      <c r="AA165" s="71">
        <v>165</v>
      </c>
      <c r="AB165" s="71"/>
      <c r="AC165" s="72"/>
      <c r="AD165" s="78" t="s">
        <v>1869</v>
      </c>
      <c r="AE165" s="78">
        <v>688</v>
      </c>
      <c r="AF165" s="78">
        <v>308</v>
      </c>
      <c r="AG165" s="78">
        <v>3203</v>
      </c>
      <c r="AH165" s="78">
        <v>14704</v>
      </c>
      <c r="AI165" s="78"/>
      <c r="AJ165" s="78" t="s">
        <v>2170</v>
      </c>
      <c r="AK165" s="78" t="s">
        <v>2413</v>
      </c>
      <c r="AL165" s="78"/>
      <c r="AM165" s="78"/>
      <c r="AN165" s="80">
        <v>39966.4975462963</v>
      </c>
      <c r="AO165" s="83" t="s">
        <v>2833</v>
      </c>
      <c r="AP165" s="78" t="b">
        <v>0</v>
      </c>
      <c r="AQ165" s="78" t="b">
        <v>0</v>
      </c>
      <c r="AR165" s="78" t="b">
        <v>1</v>
      </c>
      <c r="AS165" s="78"/>
      <c r="AT165" s="78">
        <v>19</v>
      </c>
      <c r="AU165" s="83" t="s">
        <v>2960</v>
      </c>
      <c r="AV165" s="78" t="b">
        <v>0</v>
      </c>
      <c r="AW165" s="78" t="s">
        <v>3104</v>
      </c>
      <c r="AX165" s="83" t="s">
        <v>3267</v>
      </c>
      <c r="AY165" s="78" t="s">
        <v>66</v>
      </c>
      <c r="AZ165" s="78" t="str">
        <f>REPLACE(INDEX(GroupVertices[Group],MATCH(Vertices[[#This Row],[Vertex]],GroupVertices[Vertex],0)),1,1,"")</f>
        <v>15</v>
      </c>
      <c r="BA165" s="48" t="s">
        <v>4286</v>
      </c>
      <c r="BB165" s="48" t="s">
        <v>4286</v>
      </c>
      <c r="BC165" s="48" t="s">
        <v>778</v>
      </c>
      <c r="BD165" s="48" t="s">
        <v>778</v>
      </c>
      <c r="BE165" s="48" t="s">
        <v>3942</v>
      </c>
      <c r="BF165" s="48" t="s">
        <v>831</v>
      </c>
      <c r="BG165" s="116" t="s">
        <v>4366</v>
      </c>
      <c r="BH165" s="116" t="s">
        <v>4419</v>
      </c>
      <c r="BI165" s="116" t="s">
        <v>4495</v>
      </c>
      <c r="BJ165" s="116" t="s">
        <v>4495</v>
      </c>
      <c r="BK165" s="116">
        <v>2</v>
      </c>
      <c r="BL165" s="120">
        <v>5.2631578947368425</v>
      </c>
      <c r="BM165" s="116">
        <v>1</v>
      </c>
      <c r="BN165" s="120">
        <v>2.6315789473684212</v>
      </c>
      <c r="BO165" s="116">
        <v>0</v>
      </c>
      <c r="BP165" s="120">
        <v>0</v>
      </c>
      <c r="BQ165" s="116">
        <v>35</v>
      </c>
      <c r="BR165" s="120">
        <v>92.10526315789474</v>
      </c>
      <c r="BS165" s="116">
        <v>38</v>
      </c>
      <c r="BT165" s="2"/>
      <c r="BU165" s="3"/>
      <c r="BV165" s="3"/>
      <c r="BW165" s="3"/>
      <c r="BX165" s="3"/>
    </row>
    <row r="166" spans="1:76" ht="15">
      <c r="A166" s="64" t="s">
        <v>458</v>
      </c>
      <c r="B166" s="65"/>
      <c r="C166" s="65" t="s">
        <v>64</v>
      </c>
      <c r="D166" s="66">
        <v>206.79474078116982</v>
      </c>
      <c r="E166" s="68"/>
      <c r="F166" s="100" t="s">
        <v>3027</v>
      </c>
      <c r="G166" s="65"/>
      <c r="H166" s="69" t="s">
        <v>458</v>
      </c>
      <c r="I166" s="70"/>
      <c r="J166" s="70"/>
      <c r="K166" s="69" t="s">
        <v>3582</v>
      </c>
      <c r="L166" s="73">
        <v>15.480673486014302</v>
      </c>
      <c r="M166" s="74">
        <v>5861.240234375</v>
      </c>
      <c r="N166" s="74">
        <v>872.3614501953125</v>
      </c>
      <c r="O166" s="75"/>
      <c r="P166" s="76"/>
      <c r="Q166" s="76"/>
      <c r="R166" s="86"/>
      <c r="S166" s="48">
        <v>3</v>
      </c>
      <c r="T166" s="48">
        <v>0</v>
      </c>
      <c r="U166" s="49">
        <v>4</v>
      </c>
      <c r="V166" s="49">
        <v>0.333333</v>
      </c>
      <c r="W166" s="49">
        <v>0</v>
      </c>
      <c r="X166" s="49">
        <v>1.330199</v>
      </c>
      <c r="Y166" s="49">
        <v>0.16666666666666666</v>
      </c>
      <c r="Z166" s="49">
        <v>0</v>
      </c>
      <c r="AA166" s="71">
        <v>166</v>
      </c>
      <c r="AB166" s="71"/>
      <c r="AC166" s="72"/>
      <c r="AD166" s="78" t="s">
        <v>1870</v>
      </c>
      <c r="AE166" s="78">
        <v>1318</v>
      </c>
      <c r="AF166" s="78">
        <v>81780</v>
      </c>
      <c r="AG166" s="78">
        <v>24015</v>
      </c>
      <c r="AH166" s="78">
        <v>2644</v>
      </c>
      <c r="AI166" s="78"/>
      <c r="AJ166" s="78" t="s">
        <v>2171</v>
      </c>
      <c r="AK166" s="78" t="s">
        <v>1662</v>
      </c>
      <c r="AL166" s="83" t="s">
        <v>2594</v>
      </c>
      <c r="AM166" s="78"/>
      <c r="AN166" s="80">
        <v>39912.35135416667</v>
      </c>
      <c r="AO166" s="83" t="s">
        <v>2834</v>
      </c>
      <c r="AP166" s="78" t="b">
        <v>0</v>
      </c>
      <c r="AQ166" s="78" t="b">
        <v>0</v>
      </c>
      <c r="AR166" s="78" t="b">
        <v>0</v>
      </c>
      <c r="AS166" s="78"/>
      <c r="AT166" s="78">
        <v>686</v>
      </c>
      <c r="AU166" s="83" t="s">
        <v>2957</v>
      </c>
      <c r="AV166" s="78" t="b">
        <v>1</v>
      </c>
      <c r="AW166" s="78" t="s">
        <v>3104</v>
      </c>
      <c r="AX166" s="83" t="s">
        <v>3268</v>
      </c>
      <c r="AY166" s="78" t="s">
        <v>65</v>
      </c>
      <c r="AZ166" s="78" t="str">
        <f>REPLACE(INDEX(GroupVertices[Group],MATCH(Vertices[[#This Row],[Vertex]],GroupVertices[Vertex],0)),1,1,"")</f>
        <v>15</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327</v>
      </c>
      <c r="B167" s="65"/>
      <c r="C167" s="65" t="s">
        <v>64</v>
      </c>
      <c r="D167" s="66">
        <v>163.377600277145</v>
      </c>
      <c r="E167" s="68"/>
      <c r="F167" s="100" t="s">
        <v>3028</v>
      </c>
      <c r="G167" s="65"/>
      <c r="H167" s="69" t="s">
        <v>327</v>
      </c>
      <c r="I167" s="70"/>
      <c r="J167" s="70"/>
      <c r="K167" s="69" t="s">
        <v>3583</v>
      </c>
      <c r="L167" s="73">
        <v>1</v>
      </c>
      <c r="M167" s="74">
        <v>6854.4150390625</v>
      </c>
      <c r="N167" s="74">
        <v>9090.9599609375</v>
      </c>
      <c r="O167" s="75"/>
      <c r="P167" s="76"/>
      <c r="Q167" s="76"/>
      <c r="R167" s="86"/>
      <c r="S167" s="48">
        <v>0</v>
      </c>
      <c r="T167" s="48">
        <v>1</v>
      </c>
      <c r="U167" s="49">
        <v>0</v>
      </c>
      <c r="V167" s="49">
        <v>0.076923</v>
      </c>
      <c r="W167" s="49">
        <v>0</v>
      </c>
      <c r="X167" s="49">
        <v>0.573476</v>
      </c>
      <c r="Y167" s="49">
        <v>0</v>
      </c>
      <c r="Z167" s="49">
        <v>0</v>
      </c>
      <c r="AA167" s="71">
        <v>167</v>
      </c>
      <c r="AB167" s="71"/>
      <c r="AC167" s="72"/>
      <c r="AD167" s="78" t="s">
        <v>1871</v>
      </c>
      <c r="AE167" s="78">
        <v>1579</v>
      </c>
      <c r="AF167" s="78">
        <v>2516</v>
      </c>
      <c r="AG167" s="78">
        <v>10148</v>
      </c>
      <c r="AH167" s="78">
        <v>1777</v>
      </c>
      <c r="AI167" s="78"/>
      <c r="AJ167" s="78" t="s">
        <v>2172</v>
      </c>
      <c r="AK167" s="78" t="s">
        <v>2414</v>
      </c>
      <c r="AL167" s="83" t="s">
        <v>2595</v>
      </c>
      <c r="AM167" s="78"/>
      <c r="AN167" s="80">
        <v>40466.391064814816</v>
      </c>
      <c r="AO167" s="83" t="s">
        <v>2835</v>
      </c>
      <c r="AP167" s="78" t="b">
        <v>0</v>
      </c>
      <c r="AQ167" s="78" t="b">
        <v>0</v>
      </c>
      <c r="AR167" s="78" t="b">
        <v>1</v>
      </c>
      <c r="AS167" s="78"/>
      <c r="AT167" s="78">
        <v>41</v>
      </c>
      <c r="AU167" s="83" t="s">
        <v>2957</v>
      </c>
      <c r="AV167" s="78" t="b">
        <v>0</v>
      </c>
      <c r="AW167" s="78" t="s">
        <v>3104</v>
      </c>
      <c r="AX167" s="83" t="s">
        <v>3269</v>
      </c>
      <c r="AY167" s="78" t="s">
        <v>66</v>
      </c>
      <c r="AZ167" s="78" t="str">
        <f>REPLACE(INDEX(GroupVertices[Group],MATCH(Vertices[[#This Row],[Vertex]],GroupVertices[Vertex],0)),1,1,"")</f>
        <v>9</v>
      </c>
      <c r="BA167" s="48" t="s">
        <v>715</v>
      </c>
      <c r="BB167" s="48" t="s">
        <v>715</v>
      </c>
      <c r="BC167" s="48" t="s">
        <v>787</v>
      </c>
      <c r="BD167" s="48" t="s">
        <v>787</v>
      </c>
      <c r="BE167" s="48" t="s">
        <v>800</v>
      </c>
      <c r="BF167" s="48" t="s">
        <v>800</v>
      </c>
      <c r="BG167" s="116" t="s">
        <v>4355</v>
      </c>
      <c r="BH167" s="116" t="s">
        <v>4355</v>
      </c>
      <c r="BI167" s="116" t="s">
        <v>4484</v>
      </c>
      <c r="BJ167" s="116" t="s">
        <v>4484</v>
      </c>
      <c r="BK167" s="116">
        <v>0</v>
      </c>
      <c r="BL167" s="120">
        <v>0</v>
      </c>
      <c r="BM167" s="116">
        <v>0</v>
      </c>
      <c r="BN167" s="120">
        <v>0</v>
      </c>
      <c r="BO167" s="116">
        <v>0</v>
      </c>
      <c r="BP167" s="120">
        <v>0</v>
      </c>
      <c r="BQ167" s="116">
        <v>8</v>
      </c>
      <c r="BR167" s="120">
        <v>100</v>
      </c>
      <c r="BS167" s="116">
        <v>8</v>
      </c>
      <c r="BT167" s="2"/>
      <c r="BU167" s="3"/>
      <c r="BV167" s="3"/>
      <c r="BW167" s="3"/>
      <c r="BX167" s="3"/>
    </row>
    <row r="168" spans="1:76" ht="15">
      <c r="A168" s="64" t="s">
        <v>328</v>
      </c>
      <c r="B168" s="65"/>
      <c r="C168" s="65" t="s">
        <v>64</v>
      </c>
      <c r="D168" s="66">
        <v>162.26894701235713</v>
      </c>
      <c r="E168" s="68"/>
      <c r="F168" s="100" t="s">
        <v>985</v>
      </c>
      <c r="G168" s="65"/>
      <c r="H168" s="69" t="s">
        <v>328</v>
      </c>
      <c r="I168" s="70"/>
      <c r="J168" s="70"/>
      <c r="K168" s="69" t="s">
        <v>3584</v>
      </c>
      <c r="L168" s="73">
        <v>8.240336743007152</v>
      </c>
      <c r="M168" s="74">
        <v>7197.1357421875</v>
      </c>
      <c r="N168" s="74">
        <v>1805.7017822265625</v>
      </c>
      <c r="O168" s="75"/>
      <c r="P168" s="76"/>
      <c r="Q168" s="76"/>
      <c r="R168" s="86"/>
      <c r="S168" s="48">
        <v>0</v>
      </c>
      <c r="T168" s="48">
        <v>2</v>
      </c>
      <c r="U168" s="49">
        <v>2</v>
      </c>
      <c r="V168" s="49">
        <v>0.5</v>
      </c>
      <c r="W168" s="49">
        <v>0</v>
      </c>
      <c r="X168" s="49">
        <v>1.459457</v>
      </c>
      <c r="Y168" s="49">
        <v>0</v>
      </c>
      <c r="Z168" s="49">
        <v>0</v>
      </c>
      <c r="AA168" s="71">
        <v>168</v>
      </c>
      <c r="AB168" s="71"/>
      <c r="AC168" s="72"/>
      <c r="AD168" s="78" t="s">
        <v>1872</v>
      </c>
      <c r="AE168" s="78">
        <v>956</v>
      </c>
      <c r="AF168" s="78">
        <v>492</v>
      </c>
      <c r="AG168" s="78">
        <v>4373</v>
      </c>
      <c r="AH168" s="78">
        <v>2409</v>
      </c>
      <c r="AI168" s="78"/>
      <c r="AJ168" s="78" t="s">
        <v>2173</v>
      </c>
      <c r="AK168" s="78" t="s">
        <v>2415</v>
      </c>
      <c r="AL168" s="83" t="s">
        <v>2596</v>
      </c>
      <c r="AM168" s="78"/>
      <c r="AN168" s="80">
        <v>42962.32266203704</v>
      </c>
      <c r="AO168" s="78"/>
      <c r="AP168" s="78" t="b">
        <v>1</v>
      </c>
      <c r="AQ168" s="78" t="b">
        <v>0</v>
      </c>
      <c r="AR168" s="78" t="b">
        <v>0</v>
      </c>
      <c r="AS168" s="78"/>
      <c r="AT168" s="78">
        <v>5</v>
      </c>
      <c r="AU168" s="78"/>
      <c r="AV168" s="78" t="b">
        <v>0</v>
      </c>
      <c r="AW168" s="78" t="s">
        <v>3104</v>
      </c>
      <c r="AX168" s="83" t="s">
        <v>3270</v>
      </c>
      <c r="AY168" s="78" t="s">
        <v>66</v>
      </c>
      <c r="AZ168" s="78" t="str">
        <f>REPLACE(INDEX(GroupVertices[Group],MATCH(Vertices[[#This Row],[Vertex]],GroupVertices[Vertex],0)),1,1,"")</f>
        <v>22</v>
      </c>
      <c r="BA168" s="48" t="s">
        <v>3871</v>
      </c>
      <c r="BB168" s="48" t="s">
        <v>3871</v>
      </c>
      <c r="BC168" s="48" t="s">
        <v>3892</v>
      </c>
      <c r="BD168" s="48" t="s">
        <v>3892</v>
      </c>
      <c r="BE168" s="48" t="s">
        <v>800</v>
      </c>
      <c r="BF168" s="48" t="s">
        <v>800</v>
      </c>
      <c r="BG168" s="116" t="s">
        <v>4367</v>
      </c>
      <c r="BH168" s="116" t="s">
        <v>4420</v>
      </c>
      <c r="BI168" s="116" t="s">
        <v>4496</v>
      </c>
      <c r="BJ168" s="116" t="s">
        <v>4544</v>
      </c>
      <c r="BK168" s="116">
        <v>0</v>
      </c>
      <c r="BL168" s="120">
        <v>0</v>
      </c>
      <c r="BM168" s="116">
        <v>0</v>
      </c>
      <c r="BN168" s="120">
        <v>0</v>
      </c>
      <c r="BO168" s="116">
        <v>0</v>
      </c>
      <c r="BP168" s="120">
        <v>0</v>
      </c>
      <c r="BQ168" s="116">
        <v>27</v>
      </c>
      <c r="BR168" s="120">
        <v>100</v>
      </c>
      <c r="BS168" s="116">
        <v>27</v>
      </c>
      <c r="BT168" s="2"/>
      <c r="BU168" s="3"/>
      <c r="BV168" s="3"/>
      <c r="BW168" s="3"/>
      <c r="BX168" s="3"/>
    </row>
    <row r="169" spans="1:76" ht="15">
      <c r="A169" s="64" t="s">
        <v>459</v>
      </c>
      <c r="B169" s="65"/>
      <c r="C169" s="65" t="s">
        <v>64</v>
      </c>
      <c r="D169" s="66">
        <v>162.6430627138641</v>
      </c>
      <c r="E169" s="68"/>
      <c r="F169" s="100" t="s">
        <v>3029</v>
      </c>
      <c r="G169" s="65"/>
      <c r="H169" s="69" t="s">
        <v>459</v>
      </c>
      <c r="I169" s="70"/>
      <c r="J169" s="70"/>
      <c r="K169" s="69" t="s">
        <v>3585</v>
      </c>
      <c r="L169" s="73">
        <v>1</v>
      </c>
      <c r="M169" s="74">
        <v>7197.1357421875</v>
      </c>
      <c r="N169" s="74">
        <v>2240.952392578125</v>
      </c>
      <c r="O169" s="75"/>
      <c r="P169" s="76"/>
      <c r="Q169" s="76"/>
      <c r="R169" s="86"/>
      <c r="S169" s="48">
        <v>1</v>
      </c>
      <c r="T169" s="48">
        <v>0</v>
      </c>
      <c r="U169" s="49">
        <v>0</v>
      </c>
      <c r="V169" s="49">
        <v>0.333333</v>
      </c>
      <c r="W169" s="49">
        <v>0</v>
      </c>
      <c r="X169" s="49">
        <v>0.770269</v>
      </c>
      <c r="Y169" s="49">
        <v>0</v>
      </c>
      <c r="Z169" s="49">
        <v>0</v>
      </c>
      <c r="AA169" s="71">
        <v>169</v>
      </c>
      <c r="AB169" s="71"/>
      <c r="AC169" s="72"/>
      <c r="AD169" s="78" t="s">
        <v>1873</v>
      </c>
      <c r="AE169" s="78">
        <v>1158</v>
      </c>
      <c r="AF169" s="78">
        <v>1175</v>
      </c>
      <c r="AG169" s="78">
        <v>1587</v>
      </c>
      <c r="AH169" s="78">
        <v>476</v>
      </c>
      <c r="AI169" s="78"/>
      <c r="AJ169" s="78" t="s">
        <v>2174</v>
      </c>
      <c r="AK169" s="78"/>
      <c r="AL169" s="83" t="s">
        <v>2597</v>
      </c>
      <c r="AM169" s="78"/>
      <c r="AN169" s="80">
        <v>42681.61592592593</v>
      </c>
      <c r="AO169" s="83" t="s">
        <v>2836</v>
      </c>
      <c r="AP169" s="78" t="b">
        <v>0</v>
      </c>
      <c r="AQ169" s="78" t="b">
        <v>0</v>
      </c>
      <c r="AR169" s="78" t="b">
        <v>0</v>
      </c>
      <c r="AS169" s="78"/>
      <c r="AT169" s="78">
        <v>19</v>
      </c>
      <c r="AU169" s="83" t="s">
        <v>2957</v>
      </c>
      <c r="AV169" s="78" t="b">
        <v>0</v>
      </c>
      <c r="AW169" s="78" t="s">
        <v>3104</v>
      </c>
      <c r="AX169" s="83" t="s">
        <v>3271</v>
      </c>
      <c r="AY169" s="78" t="s">
        <v>65</v>
      </c>
      <c r="AZ169" s="78" t="str">
        <f>REPLACE(INDEX(GroupVertices[Group],MATCH(Vertices[[#This Row],[Vertex]],GroupVertices[Vertex],0)),1,1,"")</f>
        <v>22</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460</v>
      </c>
      <c r="B170" s="65"/>
      <c r="C170" s="65" t="s">
        <v>64</v>
      </c>
      <c r="D170" s="66">
        <v>162.46723381169173</v>
      </c>
      <c r="E170" s="68"/>
      <c r="F170" s="100" t="s">
        <v>3030</v>
      </c>
      <c r="G170" s="65"/>
      <c r="H170" s="69" t="s">
        <v>460</v>
      </c>
      <c r="I170" s="70"/>
      <c r="J170" s="70"/>
      <c r="K170" s="69" t="s">
        <v>3586</v>
      </c>
      <c r="L170" s="73">
        <v>1</v>
      </c>
      <c r="M170" s="74">
        <v>7466.7646484375</v>
      </c>
      <c r="N170" s="74">
        <v>2240.952392578125</v>
      </c>
      <c r="O170" s="75"/>
      <c r="P170" s="76"/>
      <c r="Q170" s="76"/>
      <c r="R170" s="86"/>
      <c r="S170" s="48">
        <v>1</v>
      </c>
      <c r="T170" s="48">
        <v>0</v>
      </c>
      <c r="U170" s="49">
        <v>0</v>
      </c>
      <c r="V170" s="49">
        <v>0.333333</v>
      </c>
      <c r="W170" s="49">
        <v>0</v>
      </c>
      <c r="X170" s="49">
        <v>0.770269</v>
      </c>
      <c r="Y170" s="49">
        <v>0</v>
      </c>
      <c r="Z170" s="49">
        <v>0</v>
      </c>
      <c r="AA170" s="71">
        <v>170</v>
      </c>
      <c r="AB170" s="71"/>
      <c r="AC170" s="72"/>
      <c r="AD170" s="78" t="s">
        <v>1874</v>
      </c>
      <c r="AE170" s="78">
        <v>1406</v>
      </c>
      <c r="AF170" s="78">
        <v>854</v>
      </c>
      <c r="AG170" s="78">
        <v>1909</v>
      </c>
      <c r="AH170" s="78">
        <v>1375</v>
      </c>
      <c r="AI170" s="78"/>
      <c r="AJ170" s="78" t="s">
        <v>2175</v>
      </c>
      <c r="AK170" s="78" t="s">
        <v>2416</v>
      </c>
      <c r="AL170" s="83" t="s">
        <v>2598</v>
      </c>
      <c r="AM170" s="78"/>
      <c r="AN170" s="80">
        <v>42739.5628125</v>
      </c>
      <c r="AO170" s="83" t="s">
        <v>2837</v>
      </c>
      <c r="AP170" s="78" t="b">
        <v>1</v>
      </c>
      <c r="AQ170" s="78" t="b">
        <v>0</v>
      </c>
      <c r="AR170" s="78" t="b">
        <v>0</v>
      </c>
      <c r="AS170" s="78"/>
      <c r="AT170" s="78">
        <v>21</v>
      </c>
      <c r="AU170" s="78"/>
      <c r="AV170" s="78" t="b">
        <v>0</v>
      </c>
      <c r="AW170" s="78" t="s">
        <v>3104</v>
      </c>
      <c r="AX170" s="83" t="s">
        <v>3272</v>
      </c>
      <c r="AY170" s="78" t="s">
        <v>65</v>
      </c>
      <c r="AZ170" s="78" t="str">
        <f>REPLACE(INDEX(GroupVertices[Group],MATCH(Vertices[[#This Row],[Vertex]],GroupVertices[Vertex],0)),1,1,"")</f>
        <v>22</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329</v>
      </c>
      <c r="B171" s="65"/>
      <c r="C171" s="65" t="s">
        <v>64</v>
      </c>
      <c r="D171" s="66">
        <v>163.411560999683</v>
      </c>
      <c r="E171" s="68"/>
      <c r="F171" s="100" t="s">
        <v>986</v>
      </c>
      <c r="G171" s="65"/>
      <c r="H171" s="69" t="s">
        <v>329</v>
      </c>
      <c r="I171" s="70"/>
      <c r="J171" s="70"/>
      <c r="K171" s="69" t="s">
        <v>3587</v>
      </c>
      <c r="L171" s="73">
        <v>1</v>
      </c>
      <c r="M171" s="74">
        <v>4822.8525390625</v>
      </c>
      <c r="N171" s="74">
        <v>2823.2470703125</v>
      </c>
      <c r="O171" s="75"/>
      <c r="P171" s="76"/>
      <c r="Q171" s="76"/>
      <c r="R171" s="86"/>
      <c r="S171" s="48">
        <v>0</v>
      </c>
      <c r="T171" s="48">
        <v>2</v>
      </c>
      <c r="U171" s="49">
        <v>0</v>
      </c>
      <c r="V171" s="49">
        <v>0.00495</v>
      </c>
      <c r="W171" s="49">
        <v>0.001802</v>
      </c>
      <c r="X171" s="49">
        <v>0.580013</v>
      </c>
      <c r="Y171" s="49">
        <v>0.5</v>
      </c>
      <c r="Z171" s="49">
        <v>0</v>
      </c>
      <c r="AA171" s="71">
        <v>171</v>
      </c>
      <c r="AB171" s="71"/>
      <c r="AC171" s="72"/>
      <c r="AD171" s="78" t="s">
        <v>1875</v>
      </c>
      <c r="AE171" s="78">
        <v>1346</v>
      </c>
      <c r="AF171" s="78">
        <v>2578</v>
      </c>
      <c r="AG171" s="78">
        <v>4579</v>
      </c>
      <c r="AH171" s="78">
        <v>3320</v>
      </c>
      <c r="AI171" s="78"/>
      <c r="AJ171" s="78" t="s">
        <v>2176</v>
      </c>
      <c r="AK171" s="78" t="s">
        <v>2339</v>
      </c>
      <c r="AL171" s="83" t="s">
        <v>2599</v>
      </c>
      <c r="AM171" s="78"/>
      <c r="AN171" s="80">
        <v>41544.53612268518</v>
      </c>
      <c r="AO171" s="83" t="s">
        <v>2838</v>
      </c>
      <c r="AP171" s="78" t="b">
        <v>0</v>
      </c>
      <c r="AQ171" s="78" t="b">
        <v>0</v>
      </c>
      <c r="AR171" s="78" t="b">
        <v>1</v>
      </c>
      <c r="AS171" s="78"/>
      <c r="AT171" s="78">
        <v>38</v>
      </c>
      <c r="AU171" s="83" t="s">
        <v>2957</v>
      </c>
      <c r="AV171" s="78" t="b">
        <v>0</v>
      </c>
      <c r="AW171" s="78" t="s">
        <v>3104</v>
      </c>
      <c r="AX171" s="83" t="s">
        <v>3273</v>
      </c>
      <c r="AY171" s="78" t="s">
        <v>66</v>
      </c>
      <c r="AZ171" s="78" t="str">
        <f>REPLACE(INDEX(GroupVertices[Group],MATCH(Vertices[[#This Row],[Vertex]],GroupVertices[Vertex],0)),1,1,"")</f>
        <v>7</v>
      </c>
      <c r="BA171" s="48"/>
      <c r="BB171" s="48"/>
      <c r="BC171" s="48"/>
      <c r="BD171" s="48"/>
      <c r="BE171" s="48" t="s">
        <v>832</v>
      </c>
      <c r="BF171" s="48" t="s">
        <v>832</v>
      </c>
      <c r="BG171" s="116" t="s">
        <v>4368</v>
      </c>
      <c r="BH171" s="116" t="s">
        <v>4368</v>
      </c>
      <c r="BI171" s="116" t="s">
        <v>4497</v>
      </c>
      <c r="BJ171" s="116" t="s">
        <v>4497</v>
      </c>
      <c r="BK171" s="116">
        <v>0</v>
      </c>
      <c r="BL171" s="120">
        <v>0</v>
      </c>
      <c r="BM171" s="116">
        <v>0</v>
      </c>
      <c r="BN171" s="120">
        <v>0</v>
      </c>
      <c r="BO171" s="116">
        <v>0</v>
      </c>
      <c r="BP171" s="120">
        <v>0</v>
      </c>
      <c r="BQ171" s="116">
        <v>24</v>
      </c>
      <c r="BR171" s="120">
        <v>100</v>
      </c>
      <c r="BS171" s="116">
        <v>24</v>
      </c>
      <c r="BT171" s="2"/>
      <c r="BU171" s="3"/>
      <c r="BV171" s="3"/>
      <c r="BW171" s="3"/>
      <c r="BX171" s="3"/>
    </row>
    <row r="172" spans="1:76" ht="15">
      <c r="A172" s="64" t="s">
        <v>461</v>
      </c>
      <c r="B172" s="65"/>
      <c r="C172" s="65" t="s">
        <v>64</v>
      </c>
      <c r="D172" s="66">
        <v>162.5828098190387</v>
      </c>
      <c r="E172" s="68"/>
      <c r="F172" s="100" t="s">
        <v>3031</v>
      </c>
      <c r="G172" s="65"/>
      <c r="H172" s="69" t="s">
        <v>461</v>
      </c>
      <c r="I172" s="70"/>
      <c r="J172" s="70"/>
      <c r="K172" s="69" t="s">
        <v>3588</v>
      </c>
      <c r="L172" s="73">
        <v>1695.2387978636734</v>
      </c>
      <c r="M172" s="74">
        <v>4776.744140625</v>
      </c>
      <c r="N172" s="74">
        <v>1521.974853515625</v>
      </c>
      <c r="O172" s="75"/>
      <c r="P172" s="76"/>
      <c r="Q172" s="76"/>
      <c r="R172" s="86"/>
      <c r="S172" s="48">
        <v>11</v>
      </c>
      <c r="T172" s="48">
        <v>0</v>
      </c>
      <c r="U172" s="49">
        <v>468</v>
      </c>
      <c r="V172" s="49">
        <v>0.006849</v>
      </c>
      <c r="W172" s="49">
        <v>0.007537</v>
      </c>
      <c r="X172" s="49">
        <v>2.782435</v>
      </c>
      <c r="Y172" s="49">
        <v>0.09090909090909091</v>
      </c>
      <c r="Z172" s="49">
        <v>0</v>
      </c>
      <c r="AA172" s="71">
        <v>172</v>
      </c>
      <c r="AB172" s="71"/>
      <c r="AC172" s="72"/>
      <c r="AD172" s="78" t="s">
        <v>1876</v>
      </c>
      <c r="AE172" s="78">
        <v>273</v>
      </c>
      <c r="AF172" s="78">
        <v>1065</v>
      </c>
      <c r="AG172" s="78">
        <v>419</v>
      </c>
      <c r="AH172" s="78">
        <v>44</v>
      </c>
      <c r="AI172" s="78"/>
      <c r="AJ172" s="78" t="s">
        <v>2177</v>
      </c>
      <c r="AK172" s="78" t="s">
        <v>2321</v>
      </c>
      <c r="AL172" s="83" t="s">
        <v>2600</v>
      </c>
      <c r="AM172" s="78"/>
      <c r="AN172" s="80">
        <v>42201.65445601852</v>
      </c>
      <c r="AO172" s="83" t="s">
        <v>2839</v>
      </c>
      <c r="AP172" s="78" t="b">
        <v>0</v>
      </c>
      <c r="AQ172" s="78" t="b">
        <v>0</v>
      </c>
      <c r="AR172" s="78" t="b">
        <v>0</v>
      </c>
      <c r="AS172" s="78"/>
      <c r="AT172" s="78">
        <v>8</v>
      </c>
      <c r="AU172" s="83" t="s">
        <v>2957</v>
      </c>
      <c r="AV172" s="78" t="b">
        <v>0</v>
      </c>
      <c r="AW172" s="78" t="s">
        <v>3104</v>
      </c>
      <c r="AX172" s="83" t="s">
        <v>3274</v>
      </c>
      <c r="AY172" s="78" t="s">
        <v>65</v>
      </c>
      <c r="AZ172" s="78" t="str">
        <f>REPLACE(INDEX(GroupVertices[Group],MATCH(Vertices[[#This Row],[Vertex]],GroupVertices[Vertex],0)),1,1,"")</f>
        <v>7</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372</v>
      </c>
      <c r="B173" s="65"/>
      <c r="C173" s="65" t="s">
        <v>64</v>
      </c>
      <c r="D173" s="66">
        <v>162.55487438598325</v>
      </c>
      <c r="E173" s="68"/>
      <c r="F173" s="100" t="s">
        <v>1026</v>
      </c>
      <c r="G173" s="65"/>
      <c r="H173" s="69" t="s">
        <v>372</v>
      </c>
      <c r="I173" s="70"/>
      <c r="J173" s="70"/>
      <c r="K173" s="69" t="s">
        <v>3589</v>
      </c>
      <c r="L173" s="73">
        <v>1695.2387978636734</v>
      </c>
      <c r="M173" s="74">
        <v>4884.408203125</v>
      </c>
      <c r="N173" s="74">
        <v>1654.1781005859375</v>
      </c>
      <c r="O173" s="75"/>
      <c r="P173" s="76"/>
      <c r="Q173" s="76"/>
      <c r="R173" s="86"/>
      <c r="S173" s="48">
        <v>10</v>
      </c>
      <c r="T173" s="48">
        <v>1</v>
      </c>
      <c r="U173" s="49">
        <v>468</v>
      </c>
      <c r="V173" s="49">
        <v>0.006849</v>
      </c>
      <c r="W173" s="49">
        <v>0.007537</v>
      </c>
      <c r="X173" s="49">
        <v>2.782435</v>
      </c>
      <c r="Y173" s="49">
        <v>0.09090909090909091</v>
      </c>
      <c r="Z173" s="49">
        <v>0</v>
      </c>
      <c r="AA173" s="71">
        <v>173</v>
      </c>
      <c r="AB173" s="71"/>
      <c r="AC173" s="72"/>
      <c r="AD173" s="78" t="s">
        <v>1877</v>
      </c>
      <c r="AE173" s="78">
        <v>885</v>
      </c>
      <c r="AF173" s="78">
        <v>1014</v>
      </c>
      <c r="AG173" s="78">
        <v>2023</v>
      </c>
      <c r="AH173" s="78">
        <v>863</v>
      </c>
      <c r="AI173" s="78"/>
      <c r="AJ173" s="78" t="s">
        <v>2178</v>
      </c>
      <c r="AK173" s="78" t="s">
        <v>1661</v>
      </c>
      <c r="AL173" s="83" t="s">
        <v>2601</v>
      </c>
      <c r="AM173" s="78"/>
      <c r="AN173" s="80">
        <v>41862.433842592596</v>
      </c>
      <c r="AO173" s="83" t="s">
        <v>2840</v>
      </c>
      <c r="AP173" s="78" t="b">
        <v>0</v>
      </c>
      <c r="AQ173" s="78" t="b">
        <v>0</v>
      </c>
      <c r="AR173" s="78" t="b">
        <v>1</v>
      </c>
      <c r="AS173" s="78"/>
      <c r="AT173" s="78">
        <v>25</v>
      </c>
      <c r="AU173" s="83" t="s">
        <v>2957</v>
      </c>
      <c r="AV173" s="78" t="b">
        <v>0</v>
      </c>
      <c r="AW173" s="78" t="s">
        <v>3104</v>
      </c>
      <c r="AX173" s="83" t="s">
        <v>3275</v>
      </c>
      <c r="AY173" s="78" t="s">
        <v>66</v>
      </c>
      <c r="AZ173" s="78" t="str">
        <f>REPLACE(INDEX(GroupVertices[Group],MATCH(Vertices[[#This Row],[Vertex]],GroupVertices[Vertex],0)),1,1,"")</f>
        <v>7</v>
      </c>
      <c r="BA173" s="48" t="s">
        <v>3869</v>
      </c>
      <c r="BB173" s="48" t="s">
        <v>3869</v>
      </c>
      <c r="BC173" s="48" t="s">
        <v>778</v>
      </c>
      <c r="BD173" s="48" t="s">
        <v>778</v>
      </c>
      <c r="BE173" s="48" t="s">
        <v>800</v>
      </c>
      <c r="BF173" s="48" t="s">
        <v>800</v>
      </c>
      <c r="BG173" s="116" t="s">
        <v>4023</v>
      </c>
      <c r="BH173" s="116" t="s">
        <v>4421</v>
      </c>
      <c r="BI173" s="116" t="s">
        <v>4150</v>
      </c>
      <c r="BJ173" s="116" t="s">
        <v>4545</v>
      </c>
      <c r="BK173" s="116">
        <v>0</v>
      </c>
      <c r="BL173" s="120">
        <v>0</v>
      </c>
      <c r="BM173" s="116">
        <v>0</v>
      </c>
      <c r="BN173" s="120">
        <v>0</v>
      </c>
      <c r="BO173" s="116">
        <v>0</v>
      </c>
      <c r="BP173" s="120">
        <v>0</v>
      </c>
      <c r="BQ173" s="116">
        <v>39</v>
      </c>
      <c r="BR173" s="120">
        <v>100</v>
      </c>
      <c r="BS173" s="116">
        <v>39</v>
      </c>
      <c r="BT173" s="2"/>
      <c r="BU173" s="3"/>
      <c r="BV173" s="3"/>
      <c r="BW173" s="3"/>
      <c r="BX173" s="3"/>
    </row>
    <row r="174" spans="1:76" ht="15">
      <c r="A174" s="64" t="s">
        <v>330</v>
      </c>
      <c r="B174" s="65"/>
      <c r="C174" s="65" t="s">
        <v>64</v>
      </c>
      <c r="D174" s="66">
        <v>162.60252894825427</v>
      </c>
      <c r="E174" s="68"/>
      <c r="F174" s="100" t="s">
        <v>987</v>
      </c>
      <c r="G174" s="65"/>
      <c r="H174" s="69" t="s">
        <v>330</v>
      </c>
      <c r="I174" s="70"/>
      <c r="J174" s="70"/>
      <c r="K174" s="69" t="s">
        <v>3590</v>
      </c>
      <c r="L174" s="73">
        <v>1</v>
      </c>
      <c r="M174" s="74">
        <v>5371.85302734375</v>
      </c>
      <c r="N174" s="74">
        <v>1981.4884033203125</v>
      </c>
      <c r="O174" s="75"/>
      <c r="P174" s="76"/>
      <c r="Q174" s="76"/>
      <c r="R174" s="86"/>
      <c r="S174" s="48">
        <v>0</v>
      </c>
      <c r="T174" s="48">
        <v>2</v>
      </c>
      <c r="U174" s="49">
        <v>0</v>
      </c>
      <c r="V174" s="49">
        <v>0.00495</v>
      </c>
      <c r="W174" s="49">
        <v>0.001802</v>
      </c>
      <c r="X174" s="49">
        <v>0.580013</v>
      </c>
      <c r="Y174" s="49">
        <v>0.5</v>
      </c>
      <c r="Z174" s="49">
        <v>0</v>
      </c>
      <c r="AA174" s="71">
        <v>174</v>
      </c>
      <c r="AB174" s="71"/>
      <c r="AC174" s="72"/>
      <c r="AD174" s="78" t="s">
        <v>1878</v>
      </c>
      <c r="AE174" s="78">
        <v>1138</v>
      </c>
      <c r="AF174" s="78">
        <v>1101</v>
      </c>
      <c r="AG174" s="78">
        <v>9789</v>
      </c>
      <c r="AH174" s="78">
        <v>21555</v>
      </c>
      <c r="AI174" s="78"/>
      <c r="AJ174" s="78" t="s">
        <v>2179</v>
      </c>
      <c r="AK174" s="78" t="s">
        <v>2417</v>
      </c>
      <c r="AL174" s="83" t="s">
        <v>2602</v>
      </c>
      <c r="AM174" s="78"/>
      <c r="AN174" s="80">
        <v>42230.52680555556</v>
      </c>
      <c r="AO174" s="83" t="s">
        <v>2841</v>
      </c>
      <c r="AP174" s="78" t="b">
        <v>0</v>
      </c>
      <c r="AQ174" s="78" t="b">
        <v>0</v>
      </c>
      <c r="AR174" s="78" t="b">
        <v>1</v>
      </c>
      <c r="AS174" s="78"/>
      <c r="AT174" s="78">
        <v>31</v>
      </c>
      <c r="AU174" s="83" t="s">
        <v>2957</v>
      </c>
      <c r="AV174" s="78" t="b">
        <v>0</v>
      </c>
      <c r="AW174" s="78" t="s">
        <v>3104</v>
      </c>
      <c r="AX174" s="83" t="s">
        <v>3276</v>
      </c>
      <c r="AY174" s="78" t="s">
        <v>66</v>
      </c>
      <c r="AZ174" s="78" t="str">
        <f>REPLACE(INDEX(GroupVertices[Group],MATCH(Vertices[[#This Row],[Vertex]],GroupVertices[Vertex],0)),1,1,"")</f>
        <v>7</v>
      </c>
      <c r="BA174" s="48"/>
      <c r="BB174" s="48"/>
      <c r="BC174" s="48"/>
      <c r="BD174" s="48"/>
      <c r="BE174" s="48" t="s">
        <v>832</v>
      </c>
      <c r="BF174" s="48" t="s">
        <v>832</v>
      </c>
      <c r="BG174" s="116" t="s">
        <v>4368</v>
      </c>
      <c r="BH174" s="116" t="s">
        <v>4368</v>
      </c>
      <c r="BI174" s="116" t="s">
        <v>4497</v>
      </c>
      <c r="BJ174" s="116" t="s">
        <v>4497</v>
      </c>
      <c r="BK174" s="116">
        <v>0</v>
      </c>
      <c r="BL174" s="120">
        <v>0</v>
      </c>
      <c r="BM174" s="116">
        <v>0</v>
      </c>
      <c r="BN174" s="120">
        <v>0</v>
      </c>
      <c r="BO174" s="116">
        <v>0</v>
      </c>
      <c r="BP174" s="120">
        <v>0</v>
      </c>
      <c r="BQ174" s="116">
        <v>24</v>
      </c>
      <c r="BR174" s="120">
        <v>100</v>
      </c>
      <c r="BS174" s="116">
        <v>24</v>
      </c>
      <c r="BT174" s="2"/>
      <c r="BU174" s="3"/>
      <c r="BV174" s="3"/>
      <c r="BW174" s="3"/>
      <c r="BX174" s="3"/>
    </row>
    <row r="175" spans="1:76" ht="15">
      <c r="A175" s="64" t="s">
        <v>331</v>
      </c>
      <c r="B175" s="65"/>
      <c r="C175" s="65" t="s">
        <v>64</v>
      </c>
      <c r="D175" s="66">
        <v>162.34453700768358</v>
      </c>
      <c r="E175" s="68"/>
      <c r="F175" s="100" t="s">
        <v>988</v>
      </c>
      <c r="G175" s="65"/>
      <c r="H175" s="69" t="s">
        <v>331</v>
      </c>
      <c r="I175" s="70"/>
      <c r="J175" s="70"/>
      <c r="K175" s="69" t="s">
        <v>3591</v>
      </c>
      <c r="L175" s="73">
        <v>1</v>
      </c>
      <c r="M175" s="74">
        <v>1555.50830078125</v>
      </c>
      <c r="N175" s="74">
        <v>3738.841552734375</v>
      </c>
      <c r="O175" s="75"/>
      <c r="P175" s="76"/>
      <c r="Q175" s="76"/>
      <c r="R175" s="86"/>
      <c r="S175" s="48">
        <v>1</v>
      </c>
      <c r="T175" s="48">
        <v>1</v>
      </c>
      <c r="U175" s="49">
        <v>0</v>
      </c>
      <c r="V175" s="49">
        <v>0</v>
      </c>
      <c r="W175" s="49">
        <v>0</v>
      </c>
      <c r="X175" s="49">
        <v>0.999998</v>
      </c>
      <c r="Y175" s="49">
        <v>0</v>
      </c>
      <c r="Z175" s="49" t="s">
        <v>3838</v>
      </c>
      <c r="AA175" s="71">
        <v>175</v>
      </c>
      <c r="AB175" s="71"/>
      <c r="AC175" s="72"/>
      <c r="AD175" s="78" t="s">
        <v>1879</v>
      </c>
      <c r="AE175" s="78">
        <v>733</v>
      </c>
      <c r="AF175" s="78">
        <v>630</v>
      </c>
      <c r="AG175" s="78">
        <v>38073</v>
      </c>
      <c r="AH175" s="78">
        <v>92745</v>
      </c>
      <c r="AI175" s="78"/>
      <c r="AJ175" s="78" t="s">
        <v>2180</v>
      </c>
      <c r="AK175" s="78"/>
      <c r="AL175" s="78"/>
      <c r="AM175" s="78"/>
      <c r="AN175" s="80">
        <v>40277.22849537037</v>
      </c>
      <c r="AO175" s="83" t="s">
        <v>2842</v>
      </c>
      <c r="AP175" s="78" t="b">
        <v>0</v>
      </c>
      <c r="AQ175" s="78" t="b">
        <v>0</v>
      </c>
      <c r="AR175" s="78" t="b">
        <v>0</v>
      </c>
      <c r="AS175" s="78"/>
      <c r="AT175" s="78">
        <v>111</v>
      </c>
      <c r="AU175" s="83" t="s">
        <v>2958</v>
      </c>
      <c r="AV175" s="78" t="b">
        <v>0</v>
      </c>
      <c r="AW175" s="78" t="s">
        <v>3104</v>
      </c>
      <c r="AX175" s="83" t="s">
        <v>3277</v>
      </c>
      <c r="AY175" s="78" t="s">
        <v>66</v>
      </c>
      <c r="AZ175" s="78" t="str">
        <f>REPLACE(INDEX(GroupVertices[Group],MATCH(Vertices[[#This Row],[Vertex]],GroupVertices[Vertex],0)),1,1,"")</f>
        <v>2</v>
      </c>
      <c r="BA175" s="48" t="s">
        <v>723</v>
      </c>
      <c r="BB175" s="48" t="s">
        <v>723</v>
      </c>
      <c r="BC175" s="48" t="s">
        <v>778</v>
      </c>
      <c r="BD175" s="48" t="s">
        <v>778</v>
      </c>
      <c r="BE175" s="48"/>
      <c r="BF175" s="48"/>
      <c r="BG175" s="116" t="s">
        <v>4369</v>
      </c>
      <c r="BH175" s="116" t="s">
        <v>4369</v>
      </c>
      <c r="BI175" s="116" t="s">
        <v>4498</v>
      </c>
      <c r="BJ175" s="116" t="s">
        <v>4498</v>
      </c>
      <c r="BK175" s="116">
        <v>1</v>
      </c>
      <c r="BL175" s="120">
        <v>5</v>
      </c>
      <c r="BM175" s="116">
        <v>1</v>
      </c>
      <c r="BN175" s="120">
        <v>5</v>
      </c>
      <c r="BO175" s="116">
        <v>0</v>
      </c>
      <c r="BP175" s="120">
        <v>0</v>
      </c>
      <c r="BQ175" s="116">
        <v>18</v>
      </c>
      <c r="BR175" s="120">
        <v>90</v>
      </c>
      <c r="BS175" s="116">
        <v>20</v>
      </c>
      <c r="BT175" s="2"/>
      <c r="BU175" s="3"/>
      <c r="BV175" s="3"/>
      <c r="BW175" s="3"/>
      <c r="BX175" s="3"/>
    </row>
    <row r="176" spans="1:76" ht="15">
      <c r="A176" s="64" t="s">
        <v>332</v>
      </c>
      <c r="B176" s="65"/>
      <c r="C176" s="65" t="s">
        <v>64</v>
      </c>
      <c r="D176" s="66">
        <v>163.34583056896435</v>
      </c>
      <c r="E176" s="68"/>
      <c r="F176" s="100" t="s">
        <v>989</v>
      </c>
      <c r="G176" s="65"/>
      <c r="H176" s="69" t="s">
        <v>332</v>
      </c>
      <c r="I176" s="70"/>
      <c r="J176" s="70"/>
      <c r="K176" s="69" t="s">
        <v>3592</v>
      </c>
      <c r="L176" s="73">
        <v>1</v>
      </c>
      <c r="M176" s="74">
        <v>5168.65771484375</v>
      </c>
      <c r="N176" s="74">
        <v>596.5625610351562</v>
      </c>
      <c r="O176" s="75"/>
      <c r="P176" s="76"/>
      <c r="Q176" s="76"/>
      <c r="R176" s="86"/>
      <c r="S176" s="48">
        <v>0</v>
      </c>
      <c r="T176" s="48">
        <v>2</v>
      </c>
      <c r="U176" s="49">
        <v>0</v>
      </c>
      <c r="V176" s="49">
        <v>0.00495</v>
      </c>
      <c r="W176" s="49">
        <v>0.001802</v>
      </c>
      <c r="X176" s="49">
        <v>0.580013</v>
      </c>
      <c r="Y176" s="49">
        <v>0.5</v>
      </c>
      <c r="Z176" s="49">
        <v>0</v>
      </c>
      <c r="AA176" s="71">
        <v>176</v>
      </c>
      <c r="AB176" s="71"/>
      <c r="AC176" s="72"/>
      <c r="AD176" s="78" t="s">
        <v>1880</v>
      </c>
      <c r="AE176" s="78">
        <v>4977</v>
      </c>
      <c r="AF176" s="78">
        <v>2458</v>
      </c>
      <c r="AG176" s="78">
        <v>6484</v>
      </c>
      <c r="AH176" s="78">
        <v>1717</v>
      </c>
      <c r="AI176" s="78"/>
      <c r="AJ176" s="78" t="s">
        <v>2181</v>
      </c>
      <c r="AK176" s="78" t="s">
        <v>2321</v>
      </c>
      <c r="AL176" s="83" t="s">
        <v>2603</v>
      </c>
      <c r="AM176" s="78"/>
      <c r="AN176" s="80">
        <v>42044.47670138889</v>
      </c>
      <c r="AO176" s="83" t="s">
        <v>2843</v>
      </c>
      <c r="AP176" s="78" t="b">
        <v>0</v>
      </c>
      <c r="AQ176" s="78" t="b">
        <v>0</v>
      </c>
      <c r="AR176" s="78" t="b">
        <v>1</v>
      </c>
      <c r="AS176" s="78"/>
      <c r="AT176" s="78">
        <v>47</v>
      </c>
      <c r="AU176" s="83" t="s">
        <v>2957</v>
      </c>
      <c r="AV176" s="78" t="b">
        <v>0</v>
      </c>
      <c r="AW176" s="78" t="s">
        <v>3104</v>
      </c>
      <c r="AX176" s="83" t="s">
        <v>3278</v>
      </c>
      <c r="AY176" s="78" t="s">
        <v>66</v>
      </c>
      <c r="AZ176" s="78" t="str">
        <f>REPLACE(INDEX(GroupVertices[Group],MATCH(Vertices[[#This Row],[Vertex]],GroupVertices[Vertex],0)),1,1,"")</f>
        <v>7</v>
      </c>
      <c r="BA176" s="48"/>
      <c r="BB176" s="48"/>
      <c r="BC176" s="48"/>
      <c r="BD176" s="48"/>
      <c r="BE176" s="48" t="s">
        <v>832</v>
      </c>
      <c r="BF176" s="48" t="s">
        <v>832</v>
      </c>
      <c r="BG176" s="116" t="s">
        <v>4368</v>
      </c>
      <c r="BH176" s="116" t="s">
        <v>4368</v>
      </c>
      <c r="BI176" s="116" t="s">
        <v>4497</v>
      </c>
      <c r="BJ176" s="116" t="s">
        <v>4497</v>
      </c>
      <c r="BK176" s="116">
        <v>0</v>
      </c>
      <c r="BL176" s="120">
        <v>0</v>
      </c>
      <c r="BM176" s="116">
        <v>0</v>
      </c>
      <c r="BN176" s="120">
        <v>0</v>
      </c>
      <c r="BO176" s="116">
        <v>0</v>
      </c>
      <c r="BP176" s="120">
        <v>0</v>
      </c>
      <c r="BQ176" s="116">
        <v>24</v>
      </c>
      <c r="BR176" s="120">
        <v>100</v>
      </c>
      <c r="BS176" s="116">
        <v>24</v>
      </c>
      <c r="BT176" s="2"/>
      <c r="BU176" s="3"/>
      <c r="BV176" s="3"/>
      <c r="BW176" s="3"/>
      <c r="BX176" s="3"/>
    </row>
    <row r="177" spans="1:76" ht="15">
      <c r="A177" s="64" t="s">
        <v>333</v>
      </c>
      <c r="B177" s="65"/>
      <c r="C177" s="65" t="s">
        <v>64</v>
      </c>
      <c r="D177" s="66">
        <v>162.58171431186005</v>
      </c>
      <c r="E177" s="68"/>
      <c r="F177" s="100" t="s">
        <v>3032</v>
      </c>
      <c r="G177" s="65"/>
      <c r="H177" s="69" t="s">
        <v>333</v>
      </c>
      <c r="I177" s="70"/>
      <c r="J177" s="70"/>
      <c r="K177" s="69" t="s">
        <v>3593</v>
      </c>
      <c r="L177" s="73">
        <v>1</v>
      </c>
      <c r="M177" s="74">
        <v>7576.9345703125</v>
      </c>
      <c r="N177" s="74">
        <v>9558.2705078125</v>
      </c>
      <c r="O177" s="75"/>
      <c r="P177" s="76"/>
      <c r="Q177" s="76"/>
      <c r="R177" s="86"/>
      <c r="S177" s="48">
        <v>0</v>
      </c>
      <c r="T177" s="48">
        <v>1</v>
      </c>
      <c r="U177" s="49">
        <v>0</v>
      </c>
      <c r="V177" s="49">
        <v>0.076923</v>
      </c>
      <c r="W177" s="49">
        <v>0</v>
      </c>
      <c r="X177" s="49">
        <v>0.573476</v>
      </c>
      <c r="Y177" s="49">
        <v>0</v>
      </c>
      <c r="Z177" s="49">
        <v>0</v>
      </c>
      <c r="AA177" s="71">
        <v>177</v>
      </c>
      <c r="AB177" s="71"/>
      <c r="AC177" s="72"/>
      <c r="AD177" s="78" t="s">
        <v>1881</v>
      </c>
      <c r="AE177" s="78">
        <v>1005</v>
      </c>
      <c r="AF177" s="78">
        <v>1063</v>
      </c>
      <c r="AG177" s="78">
        <v>524</v>
      </c>
      <c r="AH177" s="78">
        <v>1513</v>
      </c>
      <c r="AI177" s="78"/>
      <c r="AJ177" s="78" t="s">
        <v>2182</v>
      </c>
      <c r="AK177" s="78"/>
      <c r="AL177" s="78"/>
      <c r="AM177" s="78"/>
      <c r="AN177" s="80">
        <v>39990.74994212963</v>
      </c>
      <c r="AO177" s="83" t="s">
        <v>2844</v>
      </c>
      <c r="AP177" s="78" t="b">
        <v>1</v>
      </c>
      <c r="AQ177" s="78" t="b">
        <v>0</v>
      </c>
      <c r="AR177" s="78" t="b">
        <v>0</v>
      </c>
      <c r="AS177" s="78"/>
      <c r="AT177" s="78">
        <v>2</v>
      </c>
      <c r="AU177" s="83" t="s">
        <v>2957</v>
      </c>
      <c r="AV177" s="78" t="b">
        <v>0</v>
      </c>
      <c r="AW177" s="78" t="s">
        <v>3104</v>
      </c>
      <c r="AX177" s="83" t="s">
        <v>3279</v>
      </c>
      <c r="AY177" s="78" t="s">
        <v>66</v>
      </c>
      <c r="AZ177" s="78" t="str">
        <f>REPLACE(INDEX(GroupVertices[Group],MATCH(Vertices[[#This Row],[Vertex]],GroupVertices[Vertex],0)),1,1,"")</f>
        <v>9</v>
      </c>
      <c r="BA177" s="48" t="s">
        <v>715</v>
      </c>
      <c r="BB177" s="48" t="s">
        <v>715</v>
      </c>
      <c r="BC177" s="48" t="s">
        <v>787</v>
      </c>
      <c r="BD177" s="48" t="s">
        <v>787</v>
      </c>
      <c r="BE177" s="48" t="s">
        <v>800</v>
      </c>
      <c r="BF177" s="48" t="s">
        <v>800</v>
      </c>
      <c r="BG177" s="116" t="s">
        <v>4355</v>
      </c>
      <c r="BH177" s="116" t="s">
        <v>4355</v>
      </c>
      <c r="BI177" s="116" t="s">
        <v>4484</v>
      </c>
      <c r="BJ177" s="116" t="s">
        <v>4484</v>
      </c>
      <c r="BK177" s="116">
        <v>0</v>
      </c>
      <c r="BL177" s="120">
        <v>0</v>
      </c>
      <c r="BM177" s="116">
        <v>0</v>
      </c>
      <c r="BN177" s="120">
        <v>0</v>
      </c>
      <c r="BO177" s="116">
        <v>0</v>
      </c>
      <c r="BP177" s="120">
        <v>0</v>
      </c>
      <c r="BQ177" s="116">
        <v>8</v>
      </c>
      <c r="BR177" s="120">
        <v>100</v>
      </c>
      <c r="BS177" s="116">
        <v>8</v>
      </c>
      <c r="BT177" s="2"/>
      <c r="BU177" s="3"/>
      <c r="BV177" s="3"/>
      <c r="BW177" s="3"/>
      <c r="BX177" s="3"/>
    </row>
    <row r="178" spans="1:76" ht="15">
      <c r="A178" s="64" t="s">
        <v>334</v>
      </c>
      <c r="B178" s="65"/>
      <c r="C178" s="65" t="s">
        <v>64</v>
      </c>
      <c r="D178" s="66">
        <v>162.3719246871497</v>
      </c>
      <c r="E178" s="68"/>
      <c r="F178" s="100" t="s">
        <v>990</v>
      </c>
      <c r="G178" s="65"/>
      <c r="H178" s="69" t="s">
        <v>334</v>
      </c>
      <c r="I178" s="70"/>
      <c r="J178" s="70"/>
      <c r="K178" s="69" t="s">
        <v>3594</v>
      </c>
      <c r="L178" s="73">
        <v>1</v>
      </c>
      <c r="M178" s="74">
        <v>4838.29931640625</v>
      </c>
      <c r="N178" s="74">
        <v>352.9058837890625</v>
      </c>
      <c r="O178" s="75"/>
      <c r="P178" s="76"/>
      <c r="Q178" s="76"/>
      <c r="R178" s="86"/>
      <c r="S178" s="48">
        <v>0</v>
      </c>
      <c r="T178" s="48">
        <v>2</v>
      </c>
      <c r="U178" s="49">
        <v>0</v>
      </c>
      <c r="V178" s="49">
        <v>0.00495</v>
      </c>
      <c r="W178" s="49">
        <v>0.001802</v>
      </c>
      <c r="X178" s="49">
        <v>0.580013</v>
      </c>
      <c r="Y178" s="49">
        <v>0.5</v>
      </c>
      <c r="Z178" s="49">
        <v>0</v>
      </c>
      <c r="AA178" s="71">
        <v>178</v>
      </c>
      <c r="AB178" s="71"/>
      <c r="AC178" s="72"/>
      <c r="AD178" s="78" t="s">
        <v>1882</v>
      </c>
      <c r="AE178" s="78">
        <v>2495</v>
      </c>
      <c r="AF178" s="78">
        <v>680</v>
      </c>
      <c r="AG178" s="78">
        <v>2903</v>
      </c>
      <c r="AH178" s="78">
        <v>8587</v>
      </c>
      <c r="AI178" s="78"/>
      <c r="AJ178" s="78" t="s">
        <v>2183</v>
      </c>
      <c r="AK178" s="78" t="s">
        <v>2418</v>
      </c>
      <c r="AL178" s="83" t="s">
        <v>2604</v>
      </c>
      <c r="AM178" s="78"/>
      <c r="AN178" s="80">
        <v>41194.32645833334</v>
      </c>
      <c r="AO178" s="83" t="s">
        <v>2845</v>
      </c>
      <c r="AP178" s="78" t="b">
        <v>0</v>
      </c>
      <c r="AQ178" s="78" t="b">
        <v>0</v>
      </c>
      <c r="AR178" s="78" t="b">
        <v>1</v>
      </c>
      <c r="AS178" s="78"/>
      <c r="AT178" s="78">
        <v>12</v>
      </c>
      <c r="AU178" s="83" t="s">
        <v>2957</v>
      </c>
      <c r="AV178" s="78" t="b">
        <v>0</v>
      </c>
      <c r="AW178" s="78" t="s">
        <v>3104</v>
      </c>
      <c r="AX178" s="83" t="s">
        <v>3280</v>
      </c>
      <c r="AY178" s="78" t="s">
        <v>66</v>
      </c>
      <c r="AZ178" s="78" t="str">
        <f>REPLACE(INDEX(GroupVertices[Group],MATCH(Vertices[[#This Row],[Vertex]],GroupVertices[Vertex],0)),1,1,"")</f>
        <v>7</v>
      </c>
      <c r="BA178" s="48"/>
      <c r="BB178" s="48"/>
      <c r="BC178" s="48"/>
      <c r="BD178" s="48"/>
      <c r="BE178" s="48" t="s">
        <v>832</v>
      </c>
      <c r="BF178" s="48" t="s">
        <v>832</v>
      </c>
      <c r="BG178" s="116" t="s">
        <v>4368</v>
      </c>
      <c r="BH178" s="116" t="s">
        <v>4368</v>
      </c>
      <c r="BI178" s="116" t="s">
        <v>4497</v>
      </c>
      <c r="BJ178" s="116" t="s">
        <v>4497</v>
      </c>
      <c r="BK178" s="116">
        <v>0</v>
      </c>
      <c r="BL178" s="120">
        <v>0</v>
      </c>
      <c r="BM178" s="116">
        <v>0</v>
      </c>
      <c r="BN178" s="120">
        <v>0</v>
      </c>
      <c r="BO178" s="116">
        <v>0</v>
      </c>
      <c r="BP178" s="120">
        <v>0</v>
      </c>
      <c r="BQ178" s="116">
        <v>24</v>
      </c>
      <c r="BR178" s="120">
        <v>100</v>
      </c>
      <c r="BS178" s="116">
        <v>24</v>
      </c>
      <c r="BT178" s="2"/>
      <c r="BU178" s="3"/>
      <c r="BV178" s="3"/>
      <c r="BW178" s="3"/>
      <c r="BX178" s="3"/>
    </row>
    <row r="179" spans="1:76" ht="15">
      <c r="A179" s="64" t="s">
        <v>335</v>
      </c>
      <c r="B179" s="65"/>
      <c r="C179" s="65" t="s">
        <v>64</v>
      </c>
      <c r="D179" s="66">
        <v>162.0821630383983</v>
      </c>
      <c r="E179" s="68"/>
      <c r="F179" s="100" t="s">
        <v>991</v>
      </c>
      <c r="G179" s="65"/>
      <c r="H179" s="69" t="s">
        <v>335</v>
      </c>
      <c r="I179" s="70"/>
      <c r="J179" s="70"/>
      <c r="K179" s="69" t="s">
        <v>3595</v>
      </c>
      <c r="L179" s="73">
        <v>1</v>
      </c>
      <c r="M179" s="74">
        <v>1166.7666015625</v>
      </c>
      <c r="N179" s="74">
        <v>3738.841552734375</v>
      </c>
      <c r="O179" s="75"/>
      <c r="P179" s="76"/>
      <c r="Q179" s="76"/>
      <c r="R179" s="86"/>
      <c r="S179" s="48">
        <v>1</v>
      </c>
      <c r="T179" s="48">
        <v>1</v>
      </c>
      <c r="U179" s="49">
        <v>0</v>
      </c>
      <c r="V179" s="49">
        <v>0</v>
      </c>
      <c r="W179" s="49">
        <v>0</v>
      </c>
      <c r="X179" s="49">
        <v>0.999998</v>
      </c>
      <c r="Y179" s="49">
        <v>0</v>
      </c>
      <c r="Z179" s="49" t="s">
        <v>3838</v>
      </c>
      <c r="AA179" s="71">
        <v>179</v>
      </c>
      <c r="AB179" s="71"/>
      <c r="AC179" s="72"/>
      <c r="AD179" s="78" t="s">
        <v>1883</v>
      </c>
      <c r="AE179" s="78">
        <v>396</v>
      </c>
      <c r="AF179" s="78">
        <v>151</v>
      </c>
      <c r="AG179" s="78">
        <v>6184</v>
      </c>
      <c r="AH179" s="78">
        <v>6051</v>
      </c>
      <c r="AI179" s="78"/>
      <c r="AJ179" s="78" t="s">
        <v>2184</v>
      </c>
      <c r="AK179" s="78" t="s">
        <v>2339</v>
      </c>
      <c r="AL179" s="78"/>
      <c r="AM179" s="78"/>
      <c r="AN179" s="80">
        <v>40133.985</v>
      </c>
      <c r="AO179" s="78"/>
      <c r="AP179" s="78" t="b">
        <v>0</v>
      </c>
      <c r="AQ179" s="78" t="b">
        <v>0</v>
      </c>
      <c r="AR179" s="78" t="b">
        <v>1</v>
      </c>
      <c r="AS179" s="78"/>
      <c r="AT179" s="78">
        <v>6</v>
      </c>
      <c r="AU179" s="83" t="s">
        <v>2958</v>
      </c>
      <c r="AV179" s="78" t="b">
        <v>0</v>
      </c>
      <c r="AW179" s="78" t="s">
        <v>3104</v>
      </c>
      <c r="AX179" s="83" t="s">
        <v>3281</v>
      </c>
      <c r="AY179" s="78" t="s">
        <v>66</v>
      </c>
      <c r="AZ179" s="78" t="str">
        <f>REPLACE(INDEX(GroupVertices[Group],MATCH(Vertices[[#This Row],[Vertex]],GroupVertices[Vertex],0)),1,1,"")</f>
        <v>2</v>
      </c>
      <c r="BA179" s="48" t="s">
        <v>724</v>
      </c>
      <c r="BB179" s="48" t="s">
        <v>724</v>
      </c>
      <c r="BC179" s="48" t="s">
        <v>778</v>
      </c>
      <c r="BD179" s="48" t="s">
        <v>778</v>
      </c>
      <c r="BE179" s="48"/>
      <c r="BF179" s="48"/>
      <c r="BG179" s="116" t="s">
        <v>4370</v>
      </c>
      <c r="BH179" s="116" t="s">
        <v>4370</v>
      </c>
      <c r="BI179" s="116" t="s">
        <v>4499</v>
      </c>
      <c r="BJ179" s="116" t="s">
        <v>4499</v>
      </c>
      <c r="BK179" s="116">
        <v>1</v>
      </c>
      <c r="BL179" s="120">
        <v>4.761904761904762</v>
      </c>
      <c r="BM179" s="116">
        <v>0</v>
      </c>
      <c r="BN179" s="120">
        <v>0</v>
      </c>
      <c r="BO179" s="116">
        <v>0</v>
      </c>
      <c r="BP179" s="120">
        <v>0</v>
      </c>
      <c r="BQ179" s="116">
        <v>20</v>
      </c>
      <c r="BR179" s="120">
        <v>95.23809523809524</v>
      </c>
      <c r="BS179" s="116">
        <v>21</v>
      </c>
      <c r="BT179" s="2"/>
      <c r="BU179" s="3"/>
      <c r="BV179" s="3"/>
      <c r="BW179" s="3"/>
      <c r="BX179" s="3"/>
    </row>
    <row r="180" spans="1:76" ht="15">
      <c r="A180" s="64" t="s">
        <v>336</v>
      </c>
      <c r="B180" s="65"/>
      <c r="C180" s="65" t="s">
        <v>64</v>
      </c>
      <c r="D180" s="66">
        <v>162.38945280200798</v>
      </c>
      <c r="E180" s="68"/>
      <c r="F180" s="100" t="s">
        <v>992</v>
      </c>
      <c r="G180" s="65"/>
      <c r="H180" s="69" t="s">
        <v>336</v>
      </c>
      <c r="I180" s="70"/>
      <c r="J180" s="70"/>
      <c r="K180" s="69" t="s">
        <v>3596</v>
      </c>
      <c r="L180" s="73">
        <v>1</v>
      </c>
      <c r="M180" s="74">
        <v>3491.56689453125</v>
      </c>
      <c r="N180" s="74">
        <v>7642.3271484375</v>
      </c>
      <c r="O180" s="75"/>
      <c r="P180" s="76"/>
      <c r="Q180" s="76"/>
      <c r="R180" s="86"/>
      <c r="S180" s="48">
        <v>0</v>
      </c>
      <c r="T180" s="48">
        <v>1</v>
      </c>
      <c r="U180" s="49">
        <v>0</v>
      </c>
      <c r="V180" s="49">
        <v>0.015625</v>
      </c>
      <c r="W180" s="49">
        <v>0</v>
      </c>
      <c r="X180" s="49">
        <v>0.546847</v>
      </c>
      <c r="Y180" s="49">
        <v>0</v>
      </c>
      <c r="Z180" s="49">
        <v>0</v>
      </c>
      <c r="AA180" s="71">
        <v>180</v>
      </c>
      <c r="AB180" s="71"/>
      <c r="AC180" s="72"/>
      <c r="AD180" s="78" t="s">
        <v>1884</v>
      </c>
      <c r="AE180" s="78">
        <v>178</v>
      </c>
      <c r="AF180" s="78">
        <v>712</v>
      </c>
      <c r="AG180" s="78">
        <v>1057</v>
      </c>
      <c r="AH180" s="78">
        <v>360</v>
      </c>
      <c r="AI180" s="78"/>
      <c r="AJ180" s="78" t="s">
        <v>2185</v>
      </c>
      <c r="AK180" s="78" t="s">
        <v>2380</v>
      </c>
      <c r="AL180" s="78"/>
      <c r="AM180" s="78"/>
      <c r="AN180" s="80">
        <v>41780.32674768518</v>
      </c>
      <c r="AO180" s="83" t="s">
        <v>2846</v>
      </c>
      <c r="AP180" s="78" t="b">
        <v>0</v>
      </c>
      <c r="AQ180" s="78" t="b">
        <v>0</v>
      </c>
      <c r="AR180" s="78" t="b">
        <v>0</v>
      </c>
      <c r="AS180" s="78"/>
      <c r="AT180" s="78">
        <v>21</v>
      </c>
      <c r="AU180" s="83" t="s">
        <v>2957</v>
      </c>
      <c r="AV180" s="78" t="b">
        <v>0</v>
      </c>
      <c r="AW180" s="78" t="s">
        <v>3104</v>
      </c>
      <c r="AX180" s="83" t="s">
        <v>3282</v>
      </c>
      <c r="AY180" s="78" t="s">
        <v>66</v>
      </c>
      <c r="AZ180" s="78" t="str">
        <f>REPLACE(INDEX(GroupVertices[Group],MATCH(Vertices[[#This Row],[Vertex]],GroupVertices[Vertex],0)),1,1,"")</f>
        <v>3</v>
      </c>
      <c r="BA180" s="48"/>
      <c r="BB180" s="48"/>
      <c r="BC180" s="48"/>
      <c r="BD180" s="48"/>
      <c r="BE180" s="48"/>
      <c r="BF180" s="48"/>
      <c r="BG180" s="116" t="s">
        <v>4350</v>
      </c>
      <c r="BH180" s="116" t="s">
        <v>4350</v>
      </c>
      <c r="BI180" s="116" t="s">
        <v>4479</v>
      </c>
      <c r="BJ180" s="116" t="s">
        <v>4479</v>
      </c>
      <c r="BK180" s="116">
        <v>0</v>
      </c>
      <c r="BL180" s="120">
        <v>0</v>
      </c>
      <c r="BM180" s="116">
        <v>2</v>
      </c>
      <c r="BN180" s="120">
        <v>9.090909090909092</v>
      </c>
      <c r="BO180" s="116">
        <v>0</v>
      </c>
      <c r="BP180" s="120">
        <v>0</v>
      </c>
      <c r="BQ180" s="116">
        <v>20</v>
      </c>
      <c r="BR180" s="120">
        <v>90.9090909090909</v>
      </c>
      <c r="BS180" s="116">
        <v>22</v>
      </c>
      <c r="BT180" s="2"/>
      <c r="BU180" s="3"/>
      <c r="BV180" s="3"/>
      <c r="BW180" s="3"/>
      <c r="BX180" s="3"/>
    </row>
    <row r="181" spans="1:76" ht="15">
      <c r="A181" s="64" t="s">
        <v>337</v>
      </c>
      <c r="B181" s="65"/>
      <c r="C181" s="65" t="s">
        <v>64</v>
      </c>
      <c r="D181" s="66">
        <v>162.21252839265696</v>
      </c>
      <c r="E181" s="68"/>
      <c r="F181" s="100" t="s">
        <v>993</v>
      </c>
      <c r="G181" s="65"/>
      <c r="H181" s="69" t="s">
        <v>337</v>
      </c>
      <c r="I181" s="70"/>
      <c r="J181" s="70"/>
      <c r="K181" s="69" t="s">
        <v>3597</v>
      </c>
      <c r="L181" s="73">
        <v>1</v>
      </c>
      <c r="M181" s="74">
        <v>3118.954833984375</v>
      </c>
      <c r="N181" s="74">
        <v>5980.2548828125</v>
      </c>
      <c r="O181" s="75"/>
      <c r="P181" s="76"/>
      <c r="Q181" s="76"/>
      <c r="R181" s="86"/>
      <c r="S181" s="48">
        <v>0</v>
      </c>
      <c r="T181" s="48">
        <v>1</v>
      </c>
      <c r="U181" s="49">
        <v>0</v>
      </c>
      <c r="V181" s="49">
        <v>0.015625</v>
      </c>
      <c r="W181" s="49">
        <v>0</v>
      </c>
      <c r="X181" s="49">
        <v>0.546847</v>
      </c>
      <c r="Y181" s="49">
        <v>0</v>
      </c>
      <c r="Z181" s="49">
        <v>0</v>
      </c>
      <c r="AA181" s="71">
        <v>181</v>
      </c>
      <c r="AB181" s="71"/>
      <c r="AC181" s="72"/>
      <c r="AD181" s="78" t="s">
        <v>1885</v>
      </c>
      <c r="AE181" s="78">
        <v>1145</v>
      </c>
      <c r="AF181" s="78">
        <v>389</v>
      </c>
      <c r="AG181" s="78">
        <v>107559</v>
      </c>
      <c r="AH181" s="78">
        <v>85140</v>
      </c>
      <c r="AI181" s="78"/>
      <c r="AJ181" s="78" t="s">
        <v>2186</v>
      </c>
      <c r="AK181" s="78" t="s">
        <v>2419</v>
      </c>
      <c r="AL181" s="83" t="s">
        <v>2605</v>
      </c>
      <c r="AM181" s="78"/>
      <c r="AN181" s="80">
        <v>42676.42895833333</v>
      </c>
      <c r="AO181" s="83" t="s">
        <v>2847</v>
      </c>
      <c r="AP181" s="78" t="b">
        <v>0</v>
      </c>
      <c r="AQ181" s="78" t="b">
        <v>0</v>
      </c>
      <c r="AR181" s="78" t="b">
        <v>0</v>
      </c>
      <c r="AS181" s="78"/>
      <c r="AT181" s="78">
        <v>8</v>
      </c>
      <c r="AU181" s="83" t="s">
        <v>2957</v>
      </c>
      <c r="AV181" s="78" t="b">
        <v>0</v>
      </c>
      <c r="AW181" s="78" t="s">
        <v>3104</v>
      </c>
      <c r="AX181" s="83" t="s">
        <v>3283</v>
      </c>
      <c r="AY181" s="78" t="s">
        <v>66</v>
      </c>
      <c r="AZ181" s="78" t="str">
        <f>REPLACE(INDEX(GroupVertices[Group],MATCH(Vertices[[#This Row],[Vertex]],GroupVertices[Vertex],0)),1,1,"")</f>
        <v>3</v>
      </c>
      <c r="BA181" s="48"/>
      <c r="BB181" s="48"/>
      <c r="BC181" s="48"/>
      <c r="BD181" s="48"/>
      <c r="BE181" s="48"/>
      <c r="BF181" s="48"/>
      <c r="BG181" s="116" t="s">
        <v>4350</v>
      </c>
      <c r="BH181" s="116" t="s">
        <v>4350</v>
      </c>
      <c r="BI181" s="116" t="s">
        <v>4479</v>
      </c>
      <c r="BJ181" s="116" t="s">
        <v>4479</v>
      </c>
      <c r="BK181" s="116">
        <v>0</v>
      </c>
      <c r="BL181" s="120">
        <v>0</v>
      </c>
      <c r="BM181" s="116">
        <v>2</v>
      </c>
      <c r="BN181" s="120">
        <v>9.090909090909092</v>
      </c>
      <c r="BO181" s="116">
        <v>0</v>
      </c>
      <c r="BP181" s="120">
        <v>0</v>
      </c>
      <c r="BQ181" s="116">
        <v>20</v>
      </c>
      <c r="BR181" s="120">
        <v>90.9090909090909</v>
      </c>
      <c r="BS181" s="116">
        <v>22</v>
      </c>
      <c r="BT181" s="2"/>
      <c r="BU181" s="3"/>
      <c r="BV181" s="3"/>
      <c r="BW181" s="3"/>
      <c r="BX181" s="3"/>
    </row>
    <row r="182" spans="1:76" ht="15">
      <c r="A182" s="64" t="s">
        <v>338</v>
      </c>
      <c r="B182" s="65"/>
      <c r="C182" s="65" t="s">
        <v>64</v>
      </c>
      <c r="D182" s="66">
        <v>164.46927318066392</v>
      </c>
      <c r="E182" s="68"/>
      <c r="F182" s="100" t="s">
        <v>994</v>
      </c>
      <c r="G182" s="65"/>
      <c r="H182" s="69" t="s">
        <v>338</v>
      </c>
      <c r="I182" s="70"/>
      <c r="J182" s="70"/>
      <c r="K182" s="69" t="s">
        <v>3598</v>
      </c>
      <c r="L182" s="73">
        <v>1</v>
      </c>
      <c r="M182" s="74">
        <v>1166.7666015625</v>
      </c>
      <c r="N182" s="74">
        <v>3123.217041015625</v>
      </c>
      <c r="O182" s="75"/>
      <c r="P182" s="76"/>
      <c r="Q182" s="76"/>
      <c r="R182" s="86"/>
      <c r="S182" s="48">
        <v>1</v>
      </c>
      <c r="T182" s="48">
        <v>1</v>
      </c>
      <c r="U182" s="49">
        <v>0</v>
      </c>
      <c r="V182" s="49">
        <v>0</v>
      </c>
      <c r="W182" s="49">
        <v>0</v>
      </c>
      <c r="X182" s="49">
        <v>0.999998</v>
      </c>
      <c r="Y182" s="49">
        <v>0</v>
      </c>
      <c r="Z182" s="49" t="s">
        <v>3838</v>
      </c>
      <c r="AA182" s="71">
        <v>182</v>
      </c>
      <c r="AB182" s="71"/>
      <c r="AC182" s="72"/>
      <c r="AD182" s="78" t="s">
        <v>1886</v>
      </c>
      <c r="AE182" s="78">
        <v>4916</v>
      </c>
      <c r="AF182" s="78">
        <v>4509</v>
      </c>
      <c r="AG182" s="78">
        <v>10428</v>
      </c>
      <c r="AH182" s="78">
        <v>6196</v>
      </c>
      <c r="AI182" s="78"/>
      <c r="AJ182" s="78" t="s">
        <v>2187</v>
      </c>
      <c r="AK182" s="78" t="s">
        <v>2420</v>
      </c>
      <c r="AL182" s="83" t="s">
        <v>2606</v>
      </c>
      <c r="AM182" s="78"/>
      <c r="AN182" s="80">
        <v>43160.5637037037</v>
      </c>
      <c r="AO182" s="83" t="s">
        <v>2848</v>
      </c>
      <c r="AP182" s="78" t="b">
        <v>0</v>
      </c>
      <c r="AQ182" s="78" t="b">
        <v>0</v>
      </c>
      <c r="AR182" s="78" t="b">
        <v>1</v>
      </c>
      <c r="AS182" s="78"/>
      <c r="AT182" s="78">
        <v>24</v>
      </c>
      <c r="AU182" s="83" t="s">
        <v>2957</v>
      </c>
      <c r="AV182" s="78" t="b">
        <v>0</v>
      </c>
      <c r="AW182" s="78" t="s">
        <v>3104</v>
      </c>
      <c r="AX182" s="83" t="s">
        <v>3284</v>
      </c>
      <c r="AY182" s="78" t="s">
        <v>66</v>
      </c>
      <c r="AZ182" s="78" t="str">
        <f>REPLACE(INDEX(GroupVertices[Group],MATCH(Vertices[[#This Row],[Vertex]],GroupVertices[Vertex],0)),1,1,"")</f>
        <v>2</v>
      </c>
      <c r="BA182" s="48" t="s">
        <v>725</v>
      </c>
      <c r="BB182" s="48" t="s">
        <v>725</v>
      </c>
      <c r="BC182" s="48" t="s">
        <v>778</v>
      </c>
      <c r="BD182" s="48" t="s">
        <v>778</v>
      </c>
      <c r="BE182" s="48" t="s">
        <v>800</v>
      </c>
      <c r="BF182" s="48" t="s">
        <v>800</v>
      </c>
      <c r="BG182" s="116" t="s">
        <v>4371</v>
      </c>
      <c r="BH182" s="116" t="s">
        <v>4371</v>
      </c>
      <c r="BI182" s="116" t="s">
        <v>4500</v>
      </c>
      <c r="BJ182" s="116" t="s">
        <v>4500</v>
      </c>
      <c r="BK182" s="116">
        <v>2</v>
      </c>
      <c r="BL182" s="120">
        <v>10.526315789473685</v>
      </c>
      <c r="BM182" s="116">
        <v>1</v>
      </c>
      <c r="BN182" s="120">
        <v>5.2631578947368425</v>
      </c>
      <c r="BO182" s="116">
        <v>0</v>
      </c>
      <c r="BP182" s="120">
        <v>0</v>
      </c>
      <c r="BQ182" s="116">
        <v>16</v>
      </c>
      <c r="BR182" s="120">
        <v>84.21052631578948</v>
      </c>
      <c r="BS182" s="116">
        <v>19</v>
      </c>
      <c r="BT182" s="2"/>
      <c r="BU182" s="3"/>
      <c r="BV182" s="3"/>
      <c r="BW182" s="3"/>
      <c r="BX182" s="3"/>
    </row>
    <row r="183" spans="1:76" ht="15">
      <c r="A183" s="64" t="s">
        <v>339</v>
      </c>
      <c r="B183" s="65"/>
      <c r="C183" s="65" t="s">
        <v>64</v>
      </c>
      <c r="D183" s="66">
        <v>162.0251966651088</v>
      </c>
      <c r="E183" s="68"/>
      <c r="F183" s="100" t="s">
        <v>995</v>
      </c>
      <c r="G183" s="65"/>
      <c r="H183" s="69" t="s">
        <v>339</v>
      </c>
      <c r="I183" s="70"/>
      <c r="J183" s="70"/>
      <c r="K183" s="69" t="s">
        <v>3599</v>
      </c>
      <c r="L183" s="73">
        <v>1</v>
      </c>
      <c r="M183" s="74">
        <v>5373.08203125</v>
      </c>
      <c r="N183" s="74">
        <v>1213.2001953125</v>
      </c>
      <c r="O183" s="75"/>
      <c r="P183" s="76"/>
      <c r="Q183" s="76"/>
      <c r="R183" s="86"/>
      <c r="S183" s="48">
        <v>0</v>
      </c>
      <c r="T183" s="48">
        <v>2</v>
      </c>
      <c r="U183" s="49">
        <v>0</v>
      </c>
      <c r="V183" s="49">
        <v>0.00495</v>
      </c>
      <c r="W183" s="49">
        <v>0.001802</v>
      </c>
      <c r="X183" s="49">
        <v>0.580013</v>
      </c>
      <c r="Y183" s="49">
        <v>0.5</v>
      </c>
      <c r="Z183" s="49">
        <v>0</v>
      </c>
      <c r="AA183" s="71">
        <v>183</v>
      </c>
      <c r="AB183" s="71"/>
      <c r="AC183" s="72"/>
      <c r="AD183" s="78" t="s">
        <v>1887</v>
      </c>
      <c r="AE183" s="78">
        <v>200</v>
      </c>
      <c r="AF183" s="78">
        <v>47</v>
      </c>
      <c r="AG183" s="78">
        <v>126</v>
      </c>
      <c r="AH183" s="78">
        <v>235</v>
      </c>
      <c r="AI183" s="78"/>
      <c r="AJ183" s="78" t="s">
        <v>2188</v>
      </c>
      <c r="AK183" s="78" t="s">
        <v>2319</v>
      </c>
      <c r="AL183" s="78"/>
      <c r="AM183" s="78"/>
      <c r="AN183" s="80">
        <v>43608.442881944444</v>
      </c>
      <c r="AO183" s="78"/>
      <c r="AP183" s="78" t="b">
        <v>1</v>
      </c>
      <c r="AQ183" s="78" t="b">
        <v>0</v>
      </c>
      <c r="AR183" s="78" t="b">
        <v>0</v>
      </c>
      <c r="AS183" s="78"/>
      <c r="AT183" s="78">
        <v>1</v>
      </c>
      <c r="AU183" s="78"/>
      <c r="AV183" s="78" t="b">
        <v>0</v>
      </c>
      <c r="AW183" s="78" t="s">
        <v>3104</v>
      </c>
      <c r="AX183" s="83" t="s">
        <v>3285</v>
      </c>
      <c r="AY183" s="78" t="s">
        <v>66</v>
      </c>
      <c r="AZ183" s="78" t="str">
        <f>REPLACE(INDEX(GroupVertices[Group],MATCH(Vertices[[#This Row],[Vertex]],GroupVertices[Vertex],0)),1,1,"")</f>
        <v>7</v>
      </c>
      <c r="BA183" s="48"/>
      <c r="BB183" s="48"/>
      <c r="BC183" s="48"/>
      <c r="BD183" s="48"/>
      <c r="BE183" s="48" t="s">
        <v>832</v>
      </c>
      <c r="BF183" s="48" t="s">
        <v>832</v>
      </c>
      <c r="BG183" s="116" t="s">
        <v>4368</v>
      </c>
      <c r="BH183" s="116" t="s">
        <v>4368</v>
      </c>
      <c r="BI183" s="116" t="s">
        <v>4497</v>
      </c>
      <c r="BJ183" s="116" t="s">
        <v>4497</v>
      </c>
      <c r="BK183" s="116">
        <v>0</v>
      </c>
      <c r="BL183" s="120">
        <v>0</v>
      </c>
      <c r="BM183" s="116">
        <v>0</v>
      </c>
      <c r="BN183" s="120">
        <v>0</v>
      </c>
      <c r="BO183" s="116">
        <v>0</v>
      </c>
      <c r="BP183" s="120">
        <v>0</v>
      </c>
      <c r="BQ183" s="116">
        <v>24</v>
      </c>
      <c r="BR183" s="120">
        <v>100</v>
      </c>
      <c r="BS183" s="116">
        <v>24</v>
      </c>
      <c r="BT183" s="2"/>
      <c r="BU183" s="3"/>
      <c r="BV183" s="3"/>
      <c r="BW183" s="3"/>
      <c r="BX183" s="3"/>
    </row>
    <row r="184" spans="1:76" ht="15">
      <c r="A184" s="64" t="s">
        <v>340</v>
      </c>
      <c r="B184" s="65"/>
      <c r="C184" s="65" t="s">
        <v>64</v>
      </c>
      <c r="D184" s="66">
        <v>162.17637665576171</v>
      </c>
      <c r="E184" s="68"/>
      <c r="F184" s="100" t="s">
        <v>996</v>
      </c>
      <c r="G184" s="65"/>
      <c r="H184" s="69" t="s">
        <v>340</v>
      </c>
      <c r="I184" s="70"/>
      <c r="J184" s="70"/>
      <c r="K184" s="69" t="s">
        <v>3600</v>
      </c>
      <c r="L184" s="73">
        <v>1</v>
      </c>
      <c r="M184" s="74">
        <v>4492.49462890625</v>
      </c>
      <c r="N184" s="74">
        <v>2579.589599609375</v>
      </c>
      <c r="O184" s="75"/>
      <c r="P184" s="76"/>
      <c r="Q184" s="76"/>
      <c r="R184" s="86"/>
      <c r="S184" s="48">
        <v>0</v>
      </c>
      <c r="T184" s="48">
        <v>2</v>
      </c>
      <c r="U184" s="49">
        <v>0</v>
      </c>
      <c r="V184" s="49">
        <v>0.00495</v>
      </c>
      <c r="W184" s="49">
        <v>0.001802</v>
      </c>
      <c r="X184" s="49">
        <v>0.580013</v>
      </c>
      <c r="Y184" s="49">
        <v>0.5</v>
      </c>
      <c r="Z184" s="49">
        <v>0</v>
      </c>
      <c r="AA184" s="71">
        <v>184</v>
      </c>
      <c r="AB184" s="71"/>
      <c r="AC184" s="72"/>
      <c r="AD184" s="78" t="s">
        <v>1888</v>
      </c>
      <c r="AE184" s="78">
        <v>739</v>
      </c>
      <c r="AF184" s="78">
        <v>323</v>
      </c>
      <c r="AG184" s="78">
        <v>408</v>
      </c>
      <c r="AH184" s="78">
        <v>760</v>
      </c>
      <c r="AI184" s="78"/>
      <c r="AJ184" s="78" t="s">
        <v>2189</v>
      </c>
      <c r="AK184" s="78" t="s">
        <v>2421</v>
      </c>
      <c r="AL184" s="78"/>
      <c r="AM184" s="78"/>
      <c r="AN184" s="80">
        <v>41554.71976851852</v>
      </c>
      <c r="AO184" s="78"/>
      <c r="AP184" s="78" t="b">
        <v>1</v>
      </c>
      <c r="AQ184" s="78" t="b">
        <v>0</v>
      </c>
      <c r="AR184" s="78" t="b">
        <v>0</v>
      </c>
      <c r="AS184" s="78"/>
      <c r="AT184" s="78">
        <v>9</v>
      </c>
      <c r="AU184" s="83" t="s">
        <v>2957</v>
      </c>
      <c r="AV184" s="78" t="b">
        <v>0</v>
      </c>
      <c r="AW184" s="78" t="s">
        <v>3104</v>
      </c>
      <c r="AX184" s="83" t="s">
        <v>3286</v>
      </c>
      <c r="AY184" s="78" t="s">
        <v>66</v>
      </c>
      <c r="AZ184" s="78" t="str">
        <f>REPLACE(INDEX(GroupVertices[Group],MATCH(Vertices[[#This Row],[Vertex]],GroupVertices[Vertex],0)),1,1,"")</f>
        <v>7</v>
      </c>
      <c r="BA184" s="48"/>
      <c r="BB184" s="48"/>
      <c r="BC184" s="48"/>
      <c r="BD184" s="48"/>
      <c r="BE184" s="48" t="s">
        <v>832</v>
      </c>
      <c r="BF184" s="48" t="s">
        <v>832</v>
      </c>
      <c r="BG184" s="116" t="s">
        <v>4368</v>
      </c>
      <c r="BH184" s="116" t="s">
        <v>4368</v>
      </c>
      <c r="BI184" s="116" t="s">
        <v>4497</v>
      </c>
      <c r="BJ184" s="116" t="s">
        <v>4497</v>
      </c>
      <c r="BK184" s="116">
        <v>0</v>
      </c>
      <c r="BL184" s="120">
        <v>0</v>
      </c>
      <c r="BM184" s="116">
        <v>0</v>
      </c>
      <c r="BN184" s="120">
        <v>0</v>
      </c>
      <c r="BO184" s="116">
        <v>0</v>
      </c>
      <c r="BP184" s="120">
        <v>0</v>
      </c>
      <c r="BQ184" s="116">
        <v>24</v>
      </c>
      <c r="BR184" s="120">
        <v>100</v>
      </c>
      <c r="BS184" s="116">
        <v>24</v>
      </c>
      <c r="BT184" s="2"/>
      <c r="BU184" s="3"/>
      <c r="BV184" s="3"/>
      <c r="BW184" s="3"/>
      <c r="BX184" s="3"/>
    </row>
    <row r="185" spans="1:76" ht="15">
      <c r="A185" s="64" t="s">
        <v>341</v>
      </c>
      <c r="B185" s="65"/>
      <c r="C185" s="65" t="s">
        <v>64</v>
      </c>
      <c r="D185" s="66">
        <v>162.22950875392596</v>
      </c>
      <c r="E185" s="68"/>
      <c r="F185" s="100" t="s">
        <v>997</v>
      </c>
      <c r="G185" s="65"/>
      <c r="H185" s="69" t="s">
        <v>341</v>
      </c>
      <c r="I185" s="70"/>
      <c r="J185" s="70"/>
      <c r="K185" s="69" t="s">
        <v>3601</v>
      </c>
      <c r="L185" s="73">
        <v>1</v>
      </c>
      <c r="M185" s="74">
        <v>4501.52978515625</v>
      </c>
      <c r="N185" s="74">
        <v>576.0460815429688</v>
      </c>
      <c r="O185" s="75"/>
      <c r="P185" s="76"/>
      <c r="Q185" s="76"/>
      <c r="R185" s="86"/>
      <c r="S185" s="48">
        <v>0</v>
      </c>
      <c r="T185" s="48">
        <v>2</v>
      </c>
      <c r="U185" s="49">
        <v>0</v>
      </c>
      <c r="V185" s="49">
        <v>0.00495</v>
      </c>
      <c r="W185" s="49">
        <v>0.001802</v>
      </c>
      <c r="X185" s="49">
        <v>0.580013</v>
      </c>
      <c r="Y185" s="49">
        <v>0.5</v>
      </c>
      <c r="Z185" s="49">
        <v>0</v>
      </c>
      <c r="AA185" s="71">
        <v>185</v>
      </c>
      <c r="AB185" s="71"/>
      <c r="AC185" s="72"/>
      <c r="AD185" s="78" t="s">
        <v>1889</v>
      </c>
      <c r="AE185" s="78">
        <v>1138</v>
      </c>
      <c r="AF185" s="78">
        <v>420</v>
      </c>
      <c r="AG185" s="78">
        <v>1423</v>
      </c>
      <c r="AH185" s="78">
        <v>3355</v>
      </c>
      <c r="AI185" s="78"/>
      <c r="AJ185" s="78" t="s">
        <v>2190</v>
      </c>
      <c r="AK185" s="78" t="s">
        <v>2422</v>
      </c>
      <c r="AL185" s="78"/>
      <c r="AM185" s="78"/>
      <c r="AN185" s="80">
        <v>41286.47855324074</v>
      </c>
      <c r="AO185" s="83" t="s">
        <v>2849</v>
      </c>
      <c r="AP185" s="78" t="b">
        <v>1</v>
      </c>
      <c r="AQ185" s="78" t="b">
        <v>0</v>
      </c>
      <c r="AR185" s="78" t="b">
        <v>1</v>
      </c>
      <c r="AS185" s="78"/>
      <c r="AT185" s="78">
        <v>6</v>
      </c>
      <c r="AU185" s="83" t="s">
        <v>2957</v>
      </c>
      <c r="AV185" s="78" t="b">
        <v>0</v>
      </c>
      <c r="AW185" s="78" t="s">
        <v>3104</v>
      </c>
      <c r="AX185" s="83" t="s">
        <v>3287</v>
      </c>
      <c r="AY185" s="78" t="s">
        <v>66</v>
      </c>
      <c r="AZ185" s="78" t="str">
        <f>REPLACE(INDEX(GroupVertices[Group],MATCH(Vertices[[#This Row],[Vertex]],GroupVertices[Vertex],0)),1,1,"")</f>
        <v>7</v>
      </c>
      <c r="BA185" s="48"/>
      <c r="BB185" s="48"/>
      <c r="BC185" s="48"/>
      <c r="BD185" s="48"/>
      <c r="BE185" s="48" t="s">
        <v>832</v>
      </c>
      <c r="BF185" s="48" t="s">
        <v>832</v>
      </c>
      <c r="BG185" s="116" t="s">
        <v>4368</v>
      </c>
      <c r="BH185" s="116" t="s">
        <v>4368</v>
      </c>
      <c r="BI185" s="116" t="s">
        <v>4497</v>
      </c>
      <c r="BJ185" s="116" t="s">
        <v>4497</v>
      </c>
      <c r="BK185" s="116">
        <v>0</v>
      </c>
      <c r="BL185" s="120">
        <v>0</v>
      </c>
      <c r="BM185" s="116">
        <v>0</v>
      </c>
      <c r="BN185" s="120">
        <v>0</v>
      </c>
      <c r="BO185" s="116">
        <v>0</v>
      </c>
      <c r="BP185" s="120">
        <v>0</v>
      </c>
      <c r="BQ185" s="116">
        <v>24</v>
      </c>
      <c r="BR185" s="120">
        <v>100</v>
      </c>
      <c r="BS185" s="116">
        <v>24</v>
      </c>
      <c r="BT185" s="2"/>
      <c r="BU185" s="3"/>
      <c r="BV185" s="3"/>
      <c r="BW185" s="3"/>
      <c r="BX185" s="3"/>
    </row>
    <row r="186" spans="1:76" ht="15">
      <c r="A186" s="64" t="s">
        <v>342</v>
      </c>
      <c r="B186" s="65"/>
      <c r="C186" s="65" t="s">
        <v>64</v>
      </c>
      <c r="D186" s="66">
        <v>162.06134840200409</v>
      </c>
      <c r="E186" s="68"/>
      <c r="F186" s="100" t="s">
        <v>998</v>
      </c>
      <c r="G186" s="65"/>
      <c r="H186" s="69" t="s">
        <v>342</v>
      </c>
      <c r="I186" s="70"/>
      <c r="J186" s="70"/>
      <c r="K186" s="69" t="s">
        <v>3602</v>
      </c>
      <c r="L186" s="73">
        <v>1</v>
      </c>
      <c r="M186" s="74">
        <v>9073.1669921875</v>
      </c>
      <c r="N186" s="74">
        <v>4731.8798828125</v>
      </c>
      <c r="O186" s="75"/>
      <c r="P186" s="76"/>
      <c r="Q186" s="76"/>
      <c r="R186" s="86"/>
      <c r="S186" s="48">
        <v>2</v>
      </c>
      <c r="T186" s="48">
        <v>1</v>
      </c>
      <c r="U186" s="49">
        <v>0</v>
      </c>
      <c r="V186" s="49">
        <v>1</v>
      </c>
      <c r="W186" s="49">
        <v>0</v>
      </c>
      <c r="X186" s="49">
        <v>1.298243</v>
      </c>
      <c r="Y186" s="49">
        <v>0</v>
      </c>
      <c r="Z186" s="49">
        <v>0</v>
      </c>
      <c r="AA186" s="71">
        <v>186</v>
      </c>
      <c r="AB186" s="71"/>
      <c r="AC186" s="72"/>
      <c r="AD186" s="78" t="s">
        <v>1890</v>
      </c>
      <c r="AE186" s="78">
        <v>254</v>
      </c>
      <c r="AF186" s="78">
        <v>113</v>
      </c>
      <c r="AG186" s="78">
        <v>279</v>
      </c>
      <c r="AH186" s="78">
        <v>114</v>
      </c>
      <c r="AI186" s="78"/>
      <c r="AJ186" s="78" t="s">
        <v>2191</v>
      </c>
      <c r="AK186" s="78" t="s">
        <v>2423</v>
      </c>
      <c r="AL186" s="78"/>
      <c r="AM186" s="78"/>
      <c r="AN186" s="80">
        <v>40759.447604166664</v>
      </c>
      <c r="AO186" s="83" t="s">
        <v>2850</v>
      </c>
      <c r="AP186" s="78" t="b">
        <v>0</v>
      </c>
      <c r="AQ186" s="78" t="b">
        <v>0</v>
      </c>
      <c r="AR186" s="78" t="b">
        <v>0</v>
      </c>
      <c r="AS186" s="78"/>
      <c r="AT186" s="78">
        <v>1</v>
      </c>
      <c r="AU186" s="83" t="s">
        <v>2957</v>
      </c>
      <c r="AV186" s="78" t="b">
        <v>0</v>
      </c>
      <c r="AW186" s="78" t="s">
        <v>3104</v>
      </c>
      <c r="AX186" s="83" t="s">
        <v>3288</v>
      </c>
      <c r="AY186" s="78" t="s">
        <v>66</v>
      </c>
      <c r="AZ186" s="78" t="str">
        <f>REPLACE(INDEX(GroupVertices[Group],MATCH(Vertices[[#This Row],[Vertex]],GroupVertices[Vertex],0)),1,1,"")</f>
        <v>43</v>
      </c>
      <c r="BA186" s="48" t="s">
        <v>726</v>
      </c>
      <c r="BB186" s="48" t="s">
        <v>726</v>
      </c>
      <c r="BC186" s="48" t="s">
        <v>778</v>
      </c>
      <c r="BD186" s="48" t="s">
        <v>778</v>
      </c>
      <c r="BE186" s="48"/>
      <c r="BF186" s="48"/>
      <c r="BG186" s="116" t="s">
        <v>4372</v>
      </c>
      <c r="BH186" s="116" t="s">
        <v>4372</v>
      </c>
      <c r="BI186" s="116" t="s">
        <v>4501</v>
      </c>
      <c r="BJ186" s="116" t="s">
        <v>4501</v>
      </c>
      <c r="BK186" s="116">
        <v>1</v>
      </c>
      <c r="BL186" s="120">
        <v>5.2631578947368425</v>
      </c>
      <c r="BM186" s="116">
        <v>0</v>
      </c>
      <c r="BN186" s="120">
        <v>0</v>
      </c>
      <c r="BO186" s="116">
        <v>0</v>
      </c>
      <c r="BP186" s="120">
        <v>0</v>
      </c>
      <c r="BQ186" s="116">
        <v>18</v>
      </c>
      <c r="BR186" s="120">
        <v>94.73684210526316</v>
      </c>
      <c r="BS186" s="116">
        <v>19</v>
      </c>
      <c r="BT186" s="2"/>
      <c r="BU186" s="3"/>
      <c r="BV186" s="3"/>
      <c r="BW186" s="3"/>
      <c r="BX186" s="3"/>
    </row>
    <row r="187" spans="1:76" ht="15">
      <c r="A187" s="64" t="s">
        <v>343</v>
      </c>
      <c r="B187" s="65"/>
      <c r="C187" s="65" t="s">
        <v>64</v>
      </c>
      <c r="D187" s="66">
        <v>162.14186817963443</v>
      </c>
      <c r="E187" s="68"/>
      <c r="F187" s="100" t="s">
        <v>999</v>
      </c>
      <c r="G187" s="65"/>
      <c r="H187" s="69" t="s">
        <v>343</v>
      </c>
      <c r="I187" s="70"/>
      <c r="J187" s="70"/>
      <c r="K187" s="69" t="s">
        <v>3603</v>
      </c>
      <c r="L187" s="73">
        <v>1</v>
      </c>
      <c r="M187" s="74">
        <v>9073.1669921875</v>
      </c>
      <c r="N187" s="74">
        <v>4361.32861328125</v>
      </c>
      <c r="O187" s="75"/>
      <c r="P187" s="76"/>
      <c r="Q187" s="76"/>
      <c r="R187" s="86"/>
      <c r="S187" s="48">
        <v>0</v>
      </c>
      <c r="T187" s="48">
        <v>1</v>
      </c>
      <c r="U187" s="49">
        <v>0</v>
      </c>
      <c r="V187" s="49">
        <v>1</v>
      </c>
      <c r="W187" s="49">
        <v>0</v>
      </c>
      <c r="X187" s="49">
        <v>0.701753</v>
      </c>
      <c r="Y187" s="49">
        <v>0</v>
      </c>
      <c r="Z187" s="49">
        <v>0</v>
      </c>
      <c r="AA187" s="71">
        <v>187</v>
      </c>
      <c r="AB187" s="71"/>
      <c r="AC187" s="72"/>
      <c r="AD187" s="78" t="s">
        <v>1891</v>
      </c>
      <c r="AE187" s="78">
        <v>233</v>
      </c>
      <c r="AF187" s="78">
        <v>260</v>
      </c>
      <c r="AG187" s="78">
        <v>6994</v>
      </c>
      <c r="AH187" s="78">
        <v>4148</v>
      </c>
      <c r="AI187" s="78"/>
      <c r="AJ187" s="78" t="s">
        <v>2192</v>
      </c>
      <c r="AK187" s="78"/>
      <c r="AL187" s="78"/>
      <c r="AM187" s="78"/>
      <c r="AN187" s="80">
        <v>43516.08584490741</v>
      </c>
      <c r="AO187" s="83" t="s">
        <v>2851</v>
      </c>
      <c r="AP187" s="78" t="b">
        <v>1</v>
      </c>
      <c r="AQ187" s="78" t="b">
        <v>0</v>
      </c>
      <c r="AR187" s="78" t="b">
        <v>0</v>
      </c>
      <c r="AS187" s="78"/>
      <c r="AT187" s="78">
        <v>0</v>
      </c>
      <c r="AU187" s="78"/>
      <c r="AV187" s="78" t="b">
        <v>0</v>
      </c>
      <c r="AW187" s="78" t="s">
        <v>3104</v>
      </c>
      <c r="AX187" s="83" t="s">
        <v>3289</v>
      </c>
      <c r="AY187" s="78" t="s">
        <v>66</v>
      </c>
      <c r="AZ187" s="78" t="str">
        <f>REPLACE(INDEX(GroupVertices[Group],MATCH(Vertices[[#This Row],[Vertex]],GroupVertices[Vertex],0)),1,1,"")</f>
        <v>43</v>
      </c>
      <c r="BA187" s="48"/>
      <c r="BB187" s="48"/>
      <c r="BC187" s="48"/>
      <c r="BD187" s="48"/>
      <c r="BE187" s="48"/>
      <c r="BF187" s="48"/>
      <c r="BG187" s="116" t="s">
        <v>4373</v>
      </c>
      <c r="BH187" s="116" t="s">
        <v>4373</v>
      </c>
      <c r="BI187" s="116" t="s">
        <v>4502</v>
      </c>
      <c r="BJ187" s="116" t="s">
        <v>4502</v>
      </c>
      <c r="BK187" s="116">
        <v>1</v>
      </c>
      <c r="BL187" s="120">
        <v>4.545454545454546</v>
      </c>
      <c r="BM187" s="116">
        <v>0</v>
      </c>
      <c r="BN187" s="120">
        <v>0</v>
      </c>
      <c r="BO187" s="116">
        <v>0</v>
      </c>
      <c r="BP187" s="120">
        <v>0</v>
      </c>
      <c r="BQ187" s="116">
        <v>21</v>
      </c>
      <c r="BR187" s="120">
        <v>95.45454545454545</v>
      </c>
      <c r="BS187" s="116">
        <v>22</v>
      </c>
      <c r="BT187" s="2"/>
      <c r="BU187" s="3"/>
      <c r="BV187" s="3"/>
      <c r="BW187" s="3"/>
      <c r="BX187" s="3"/>
    </row>
    <row r="188" spans="1:76" ht="15">
      <c r="A188" s="64" t="s">
        <v>344</v>
      </c>
      <c r="B188" s="65"/>
      <c r="C188" s="65" t="s">
        <v>64</v>
      </c>
      <c r="D188" s="66">
        <v>162.01588485409033</v>
      </c>
      <c r="E188" s="68"/>
      <c r="F188" s="100" t="s">
        <v>1000</v>
      </c>
      <c r="G188" s="65"/>
      <c r="H188" s="69" t="s">
        <v>344</v>
      </c>
      <c r="I188" s="70"/>
      <c r="J188" s="70"/>
      <c r="K188" s="69" t="s">
        <v>3604</v>
      </c>
      <c r="L188" s="73">
        <v>1</v>
      </c>
      <c r="M188" s="74">
        <v>9677.39453125</v>
      </c>
      <c r="N188" s="74">
        <v>1940.9822998046875</v>
      </c>
      <c r="O188" s="75"/>
      <c r="P188" s="76"/>
      <c r="Q188" s="76"/>
      <c r="R188" s="86"/>
      <c r="S188" s="48">
        <v>0</v>
      </c>
      <c r="T188" s="48">
        <v>1</v>
      </c>
      <c r="U188" s="49">
        <v>0</v>
      </c>
      <c r="V188" s="49">
        <v>1</v>
      </c>
      <c r="W188" s="49">
        <v>0</v>
      </c>
      <c r="X188" s="49">
        <v>0.999998</v>
      </c>
      <c r="Y188" s="49">
        <v>0</v>
      </c>
      <c r="Z188" s="49">
        <v>0</v>
      </c>
      <c r="AA188" s="71">
        <v>188</v>
      </c>
      <c r="AB188" s="71"/>
      <c r="AC188" s="72"/>
      <c r="AD188" s="78" t="s">
        <v>1892</v>
      </c>
      <c r="AE188" s="78">
        <v>30</v>
      </c>
      <c r="AF188" s="78">
        <v>30</v>
      </c>
      <c r="AG188" s="78">
        <v>358</v>
      </c>
      <c r="AH188" s="78">
        <v>215</v>
      </c>
      <c r="AI188" s="78"/>
      <c r="AJ188" s="78" t="s">
        <v>2193</v>
      </c>
      <c r="AK188" s="78" t="s">
        <v>2424</v>
      </c>
      <c r="AL188" s="83" t="s">
        <v>2607</v>
      </c>
      <c r="AM188" s="78"/>
      <c r="AN188" s="80">
        <v>41022.86288194444</v>
      </c>
      <c r="AO188" s="83" t="s">
        <v>2852</v>
      </c>
      <c r="AP188" s="78" t="b">
        <v>1</v>
      </c>
      <c r="AQ188" s="78" t="b">
        <v>0</v>
      </c>
      <c r="AR188" s="78" t="b">
        <v>0</v>
      </c>
      <c r="AS188" s="78"/>
      <c r="AT188" s="78">
        <v>0</v>
      </c>
      <c r="AU188" s="83" t="s">
        <v>2957</v>
      </c>
      <c r="AV188" s="78" t="b">
        <v>0</v>
      </c>
      <c r="AW188" s="78" t="s">
        <v>3104</v>
      </c>
      <c r="AX188" s="83" t="s">
        <v>3290</v>
      </c>
      <c r="AY188" s="78" t="s">
        <v>66</v>
      </c>
      <c r="AZ188" s="78" t="str">
        <f>REPLACE(INDEX(GroupVertices[Group],MATCH(Vertices[[#This Row],[Vertex]],GroupVertices[Vertex],0)),1,1,"")</f>
        <v>42</v>
      </c>
      <c r="BA188" s="48" t="s">
        <v>727</v>
      </c>
      <c r="BB188" s="48" t="s">
        <v>727</v>
      </c>
      <c r="BC188" s="48" t="s">
        <v>778</v>
      </c>
      <c r="BD188" s="48" t="s">
        <v>778</v>
      </c>
      <c r="BE188" s="48"/>
      <c r="BF188" s="48"/>
      <c r="BG188" s="116" t="s">
        <v>4374</v>
      </c>
      <c r="BH188" s="116" t="s">
        <v>4374</v>
      </c>
      <c r="BI188" s="116" t="s">
        <v>4503</v>
      </c>
      <c r="BJ188" s="116" t="s">
        <v>4503</v>
      </c>
      <c r="BK188" s="116">
        <v>2</v>
      </c>
      <c r="BL188" s="120">
        <v>10</v>
      </c>
      <c r="BM188" s="116">
        <v>2</v>
      </c>
      <c r="BN188" s="120">
        <v>10</v>
      </c>
      <c r="BO188" s="116">
        <v>0</v>
      </c>
      <c r="BP188" s="120">
        <v>0</v>
      </c>
      <c r="BQ188" s="116">
        <v>16</v>
      </c>
      <c r="BR188" s="120">
        <v>80</v>
      </c>
      <c r="BS188" s="116">
        <v>20</v>
      </c>
      <c r="BT188" s="2"/>
      <c r="BU188" s="3"/>
      <c r="BV188" s="3"/>
      <c r="BW188" s="3"/>
      <c r="BX188" s="3"/>
    </row>
    <row r="189" spans="1:76" ht="15">
      <c r="A189" s="64" t="s">
        <v>462</v>
      </c>
      <c r="B189" s="65"/>
      <c r="C189" s="65" t="s">
        <v>64</v>
      </c>
      <c r="D189" s="66">
        <v>172.85483287959553</v>
      </c>
      <c r="E189" s="68"/>
      <c r="F189" s="100" t="s">
        <v>3033</v>
      </c>
      <c r="G189" s="65"/>
      <c r="H189" s="69" t="s">
        <v>462</v>
      </c>
      <c r="I189" s="70"/>
      <c r="J189" s="70"/>
      <c r="K189" s="69" t="s">
        <v>3605</v>
      </c>
      <c r="L189" s="73">
        <v>1</v>
      </c>
      <c r="M189" s="74">
        <v>9677.39453125</v>
      </c>
      <c r="N189" s="74">
        <v>2435.050537109375</v>
      </c>
      <c r="O189" s="75"/>
      <c r="P189" s="76"/>
      <c r="Q189" s="76"/>
      <c r="R189" s="86"/>
      <c r="S189" s="48">
        <v>1</v>
      </c>
      <c r="T189" s="48">
        <v>0</v>
      </c>
      <c r="U189" s="49">
        <v>0</v>
      </c>
      <c r="V189" s="49">
        <v>1</v>
      </c>
      <c r="W189" s="49">
        <v>0</v>
      </c>
      <c r="X189" s="49">
        <v>0.999998</v>
      </c>
      <c r="Y189" s="49">
        <v>0</v>
      </c>
      <c r="Z189" s="49">
        <v>0</v>
      </c>
      <c r="AA189" s="71">
        <v>189</v>
      </c>
      <c r="AB189" s="71"/>
      <c r="AC189" s="72"/>
      <c r="AD189" s="78" t="s">
        <v>1893</v>
      </c>
      <c r="AE189" s="78">
        <v>962</v>
      </c>
      <c r="AF189" s="78">
        <v>19818</v>
      </c>
      <c r="AG189" s="78">
        <v>26030</v>
      </c>
      <c r="AH189" s="78">
        <v>24625</v>
      </c>
      <c r="AI189" s="78"/>
      <c r="AJ189" s="78" t="s">
        <v>2194</v>
      </c>
      <c r="AK189" s="78"/>
      <c r="AL189" s="83" t="s">
        <v>2608</v>
      </c>
      <c r="AM189" s="78"/>
      <c r="AN189" s="80">
        <v>39983.35288194445</v>
      </c>
      <c r="AO189" s="83" t="s">
        <v>2853</v>
      </c>
      <c r="AP189" s="78" t="b">
        <v>0</v>
      </c>
      <c r="AQ189" s="78" t="b">
        <v>0</v>
      </c>
      <c r="AR189" s="78" t="b">
        <v>0</v>
      </c>
      <c r="AS189" s="78" t="s">
        <v>1621</v>
      </c>
      <c r="AT189" s="78">
        <v>78</v>
      </c>
      <c r="AU189" s="83" t="s">
        <v>2957</v>
      </c>
      <c r="AV189" s="78" t="b">
        <v>1</v>
      </c>
      <c r="AW189" s="78" t="s">
        <v>3104</v>
      </c>
      <c r="AX189" s="83" t="s">
        <v>3291</v>
      </c>
      <c r="AY189" s="78" t="s">
        <v>65</v>
      </c>
      <c r="AZ189" s="78" t="str">
        <f>REPLACE(INDEX(GroupVertices[Group],MATCH(Vertices[[#This Row],[Vertex]],GroupVertices[Vertex],0)),1,1,"")</f>
        <v>42</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345</v>
      </c>
      <c r="B190" s="65"/>
      <c r="C190" s="65" t="s">
        <v>64</v>
      </c>
      <c r="D190" s="66">
        <v>162.54172829983952</v>
      </c>
      <c r="E190" s="68"/>
      <c r="F190" s="100" t="s">
        <v>1001</v>
      </c>
      <c r="G190" s="65"/>
      <c r="H190" s="69" t="s">
        <v>345</v>
      </c>
      <c r="I190" s="70"/>
      <c r="J190" s="70"/>
      <c r="K190" s="69" t="s">
        <v>3606</v>
      </c>
      <c r="L190" s="73">
        <v>1</v>
      </c>
      <c r="M190" s="74">
        <v>9225.84765625</v>
      </c>
      <c r="N190" s="74">
        <v>2435.050537109375</v>
      </c>
      <c r="O190" s="75"/>
      <c r="P190" s="76"/>
      <c r="Q190" s="76"/>
      <c r="R190" s="86"/>
      <c r="S190" s="48">
        <v>2</v>
      </c>
      <c r="T190" s="48">
        <v>1</v>
      </c>
      <c r="U190" s="49">
        <v>0</v>
      </c>
      <c r="V190" s="49">
        <v>1</v>
      </c>
      <c r="W190" s="49">
        <v>0</v>
      </c>
      <c r="X190" s="49">
        <v>1.298243</v>
      </c>
      <c r="Y190" s="49">
        <v>0</v>
      </c>
      <c r="Z190" s="49">
        <v>0</v>
      </c>
      <c r="AA190" s="71">
        <v>190</v>
      </c>
      <c r="AB190" s="71"/>
      <c r="AC190" s="72"/>
      <c r="AD190" s="78" t="s">
        <v>1894</v>
      </c>
      <c r="AE190" s="78">
        <v>441</v>
      </c>
      <c r="AF190" s="78">
        <v>990</v>
      </c>
      <c r="AG190" s="78">
        <v>2587</v>
      </c>
      <c r="AH190" s="78">
        <v>714</v>
      </c>
      <c r="AI190" s="78"/>
      <c r="AJ190" s="78" t="s">
        <v>2195</v>
      </c>
      <c r="AK190" s="78" t="s">
        <v>2425</v>
      </c>
      <c r="AL190" s="83" t="s">
        <v>2609</v>
      </c>
      <c r="AM190" s="78"/>
      <c r="AN190" s="80">
        <v>40102.74729166667</v>
      </c>
      <c r="AO190" s="78"/>
      <c r="AP190" s="78" t="b">
        <v>0</v>
      </c>
      <c r="AQ190" s="78" t="b">
        <v>0</v>
      </c>
      <c r="AR190" s="78" t="b">
        <v>1</v>
      </c>
      <c r="AS190" s="78"/>
      <c r="AT190" s="78">
        <v>32</v>
      </c>
      <c r="AU190" s="83" t="s">
        <v>2966</v>
      </c>
      <c r="AV190" s="78" t="b">
        <v>0</v>
      </c>
      <c r="AW190" s="78" t="s">
        <v>3104</v>
      </c>
      <c r="AX190" s="83" t="s">
        <v>3292</v>
      </c>
      <c r="AY190" s="78" t="s">
        <v>66</v>
      </c>
      <c r="AZ190" s="78" t="str">
        <f>REPLACE(INDEX(GroupVertices[Group],MATCH(Vertices[[#This Row],[Vertex]],GroupVertices[Vertex],0)),1,1,"")</f>
        <v>41</v>
      </c>
      <c r="BA190" s="48" t="s">
        <v>728</v>
      </c>
      <c r="BB190" s="48" t="s">
        <v>728</v>
      </c>
      <c r="BC190" s="48" t="s">
        <v>778</v>
      </c>
      <c r="BD190" s="48" t="s">
        <v>778</v>
      </c>
      <c r="BE190" s="48"/>
      <c r="BF190" s="48"/>
      <c r="BG190" s="116" t="s">
        <v>4045</v>
      </c>
      <c r="BH190" s="116" t="s">
        <v>4045</v>
      </c>
      <c r="BI190" s="116" t="s">
        <v>4167</v>
      </c>
      <c r="BJ190" s="116" t="s">
        <v>4167</v>
      </c>
      <c r="BK190" s="116">
        <v>2</v>
      </c>
      <c r="BL190" s="120">
        <v>10</v>
      </c>
      <c r="BM190" s="116">
        <v>0</v>
      </c>
      <c r="BN190" s="120">
        <v>0</v>
      </c>
      <c r="BO190" s="116">
        <v>0</v>
      </c>
      <c r="BP190" s="120">
        <v>0</v>
      </c>
      <c r="BQ190" s="116">
        <v>18</v>
      </c>
      <c r="BR190" s="120">
        <v>90</v>
      </c>
      <c r="BS190" s="116">
        <v>20</v>
      </c>
      <c r="BT190" s="2"/>
      <c r="BU190" s="3"/>
      <c r="BV190" s="3"/>
      <c r="BW190" s="3"/>
      <c r="BX190" s="3"/>
    </row>
    <row r="191" spans="1:76" ht="15">
      <c r="A191" s="64" t="s">
        <v>346</v>
      </c>
      <c r="B191" s="65"/>
      <c r="C191" s="65" t="s">
        <v>64</v>
      </c>
      <c r="D191" s="66">
        <v>162.05587086611087</v>
      </c>
      <c r="E191" s="68"/>
      <c r="F191" s="100" t="s">
        <v>1002</v>
      </c>
      <c r="G191" s="65"/>
      <c r="H191" s="69" t="s">
        <v>346</v>
      </c>
      <c r="I191" s="70"/>
      <c r="J191" s="70"/>
      <c r="K191" s="69" t="s">
        <v>3607</v>
      </c>
      <c r="L191" s="73">
        <v>1</v>
      </c>
      <c r="M191" s="74">
        <v>9225.84765625</v>
      </c>
      <c r="N191" s="74">
        <v>1940.9822998046875</v>
      </c>
      <c r="O191" s="75"/>
      <c r="P191" s="76"/>
      <c r="Q191" s="76"/>
      <c r="R191" s="86"/>
      <c r="S191" s="48">
        <v>0</v>
      </c>
      <c r="T191" s="48">
        <v>1</v>
      </c>
      <c r="U191" s="49">
        <v>0</v>
      </c>
      <c r="V191" s="49">
        <v>1</v>
      </c>
      <c r="W191" s="49">
        <v>0</v>
      </c>
      <c r="X191" s="49">
        <v>0.701753</v>
      </c>
      <c r="Y191" s="49">
        <v>0</v>
      </c>
      <c r="Z191" s="49">
        <v>0</v>
      </c>
      <c r="AA191" s="71">
        <v>191</v>
      </c>
      <c r="AB191" s="71"/>
      <c r="AC191" s="72"/>
      <c r="AD191" s="78" t="s">
        <v>1895</v>
      </c>
      <c r="AE191" s="78">
        <v>314</v>
      </c>
      <c r="AF191" s="78">
        <v>103</v>
      </c>
      <c r="AG191" s="78">
        <v>4362</v>
      </c>
      <c r="AH191" s="78">
        <v>114</v>
      </c>
      <c r="AI191" s="78"/>
      <c r="AJ191" s="78" t="s">
        <v>2196</v>
      </c>
      <c r="AK191" s="78" t="s">
        <v>2426</v>
      </c>
      <c r="AL191" s="78"/>
      <c r="AM191" s="78"/>
      <c r="AN191" s="80">
        <v>40363.37800925926</v>
      </c>
      <c r="AO191" s="83" t="s">
        <v>2854</v>
      </c>
      <c r="AP191" s="78" t="b">
        <v>0</v>
      </c>
      <c r="AQ191" s="78" t="b">
        <v>0</v>
      </c>
      <c r="AR191" s="78" t="b">
        <v>1</v>
      </c>
      <c r="AS191" s="78"/>
      <c r="AT191" s="78">
        <v>3</v>
      </c>
      <c r="AU191" s="83" t="s">
        <v>2970</v>
      </c>
      <c r="AV191" s="78" t="b">
        <v>0</v>
      </c>
      <c r="AW191" s="78" t="s">
        <v>3104</v>
      </c>
      <c r="AX191" s="83" t="s">
        <v>3293</v>
      </c>
      <c r="AY191" s="78" t="s">
        <v>66</v>
      </c>
      <c r="AZ191" s="78" t="str">
        <f>REPLACE(INDEX(GroupVertices[Group],MATCH(Vertices[[#This Row],[Vertex]],GroupVertices[Vertex],0)),1,1,"")</f>
        <v>41</v>
      </c>
      <c r="BA191" s="48"/>
      <c r="BB191" s="48"/>
      <c r="BC191" s="48"/>
      <c r="BD191" s="48"/>
      <c r="BE191" s="48" t="s">
        <v>833</v>
      </c>
      <c r="BF191" s="48" t="s">
        <v>833</v>
      </c>
      <c r="BG191" s="116" t="s">
        <v>4375</v>
      </c>
      <c r="BH191" s="116" t="s">
        <v>4375</v>
      </c>
      <c r="BI191" s="116" t="s">
        <v>4504</v>
      </c>
      <c r="BJ191" s="116" t="s">
        <v>4504</v>
      </c>
      <c r="BK191" s="116">
        <v>3</v>
      </c>
      <c r="BL191" s="120">
        <v>12.5</v>
      </c>
      <c r="BM191" s="116">
        <v>0</v>
      </c>
      <c r="BN191" s="120">
        <v>0</v>
      </c>
      <c r="BO191" s="116">
        <v>0</v>
      </c>
      <c r="BP191" s="120">
        <v>0</v>
      </c>
      <c r="BQ191" s="116">
        <v>21</v>
      </c>
      <c r="BR191" s="120">
        <v>87.5</v>
      </c>
      <c r="BS191" s="116">
        <v>24</v>
      </c>
      <c r="BT191" s="2"/>
      <c r="BU191" s="3"/>
      <c r="BV191" s="3"/>
      <c r="BW191" s="3"/>
      <c r="BX191" s="3"/>
    </row>
    <row r="192" spans="1:76" ht="15">
      <c r="A192" s="64" t="s">
        <v>347</v>
      </c>
      <c r="B192" s="65"/>
      <c r="C192" s="65" t="s">
        <v>64</v>
      </c>
      <c r="D192" s="66">
        <v>162.1265310791334</v>
      </c>
      <c r="E192" s="68"/>
      <c r="F192" s="100" t="s">
        <v>1003</v>
      </c>
      <c r="G192" s="65"/>
      <c r="H192" s="69" t="s">
        <v>347</v>
      </c>
      <c r="I192" s="70"/>
      <c r="J192" s="70"/>
      <c r="K192" s="69" t="s">
        <v>3608</v>
      </c>
      <c r="L192" s="73">
        <v>1</v>
      </c>
      <c r="M192" s="74">
        <v>5997.564453125</v>
      </c>
      <c r="N192" s="74">
        <v>7540.42236328125</v>
      </c>
      <c r="O192" s="75"/>
      <c r="P192" s="76"/>
      <c r="Q192" s="76"/>
      <c r="R192" s="86"/>
      <c r="S192" s="48">
        <v>0</v>
      </c>
      <c r="T192" s="48">
        <v>2</v>
      </c>
      <c r="U192" s="49">
        <v>0</v>
      </c>
      <c r="V192" s="49">
        <v>0.1</v>
      </c>
      <c r="W192" s="49">
        <v>0</v>
      </c>
      <c r="X192" s="49">
        <v>0.668292</v>
      </c>
      <c r="Y192" s="49">
        <v>0.5</v>
      </c>
      <c r="Z192" s="49">
        <v>0</v>
      </c>
      <c r="AA192" s="71">
        <v>192</v>
      </c>
      <c r="AB192" s="71"/>
      <c r="AC192" s="72"/>
      <c r="AD192" s="78" t="s">
        <v>1896</v>
      </c>
      <c r="AE192" s="78">
        <v>1130</v>
      </c>
      <c r="AF192" s="78">
        <v>232</v>
      </c>
      <c r="AG192" s="78">
        <v>859</v>
      </c>
      <c r="AH192" s="78">
        <v>131</v>
      </c>
      <c r="AI192" s="78"/>
      <c r="AJ192" s="78" t="s">
        <v>2197</v>
      </c>
      <c r="AK192" s="78" t="s">
        <v>2427</v>
      </c>
      <c r="AL192" s="83" t="s">
        <v>2610</v>
      </c>
      <c r="AM192" s="78"/>
      <c r="AN192" s="80">
        <v>43531.49233796296</v>
      </c>
      <c r="AO192" s="78"/>
      <c r="AP192" s="78" t="b">
        <v>1</v>
      </c>
      <c r="AQ192" s="78" t="b">
        <v>0</v>
      </c>
      <c r="AR192" s="78" t="b">
        <v>0</v>
      </c>
      <c r="AS192" s="78"/>
      <c r="AT192" s="78">
        <v>1</v>
      </c>
      <c r="AU192" s="78"/>
      <c r="AV192" s="78" t="b">
        <v>0</v>
      </c>
      <c r="AW192" s="78" t="s">
        <v>3104</v>
      </c>
      <c r="AX192" s="83" t="s">
        <v>3294</v>
      </c>
      <c r="AY192" s="78" t="s">
        <v>66</v>
      </c>
      <c r="AZ192" s="78" t="str">
        <f>REPLACE(INDEX(GroupVertices[Group],MATCH(Vertices[[#This Row],[Vertex]],GroupVertices[Vertex],0)),1,1,"")</f>
        <v>10</v>
      </c>
      <c r="BA192" s="48"/>
      <c r="BB192" s="48"/>
      <c r="BC192" s="48"/>
      <c r="BD192" s="48"/>
      <c r="BE192" s="48"/>
      <c r="BF192" s="48"/>
      <c r="BG192" s="116" t="s">
        <v>4376</v>
      </c>
      <c r="BH192" s="116" t="s">
        <v>4376</v>
      </c>
      <c r="BI192" s="116" t="s">
        <v>4505</v>
      </c>
      <c r="BJ192" s="116" t="s">
        <v>4505</v>
      </c>
      <c r="BK192" s="116">
        <v>0</v>
      </c>
      <c r="BL192" s="120">
        <v>0</v>
      </c>
      <c r="BM192" s="116">
        <v>0</v>
      </c>
      <c r="BN192" s="120">
        <v>0</v>
      </c>
      <c r="BO192" s="116">
        <v>0</v>
      </c>
      <c r="BP192" s="120">
        <v>0</v>
      </c>
      <c r="BQ192" s="116">
        <v>23</v>
      </c>
      <c r="BR192" s="120">
        <v>100</v>
      </c>
      <c r="BS192" s="116">
        <v>23</v>
      </c>
      <c r="BT192" s="2"/>
      <c r="BU192" s="3"/>
      <c r="BV192" s="3"/>
      <c r="BW192" s="3"/>
      <c r="BX192" s="3"/>
    </row>
    <row r="193" spans="1:76" ht="15">
      <c r="A193" s="64" t="s">
        <v>463</v>
      </c>
      <c r="B193" s="65"/>
      <c r="C193" s="65" t="s">
        <v>64</v>
      </c>
      <c r="D193" s="66">
        <v>169.50367642012307</v>
      </c>
      <c r="E193" s="68"/>
      <c r="F193" s="100" t="s">
        <v>3034</v>
      </c>
      <c r="G193" s="65"/>
      <c r="H193" s="69" t="s">
        <v>463</v>
      </c>
      <c r="I193" s="70"/>
      <c r="J193" s="70"/>
      <c r="K193" s="69" t="s">
        <v>3609</v>
      </c>
      <c r="L193" s="73">
        <v>37.201683715035756</v>
      </c>
      <c r="M193" s="74">
        <v>5832.7470703125</v>
      </c>
      <c r="N193" s="74">
        <v>6181.916015625</v>
      </c>
      <c r="O193" s="75"/>
      <c r="P193" s="76"/>
      <c r="Q193" s="76"/>
      <c r="R193" s="86"/>
      <c r="S193" s="48">
        <v>6</v>
      </c>
      <c r="T193" s="48">
        <v>0</v>
      </c>
      <c r="U193" s="49">
        <v>10</v>
      </c>
      <c r="V193" s="49">
        <v>0.166667</v>
      </c>
      <c r="W193" s="49">
        <v>0</v>
      </c>
      <c r="X193" s="49">
        <v>1.829265</v>
      </c>
      <c r="Y193" s="49">
        <v>0.16666666666666666</v>
      </c>
      <c r="Z193" s="49">
        <v>0</v>
      </c>
      <c r="AA193" s="71">
        <v>193</v>
      </c>
      <c r="AB193" s="71"/>
      <c r="AC193" s="72"/>
      <c r="AD193" s="78" t="s">
        <v>1897</v>
      </c>
      <c r="AE193" s="78">
        <v>691</v>
      </c>
      <c r="AF193" s="78">
        <v>13700</v>
      </c>
      <c r="AG193" s="78">
        <v>16875</v>
      </c>
      <c r="AH193" s="78">
        <v>4017</v>
      </c>
      <c r="AI193" s="78"/>
      <c r="AJ193" s="78" t="s">
        <v>2198</v>
      </c>
      <c r="AK193" s="78" t="s">
        <v>2427</v>
      </c>
      <c r="AL193" s="83" t="s">
        <v>2611</v>
      </c>
      <c r="AM193" s="78"/>
      <c r="AN193" s="80">
        <v>40366.40891203703</v>
      </c>
      <c r="AO193" s="83" t="s">
        <v>2855</v>
      </c>
      <c r="AP193" s="78" t="b">
        <v>0</v>
      </c>
      <c r="AQ193" s="78" t="b">
        <v>0</v>
      </c>
      <c r="AR193" s="78" t="b">
        <v>1</v>
      </c>
      <c r="AS193" s="78"/>
      <c r="AT193" s="78">
        <v>120</v>
      </c>
      <c r="AU193" s="83" t="s">
        <v>2960</v>
      </c>
      <c r="AV193" s="78" t="b">
        <v>0</v>
      </c>
      <c r="AW193" s="78" t="s">
        <v>3104</v>
      </c>
      <c r="AX193" s="83" t="s">
        <v>3295</v>
      </c>
      <c r="AY193" s="78" t="s">
        <v>65</v>
      </c>
      <c r="AZ193" s="78" t="str">
        <f>REPLACE(INDEX(GroupVertices[Group],MATCH(Vertices[[#This Row],[Vertex]],GroupVertices[Vertex],0)),1,1,"")</f>
        <v>10</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416</v>
      </c>
      <c r="B194" s="65"/>
      <c r="C194" s="65" t="s">
        <v>64</v>
      </c>
      <c r="D194" s="66">
        <v>163.0675717455887</v>
      </c>
      <c r="E194" s="68"/>
      <c r="F194" s="100" t="s">
        <v>1063</v>
      </c>
      <c r="G194" s="65"/>
      <c r="H194" s="69" t="s">
        <v>416</v>
      </c>
      <c r="I194" s="70"/>
      <c r="J194" s="70"/>
      <c r="K194" s="69" t="s">
        <v>3610</v>
      </c>
      <c r="L194" s="73">
        <v>37.201683715035756</v>
      </c>
      <c r="M194" s="74">
        <v>5848.30810546875</v>
      </c>
      <c r="N194" s="74">
        <v>6670.42822265625</v>
      </c>
      <c r="O194" s="75"/>
      <c r="P194" s="76"/>
      <c r="Q194" s="76"/>
      <c r="R194" s="86"/>
      <c r="S194" s="48">
        <v>5</v>
      </c>
      <c r="T194" s="48">
        <v>1</v>
      </c>
      <c r="U194" s="49">
        <v>10</v>
      </c>
      <c r="V194" s="49">
        <v>0.166667</v>
      </c>
      <c r="W194" s="49">
        <v>0</v>
      </c>
      <c r="X194" s="49">
        <v>1.829265</v>
      </c>
      <c r="Y194" s="49">
        <v>0.16666666666666666</v>
      </c>
      <c r="Z194" s="49">
        <v>0</v>
      </c>
      <c r="AA194" s="71">
        <v>194</v>
      </c>
      <c r="AB194" s="71"/>
      <c r="AC194" s="72"/>
      <c r="AD194" s="78" t="s">
        <v>1898</v>
      </c>
      <c r="AE194" s="78">
        <v>498</v>
      </c>
      <c r="AF194" s="78">
        <v>1950</v>
      </c>
      <c r="AG194" s="78">
        <v>2528</v>
      </c>
      <c r="AH194" s="78">
        <v>991</v>
      </c>
      <c r="AI194" s="78"/>
      <c r="AJ194" s="78" t="s">
        <v>2199</v>
      </c>
      <c r="AK194" s="78" t="s">
        <v>2428</v>
      </c>
      <c r="AL194" s="83" t="s">
        <v>2612</v>
      </c>
      <c r="AM194" s="78"/>
      <c r="AN194" s="80">
        <v>42145.34829861111</v>
      </c>
      <c r="AO194" s="83" t="s">
        <v>2856</v>
      </c>
      <c r="AP194" s="78" t="b">
        <v>0</v>
      </c>
      <c r="AQ194" s="78" t="b">
        <v>0</v>
      </c>
      <c r="AR194" s="78" t="b">
        <v>1</v>
      </c>
      <c r="AS194" s="78"/>
      <c r="AT194" s="78">
        <v>37</v>
      </c>
      <c r="AU194" s="83" t="s">
        <v>2957</v>
      </c>
      <c r="AV194" s="78" t="b">
        <v>0</v>
      </c>
      <c r="AW194" s="78" t="s">
        <v>3104</v>
      </c>
      <c r="AX194" s="83" t="s">
        <v>3296</v>
      </c>
      <c r="AY194" s="78" t="s">
        <v>66</v>
      </c>
      <c r="AZ194" s="78" t="str">
        <f>REPLACE(INDEX(GroupVertices[Group],MATCH(Vertices[[#This Row],[Vertex]],GroupVertices[Vertex],0)),1,1,"")</f>
        <v>10</v>
      </c>
      <c r="BA194" s="48" t="s">
        <v>770</v>
      </c>
      <c r="BB194" s="48" t="s">
        <v>770</v>
      </c>
      <c r="BC194" s="48" t="s">
        <v>778</v>
      </c>
      <c r="BD194" s="48" t="s">
        <v>778</v>
      </c>
      <c r="BE194" s="48"/>
      <c r="BF194" s="48"/>
      <c r="BG194" s="116" t="s">
        <v>4026</v>
      </c>
      <c r="BH194" s="116" t="s">
        <v>4026</v>
      </c>
      <c r="BI194" s="116" t="s">
        <v>4152</v>
      </c>
      <c r="BJ194" s="116" t="s">
        <v>4152</v>
      </c>
      <c r="BK194" s="116">
        <v>0</v>
      </c>
      <c r="BL194" s="120">
        <v>0</v>
      </c>
      <c r="BM194" s="116">
        <v>0</v>
      </c>
      <c r="BN194" s="120">
        <v>0</v>
      </c>
      <c r="BO194" s="116">
        <v>0</v>
      </c>
      <c r="BP194" s="120">
        <v>0</v>
      </c>
      <c r="BQ194" s="116">
        <v>20</v>
      </c>
      <c r="BR194" s="120">
        <v>100</v>
      </c>
      <c r="BS194" s="116">
        <v>20</v>
      </c>
      <c r="BT194" s="2"/>
      <c r="BU194" s="3"/>
      <c r="BV194" s="3"/>
      <c r="BW194" s="3"/>
      <c r="BX194" s="3"/>
    </row>
    <row r="195" spans="1:76" ht="15">
      <c r="A195" s="64" t="s">
        <v>348</v>
      </c>
      <c r="B195" s="65"/>
      <c r="C195" s="65" t="s">
        <v>64</v>
      </c>
      <c r="D195" s="66">
        <v>162.34727577563018</v>
      </c>
      <c r="E195" s="68"/>
      <c r="F195" s="100" t="s">
        <v>1004</v>
      </c>
      <c r="G195" s="65"/>
      <c r="H195" s="69" t="s">
        <v>348</v>
      </c>
      <c r="I195" s="70"/>
      <c r="J195" s="70"/>
      <c r="K195" s="69" t="s">
        <v>3611</v>
      </c>
      <c r="L195" s="73">
        <v>1</v>
      </c>
      <c r="M195" s="74">
        <v>1166.7666015625</v>
      </c>
      <c r="N195" s="74">
        <v>2507.592529296875</v>
      </c>
      <c r="O195" s="75"/>
      <c r="P195" s="76"/>
      <c r="Q195" s="76"/>
      <c r="R195" s="86"/>
      <c r="S195" s="48">
        <v>1</v>
      </c>
      <c r="T195" s="48">
        <v>1</v>
      </c>
      <c r="U195" s="49">
        <v>0</v>
      </c>
      <c r="V195" s="49">
        <v>0</v>
      </c>
      <c r="W195" s="49">
        <v>0</v>
      </c>
      <c r="X195" s="49">
        <v>0.999998</v>
      </c>
      <c r="Y195" s="49">
        <v>0</v>
      </c>
      <c r="Z195" s="49" t="s">
        <v>3838</v>
      </c>
      <c r="AA195" s="71">
        <v>195</v>
      </c>
      <c r="AB195" s="71"/>
      <c r="AC195" s="72"/>
      <c r="AD195" s="78" t="s">
        <v>1899</v>
      </c>
      <c r="AE195" s="78">
        <v>1122</v>
      </c>
      <c r="AF195" s="78">
        <v>635</v>
      </c>
      <c r="AG195" s="78">
        <v>609</v>
      </c>
      <c r="AH195" s="78">
        <v>261</v>
      </c>
      <c r="AI195" s="78"/>
      <c r="AJ195" s="78" t="s">
        <v>2200</v>
      </c>
      <c r="AK195" s="78" t="s">
        <v>2330</v>
      </c>
      <c r="AL195" s="83" t="s">
        <v>2613</v>
      </c>
      <c r="AM195" s="78"/>
      <c r="AN195" s="80">
        <v>42270.42254629629</v>
      </c>
      <c r="AO195" s="83" t="s">
        <v>2857</v>
      </c>
      <c r="AP195" s="78" t="b">
        <v>0</v>
      </c>
      <c r="AQ195" s="78" t="b">
        <v>0</v>
      </c>
      <c r="AR195" s="78" t="b">
        <v>1</v>
      </c>
      <c r="AS195" s="78"/>
      <c r="AT195" s="78">
        <v>11</v>
      </c>
      <c r="AU195" s="83" t="s">
        <v>2957</v>
      </c>
      <c r="AV195" s="78" t="b">
        <v>0</v>
      </c>
      <c r="AW195" s="78" t="s">
        <v>3104</v>
      </c>
      <c r="AX195" s="83" t="s">
        <v>3297</v>
      </c>
      <c r="AY195" s="78" t="s">
        <v>66</v>
      </c>
      <c r="AZ195" s="78" t="str">
        <f>REPLACE(INDEX(GroupVertices[Group],MATCH(Vertices[[#This Row],[Vertex]],GroupVertices[Vertex],0)),1,1,"")</f>
        <v>2</v>
      </c>
      <c r="BA195" s="48" t="s">
        <v>4287</v>
      </c>
      <c r="BB195" s="48" t="s">
        <v>4287</v>
      </c>
      <c r="BC195" s="48" t="s">
        <v>4291</v>
      </c>
      <c r="BD195" s="48" t="s">
        <v>4291</v>
      </c>
      <c r="BE195" s="48" t="s">
        <v>834</v>
      </c>
      <c r="BF195" s="48" t="s">
        <v>834</v>
      </c>
      <c r="BG195" s="116" t="s">
        <v>4377</v>
      </c>
      <c r="BH195" s="116" t="s">
        <v>4422</v>
      </c>
      <c r="BI195" s="116" t="s">
        <v>4506</v>
      </c>
      <c r="BJ195" s="116" t="s">
        <v>4506</v>
      </c>
      <c r="BK195" s="116">
        <v>2</v>
      </c>
      <c r="BL195" s="120">
        <v>4.444444444444445</v>
      </c>
      <c r="BM195" s="116">
        <v>1</v>
      </c>
      <c r="BN195" s="120">
        <v>2.2222222222222223</v>
      </c>
      <c r="BO195" s="116">
        <v>0</v>
      </c>
      <c r="BP195" s="120">
        <v>0</v>
      </c>
      <c r="BQ195" s="116">
        <v>42</v>
      </c>
      <c r="BR195" s="120">
        <v>93.33333333333333</v>
      </c>
      <c r="BS195" s="116">
        <v>45</v>
      </c>
      <c r="BT195" s="2"/>
      <c r="BU195" s="3"/>
      <c r="BV195" s="3"/>
      <c r="BW195" s="3"/>
      <c r="BX195" s="3"/>
    </row>
    <row r="196" spans="1:76" ht="15">
      <c r="A196" s="64" t="s">
        <v>349</v>
      </c>
      <c r="B196" s="65"/>
      <c r="C196" s="65" t="s">
        <v>64</v>
      </c>
      <c r="D196" s="66">
        <v>162.03669949048458</v>
      </c>
      <c r="E196" s="68"/>
      <c r="F196" s="100" t="s">
        <v>1005</v>
      </c>
      <c r="G196" s="65"/>
      <c r="H196" s="69" t="s">
        <v>349</v>
      </c>
      <c r="I196" s="70"/>
      <c r="J196" s="70"/>
      <c r="K196" s="69" t="s">
        <v>3612</v>
      </c>
      <c r="L196" s="73">
        <v>1</v>
      </c>
      <c r="M196" s="74">
        <v>5159.62255859375</v>
      </c>
      <c r="N196" s="74">
        <v>2600.106689453125</v>
      </c>
      <c r="O196" s="75"/>
      <c r="P196" s="76"/>
      <c r="Q196" s="76"/>
      <c r="R196" s="86"/>
      <c r="S196" s="48">
        <v>0</v>
      </c>
      <c r="T196" s="48">
        <v>2</v>
      </c>
      <c r="U196" s="49">
        <v>0</v>
      </c>
      <c r="V196" s="49">
        <v>0.00495</v>
      </c>
      <c r="W196" s="49">
        <v>0.001802</v>
      </c>
      <c r="X196" s="49">
        <v>0.580013</v>
      </c>
      <c r="Y196" s="49">
        <v>0.5</v>
      </c>
      <c r="Z196" s="49">
        <v>0</v>
      </c>
      <c r="AA196" s="71">
        <v>196</v>
      </c>
      <c r="AB196" s="71"/>
      <c r="AC196" s="72"/>
      <c r="AD196" s="78" t="s">
        <v>1900</v>
      </c>
      <c r="AE196" s="78">
        <v>494</v>
      </c>
      <c r="AF196" s="78">
        <v>68</v>
      </c>
      <c r="AG196" s="78">
        <v>310</v>
      </c>
      <c r="AH196" s="78">
        <v>557</v>
      </c>
      <c r="AI196" s="78"/>
      <c r="AJ196" s="78" t="s">
        <v>2201</v>
      </c>
      <c r="AK196" s="78" t="s">
        <v>1662</v>
      </c>
      <c r="AL196" s="83" t="s">
        <v>2614</v>
      </c>
      <c r="AM196" s="78"/>
      <c r="AN196" s="80">
        <v>42618.16135416667</v>
      </c>
      <c r="AO196" s="83" t="s">
        <v>2858</v>
      </c>
      <c r="AP196" s="78" t="b">
        <v>0</v>
      </c>
      <c r="AQ196" s="78" t="b">
        <v>0</v>
      </c>
      <c r="AR196" s="78" t="b">
        <v>0</v>
      </c>
      <c r="AS196" s="78"/>
      <c r="AT196" s="78">
        <v>0</v>
      </c>
      <c r="AU196" s="83" t="s">
        <v>2957</v>
      </c>
      <c r="AV196" s="78" t="b">
        <v>0</v>
      </c>
      <c r="AW196" s="78" t="s">
        <v>3104</v>
      </c>
      <c r="AX196" s="83" t="s">
        <v>3298</v>
      </c>
      <c r="AY196" s="78" t="s">
        <v>66</v>
      </c>
      <c r="AZ196" s="78" t="str">
        <f>REPLACE(INDEX(GroupVertices[Group],MATCH(Vertices[[#This Row],[Vertex]],GroupVertices[Vertex],0)),1,1,"")</f>
        <v>7</v>
      </c>
      <c r="BA196" s="48"/>
      <c r="BB196" s="48"/>
      <c r="BC196" s="48"/>
      <c r="BD196" s="48"/>
      <c r="BE196" s="48" t="s">
        <v>832</v>
      </c>
      <c r="BF196" s="48" t="s">
        <v>832</v>
      </c>
      <c r="BG196" s="116" t="s">
        <v>4368</v>
      </c>
      <c r="BH196" s="116" t="s">
        <v>4368</v>
      </c>
      <c r="BI196" s="116" t="s">
        <v>4497</v>
      </c>
      <c r="BJ196" s="116" t="s">
        <v>4497</v>
      </c>
      <c r="BK196" s="116">
        <v>0</v>
      </c>
      <c r="BL196" s="120">
        <v>0</v>
      </c>
      <c r="BM196" s="116">
        <v>0</v>
      </c>
      <c r="BN196" s="120">
        <v>0</v>
      </c>
      <c r="BO196" s="116">
        <v>0</v>
      </c>
      <c r="BP196" s="120">
        <v>0</v>
      </c>
      <c r="BQ196" s="116">
        <v>24</v>
      </c>
      <c r="BR196" s="120">
        <v>100</v>
      </c>
      <c r="BS196" s="116">
        <v>24</v>
      </c>
      <c r="BT196" s="2"/>
      <c r="BU196" s="3"/>
      <c r="BV196" s="3"/>
      <c r="BW196" s="3"/>
      <c r="BX196" s="3"/>
    </row>
    <row r="197" spans="1:76" ht="15">
      <c r="A197" s="64" t="s">
        <v>351</v>
      </c>
      <c r="B197" s="65"/>
      <c r="C197" s="65" t="s">
        <v>64</v>
      </c>
      <c r="D197" s="66">
        <v>162.23443853622985</v>
      </c>
      <c r="E197" s="68"/>
      <c r="F197" s="100" t="s">
        <v>1007</v>
      </c>
      <c r="G197" s="65"/>
      <c r="H197" s="69" t="s">
        <v>351</v>
      </c>
      <c r="I197" s="70"/>
      <c r="J197" s="70"/>
      <c r="K197" s="69" t="s">
        <v>3613</v>
      </c>
      <c r="L197" s="73">
        <v>1</v>
      </c>
      <c r="M197" s="74">
        <v>3822.142578125</v>
      </c>
      <c r="N197" s="74">
        <v>5929.7236328125</v>
      </c>
      <c r="O197" s="75"/>
      <c r="P197" s="76"/>
      <c r="Q197" s="76"/>
      <c r="R197" s="86"/>
      <c r="S197" s="48">
        <v>0</v>
      </c>
      <c r="T197" s="48">
        <v>1</v>
      </c>
      <c r="U197" s="49">
        <v>0</v>
      </c>
      <c r="V197" s="49">
        <v>0.015625</v>
      </c>
      <c r="W197" s="49">
        <v>0</v>
      </c>
      <c r="X197" s="49">
        <v>0.546847</v>
      </c>
      <c r="Y197" s="49">
        <v>0</v>
      </c>
      <c r="Z197" s="49">
        <v>0</v>
      </c>
      <c r="AA197" s="71">
        <v>197</v>
      </c>
      <c r="AB197" s="71"/>
      <c r="AC197" s="72"/>
      <c r="AD197" s="78" t="s">
        <v>1901</v>
      </c>
      <c r="AE197" s="78">
        <v>258</v>
      </c>
      <c r="AF197" s="78">
        <v>429</v>
      </c>
      <c r="AG197" s="78">
        <v>8420</v>
      </c>
      <c r="AH197" s="78">
        <v>10121</v>
      </c>
      <c r="AI197" s="78"/>
      <c r="AJ197" s="78" t="s">
        <v>2202</v>
      </c>
      <c r="AK197" s="78" t="s">
        <v>2429</v>
      </c>
      <c r="AL197" s="83" t="s">
        <v>2615</v>
      </c>
      <c r="AM197" s="78"/>
      <c r="AN197" s="80">
        <v>42135.29491898148</v>
      </c>
      <c r="AO197" s="83" t="s">
        <v>2859</v>
      </c>
      <c r="AP197" s="78" t="b">
        <v>0</v>
      </c>
      <c r="AQ197" s="78" t="b">
        <v>0</v>
      </c>
      <c r="AR197" s="78" t="b">
        <v>0</v>
      </c>
      <c r="AS197" s="78"/>
      <c r="AT197" s="78">
        <v>0</v>
      </c>
      <c r="AU197" s="83" t="s">
        <v>2957</v>
      </c>
      <c r="AV197" s="78" t="b">
        <v>0</v>
      </c>
      <c r="AW197" s="78" t="s">
        <v>3104</v>
      </c>
      <c r="AX197" s="83" t="s">
        <v>3299</v>
      </c>
      <c r="AY197" s="78" t="s">
        <v>66</v>
      </c>
      <c r="AZ197" s="78" t="str">
        <f>REPLACE(INDEX(GroupVertices[Group],MATCH(Vertices[[#This Row],[Vertex]],GroupVertices[Vertex],0)),1,1,"")</f>
        <v>3</v>
      </c>
      <c r="BA197" s="48"/>
      <c r="BB197" s="48"/>
      <c r="BC197" s="48"/>
      <c r="BD197" s="48"/>
      <c r="BE197" s="48"/>
      <c r="BF197" s="48"/>
      <c r="BG197" s="116" t="s">
        <v>4350</v>
      </c>
      <c r="BH197" s="116" t="s">
        <v>4350</v>
      </c>
      <c r="BI197" s="116" t="s">
        <v>4479</v>
      </c>
      <c r="BJ197" s="116" t="s">
        <v>4479</v>
      </c>
      <c r="BK197" s="116">
        <v>0</v>
      </c>
      <c r="BL197" s="120">
        <v>0</v>
      </c>
      <c r="BM197" s="116">
        <v>2</v>
      </c>
      <c r="BN197" s="120">
        <v>9.090909090909092</v>
      </c>
      <c r="BO197" s="116">
        <v>0</v>
      </c>
      <c r="BP197" s="120">
        <v>0</v>
      </c>
      <c r="BQ197" s="116">
        <v>20</v>
      </c>
      <c r="BR197" s="120">
        <v>90.9090909090909</v>
      </c>
      <c r="BS197" s="116">
        <v>22</v>
      </c>
      <c r="BT197" s="2"/>
      <c r="BU197" s="3"/>
      <c r="BV197" s="3"/>
      <c r="BW197" s="3"/>
      <c r="BX197" s="3"/>
    </row>
    <row r="198" spans="1:76" ht="15">
      <c r="A198" s="64" t="s">
        <v>352</v>
      </c>
      <c r="B198" s="65"/>
      <c r="C198" s="65" t="s">
        <v>64</v>
      </c>
      <c r="D198" s="66">
        <v>162.10462093556052</v>
      </c>
      <c r="E198" s="68"/>
      <c r="F198" s="100" t="s">
        <v>1008</v>
      </c>
      <c r="G198" s="65"/>
      <c r="H198" s="69" t="s">
        <v>352</v>
      </c>
      <c r="I198" s="70"/>
      <c r="J198" s="70"/>
      <c r="K198" s="69" t="s">
        <v>3614</v>
      </c>
      <c r="L198" s="73">
        <v>1</v>
      </c>
      <c r="M198" s="74">
        <v>3500.984130859375</v>
      </c>
      <c r="N198" s="74">
        <v>3659.937255859375</v>
      </c>
      <c r="O198" s="75"/>
      <c r="P198" s="76"/>
      <c r="Q198" s="76"/>
      <c r="R198" s="86"/>
      <c r="S198" s="48">
        <v>0</v>
      </c>
      <c r="T198" s="48">
        <v>1</v>
      </c>
      <c r="U198" s="49">
        <v>0</v>
      </c>
      <c r="V198" s="49">
        <v>0.015625</v>
      </c>
      <c r="W198" s="49">
        <v>0</v>
      </c>
      <c r="X198" s="49">
        <v>0.546847</v>
      </c>
      <c r="Y198" s="49">
        <v>0</v>
      </c>
      <c r="Z198" s="49">
        <v>0</v>
      </c>
      <c r="AA198" s="71">
        <v>198</v>
      </c>
      <c r="AB198" s="71"/>
      <c r="AC198" s="72"/>
      <c r="AD198" s="78" t="s">
        <v>1902</v>
      </c>
      <c r="AE198" s="78">
        <v>282</v>
      </c>
      <c r="AF198" s="78">
        <v>192</v>
      </c>
      <c r="AG198" s="78">
        <v>2069</v>
      </c>
      <c r="AH198" s="78">
        <v>959</v>
      </c>
      <c r="AI198" s="78"/>
      <c r="AJ198" s="78" t="s">
        <v>2203</v>
      </c>
      <c r="AK198" s="78" t="s">
        <v>2378</v>
      </c>
      <c r="AL198" s="78"/>
      <c r="AM198" s="78"/>
      <c r="AN198" s="80">
        <v>43465.23997685185</v>
      </c>
      <c r="AO198" s="83" t="s">
        <v>2860</v>
      </c>
      <c r="AP198" s="78" t="b">
        <v>1</v>
      </c>
      <c r="AQ198" s="78" t="b">
        <v>0</v>
      </c>
      <c r="AR198" s="78" t="b">
        <v>0</v>
      </c>
      <c r="AS198" s="78"/>
      <c r="AT198" s="78">
        <v>0</v>
      </c>
      <c r="AU198" s="78"/>
      <c r="AV198" s="78" t="b">
        <v>0</v>
      </c>
      <c r="AW198" s="78" t="s">
        <v>3104</v>
      </c>
      <c r="AX198" s="83" t="s">
        <v>3300</v>
      </c>
      <c r="AY198" s="78" t="s">
        <v>66</v>
      </c>
      <c r="AZ198" s="78" t="str">
        <f>REPLACE(INDEX(GroupVertices[Group],MATCH(Vertices[[#This Row],[Vertex]],GroupVertices[Vertex],0)),1,1,"")</f>
        <v>3</v>
      </c>
      <c r="BA198" s="48"/>
      <c r="BB198" s="48"/>
      <c r="BC198" s="48"/>
      <c r="BD198" s="48"/>
      <c r="BE198" s="48"/>
      <c r="BF198" s="48"/>
      <c r="BG198" s="116" t="s">
        <v>4350</v>
      </c>
      <c r="BH198" s="116" t="s">
        <v>4350</v>
      </c>
      <c r="BI198" s="116" t="s">
        <v>4479</v>
      </c>
      <c r="BJ198" s="116" t="s">
        <v>4479</v>
      </c>
      <c r="BK198" s="116">
        <v>0</v>
      </c>
      <c r="BL198" s="120">
        <v>0</v>
      </c>
      <c r="BM198" s="116">
        <v>2</v>
      </c>
      <c r="BN198" s="120">
        <v>9.090909090909092</v>
      </c>
      <c r="BO198" s="116">
        <v>0</v>
      </c>
      <c r="BP198" s="120">
        <v>0</v>
      </c>
      <c r="BQ198" s="116">
        <v>20</v>
      </c>
      <c r="BR198" s="120">
        <v>90.9090909090909</v>
      </c>
      <c r="BS198" s="116">
        <v>22</v>
      </c>
      <c r="BT198" s="2"/>
      <c r="BU198" s="3"/>
      <c r="BV198" s="3"/>
      <c r="BW198" s="3"/>
      <c r="BX198" s="3"/>
    </row>
    <row r="199" spans="1:76" ht="15">
      <c r="A199" s="64" t="s">
        <v>353</v>
      </c>
      <c r="B199" s="65"/>
      <c r="C199" s="65" t="s">
        <v>64</v>
      </c>
      <c r="D199" s="66">
        <v>162.3719246871497</v>
      </c>
      <c r="E199" s="68"/>
      <c r="F199" s="100" t="s">
        <v>1009</v>
      </c>
      <c r="G199" s="65"/>
      <c r="H199" s="69" t="s">
        <v>353</v>
      </c>
      <c r="I199" s="70"/>
      <c r="J199" s="70"/>
      <c r="K199" s="69" t="s">
        <v>3615</v>
      </c>
      <c r="L199" s="73">
        <v>1</v>
      </c>
      <c r="M199" s="74">
        <v>778.0248413085938</v>
      </c>
      <c r="N199" s="74">
        <v>2507.592529296875</v>
      </c>
      <c r="O199" s="75"/>
      <c r="P199" s="76"/>
      <c r="Q199" s="76"/>
      <c r="R199" s="86"/>
      <c r="S199" s="48">
        <v>1</v>
      </c>
      <c r="T199" s="48">
        <v>1</v>
      </c>
      <c r="U199" s="49">
        <v>0</v>
      </c>
      <c r="V199" s="49">
        <v>0</v>
      </c>
      <c r="W199" s="49">
        <v>0</v>
      </c>
      <c r="X199" s="49">
        <v>0.999998</v>
      </c>
      <c r="Y199" s="49">
        <v>0</v>
      </c>
      <c r="Z199" s="49" t="s">
        <v>3838</v>
      </c>
      <c r="AA199" s="71">
        <v>199</v>
      </c>
      <c r="AB199" s="71"/>
      <c r="AC199" s="72"/>
      <c r="AD199" s="78" t="s">
        <v>1903</v>
      </c>
      <c r="AE199" s="78">
        <v>2380</v>
      </c>
      <c r="AF199" s="78">
        <v>680</v>
      </c>
      <c r="AG199" s="78">
        <v>25801</v>
      </c>
      <c r="AH199" s="78">
        <v>14728</v>
      </c>
      <c r="AI199" s="78"/>
      <c r="AJ199" s="78" t="s">
        <v>2204</v>
      </c>
      <c r="AK199" s="78" t="s">
        <v>2430</v>
      </c>
      <c r="AL199" s="83" t="s">
        <v>2616</v>
      </c>
      <c r="AM199" s="78"/>
      <c r="AN199" s="80">
        <v>39863.31921296296</v>
      </c>
      <c r="AO199" s="83" t="s">
        <v>2861</v>
      </c>
      <c r="AP199" s="78" t="b">
        <v>0</v>
      </c>
      <c r="AQ199" s="78" t="b">
        <v>0</v>
      </c>
      <c r="AR199" s="78" t="b">
        <v>0</v>
      </c>
      <c r="AS199" s="78"/>
      <c r="AT199" s="78">
        <v>112</v>
      </c>
      <c r="AU199" s="83" t="s">
        <v>2970</v>
      </c>
      <c r="AV199" s="78" t="b">
        <v>0</v>
      </c>
      <c r="AW199" s="78" t="s">
        <v>3104</v>
      </c>
      <c r="AX199" s="83" t="s">
        <v>3301</v>
      </c>
      <c r="AY199" s="78" t="s">
        <v>66</v>
      </c>
      <c r="AZ199" s="78" t="str">
        <f>REPLACE(INDEX(GroupVertices[Group],MATCH(Vertices[[#This Row],[Vertex]],GroupVertices[Vertex],0)),1,1,"")</f>
        <v>2</v>
      </c>
      <c r="BA199" s="48" t="s">
        <v>733</v>
      </c>
      <c r="BB199" s="48" t="s">
        <v>733</v>
      </c>
      <c r="BC199" s="48" t="s">
        <v>778</v>
      </c>
      <c r="BD199" s="48" t="s">
        <v>778</v>
      </c>
      <c r="BE199" s="48" t="s">
        <v>4296</v>
      </c>
      <c r="BF199" s="48" t="s">
        <v>4296</v>
      </c>
      <c r="BG199" s="116" t="s">
        <v>4378</v>
      </c>
      <c r="BH199" s="116" t="s">
        <v>4378</v>
      </c>
      <c r="BI199" s="116" t="s">
        <v>4507</v>
      </c>
      <c r="BJ199" s="116" t="s">
        <v>4507</v>
      </c>
      <c r="BK199" s="116">
        <v>0</v>
      </c>
      <c r="BL199" s="120">
        <v>0</v>
      </c>
      <c r="BM199" s="116">
        <v>5</v>
      </c>
      <c r="BN199" s="120">
        <v>10.638297872340425</v>
      </c>
      <c r="BO199" s="116">
        <v>0</v>
      </c>
      <c r="BP199" s="120">
        <v>0</v>
      </c>
      <c r="BQ199" s="116">
        <v>42</v>
      </c>
      <c r="BR199" s="120">
        <v>89.36170212765957</v>
      </c>
      <c r="BS199" s="116">
        <v>47</v>
      </c>
      <c r="BT199" s="2"/>
      <c r="BU199" s="3"/>
      <c r="BV199" s="3"/>
      <c r="BW199" s="3"/>
      <c r="BX199" s="3"/>
    </row>
    <row r="200" spans="1:76" ht="15">
      <c r="A200" s="64" t="s">
        <v>354</v>
      </c>
      <c r="B200" s="65"/>
      <c r="C200" s="65" t="s">
        <v>64</v>
      </c>
      <c r="D200" s="66">
        <v>162.11941028247222</v>
      </c>
      <c r="E200" s="68"/>
      <c r="F200" s="100" t="s">
        <v>1010</v>
      </c>
      <c r="G200" s="65"/>
      <c r="H200" s="69" t="s">
        <v>354</v>
      </c>
      <c r="I200" s="70"/>
      <c r="J200" s="70"/>
      <c r="K200" s="69" t="s">
        <v>3616</v>
      </c>
      <c r="L200" s="73">
        <v>1</v>
      </c>
      <c r="M200" s="74">
        <v>5567.994140625</v>
      </c>
      <c r="N200" s="74">
        <v>5935.78076171875</v>
      </c>
      <c r="O200" s="75"/>
      <c r="P200" s="76"/>
      <c r="Q200" s="76"/>
      <c r="R200" s="86"/>
      <c r="S200" s="48">
        <v>0</v>
      </c>
      <c r="T200" s="48">
        <v>2</v>
      </c>
      <c r="U200" s="49">
        <v>0</v>
      </c>
      <c r="V200" s="49">
        <v>0.1</v>
      </c>
      <c r="W200" s="49">
        <v>0</v>
      </c>
      <c r="X200" s="49">
        <v>0.668292</v>
      </c>
      <c r="Y200" s="49">
        <v>0.5</v>
      </c>
      <c r="Z200" s="49">
        <v>0</v>
      </c>
      <c r="AA200" s="71">
        <v>200</v>
      </c>
      <c r="AB200" s="71"/>
      <c r="AC200" s="72"/>
      <c r="AD200" s="78" t="s">
        <v>1904</v>
      </c>
      <c r="AE200" s="78">
        <v>427</v>
      </c>
      <c r="AF200" s="78">
        <v>219</v>
      </c>
      <c r="AG200" s="78">
        <v>3298</v>
      </c>
      <c r="AH200" s="78">
        <v>1315</v>
      </c>
      <c r="AI200" s="78"/>
      <c r="AJ200" s="78" t="s">
        <v>2205</v>
      </c>
      <c r="AK200" s="78" t="s">
        <v>2431</v>
      </c>
      <c r="AL200" s="78"/>
      <c r="AM200" s="78"/>
      <c r="AN200" s="80">
        <v>40181.78582175926</v>
      </c>
      <c r="AO200" s="83" t="s">
        <v>2862</v>
      </c>
      <c r="AP200" s="78" t="b">
        <v>0</v>
      </c>
      <c r="AQ200" s="78" t="b">
        <v>0</v>
      </c>
      <c r="AR200" s="78" t="b">
        <v>1</v>
      </c>
      <c r="AS200" s="78"/>
      <c r="AT200" s="78">
        <v>16</v>
      </c>
      <c r="AU200" s="83" t="s">
        <v>2968</v>
      </c>
      <c r="AV200" s="78" t="b">
        <v>0</v>
      </c>
      <c r="AW200" s="78" t="s">
        <v>3104</v>
      </c>
      <c r="AX200" s="83" t="s">
        <v>3302</v>
      </c>
      <c r="AY200" s="78" t="s">
        <v>66</v>
      </c>
      <c r="AZ200" s="78" t="str">
        <f>REPLACE(INDEX(GroupVertices[Group],MATCH(Vertices[[#This Row],[Vertex]],GroupVertices[Vertex],0)),1,1,"")</f>
        <v>10</v>
      </c>
      <c r="BA200" s="48"/>
      <c r="BB200" s="48"/>
      <c r="BC200" s="48"/>
      <c r="BD200" s="48"/>
      <c r="BE200" s="48"/>
      <c r="BF200" s="48"/>
      <c r="BG200" s="116" t="s">
        <v>4376</v>
      </c>
      <c r="BH200" s="116" t="s">
        <v>4376</v>
      </c>
      <c r="BI200" s="116" t="s">
        <v>4505</v>
      </c>
      <c r="BJ200" s="116" t="s">
        <v>4505</v>
      </c>
      <c r="BK200" s="116">
        <v>0</v>
      </c>
      <c r="BL200" s="120">
        <v>0</v>
      </c>
      <c r="BM200" s="116">
        <v>0</v>
      </c>
      <c r="BN200" s="120">
        <v>0</v>
      </c>
      <c r="BO200" s="116">
        <v>0</v>
      </c>
      <c r="BP200" s="120">
        <v>0</v>
      </c>
      <c r="BQ200" s="116">
        <v>23</v>
      </c>
      <c r="BR200" s="120">
        <v>100</v>
      </c>
      <c r="BS200" s="116">
        <v>23</v>
      </c>
      <c r="BT200" s="2"/>
      <c r="BU200" s="3"/>
      <c r="BV200" s="3"/>
      <c r="BW200" s="3"/>
      <c r="BX200" s="3"/>
    </row>
    <row r="201" spans="1:76" ht="15">
      <c r="A201" s="64" t="s">
        <v>355</v>
      </c>
      <c r="B201" s="65"/>
      <c r="C201" s="65" t="s">
        <v>64</v>
      </c>
      <c r="D201" s="66">
        <v>162.9826699392438</v>
      </c>
      <c r="E201" s="68"/>
      <c r="F201" s="100" t="s">
        <v>1011</v>
      </c>
      <c r="G201" s="65"/>
      <c r="H201" s="69" t="s">
        <v>355</v>
      </c>
      <c r="I201" s="70"/>
      <c r="J201" s="70"/>
      <c r="K201" s="69" t="s">
        <v>3617</v>
      </c>
      <c r="L201" s="73">
        <v>8.240336743007152</v>
      </c>
      <c r="M201" s="74">
        <v>7931.30517578125</v>
      </c>
      <c r="N201" s="74">
        <v>5490.626953125</v>
      </c>
      <c r="O201" s="75"/>
      <c r="P201" s="76"/>
      <c r="Q201" s="76"/>
      <c r="R201" s="86"/>
      <c r="S201" s="48">
        <v>0</v>
      </c>
      <c r="T201" s="48">
        <v>2</v>
      </c>
      <c r="U201" s="49">
        <v>2</v>
      </c>
      <c r="V201" s="49">
        <v>0.5</v>
      </c>
      <c r="W201" s="49">
        <v>0</v>
      </c>
      <c r="X201" s="49">
        <v>1.459457</v>
      </c>
      <c r="Y201" s="49">
        <v>0</v>
      </c>
      <c r="Z201" s="49">
        <v>0</v>
      </c>
      <c r="AA201" s="71">
        <v>201</v>
      </c>
      <c r="AB201" s="71"/>
      <c r="AC201" s="72"/>
      <c r="AD201" s="78" t="s">
        <v>1905</v>
      </c>
      <c r="AE201" s="78">
        <v>3361</v>
      </c>
      <c r="AF201" s="78">
        <v>1795</v>
      </c>
      <c r="AG201" s="78">
        <v>3601</v>
      </c>
      <c r="AH201" s="78">
        <v>830</v>
      </c>
      <c r="AI201" s="78"/>
      <c r="AJ201" s="78" t="s">
        <v>2206</v>
      </c>
      <c r="AK201" s="78" t="s">
        <v>2432</v>
      </c>
      <c r="AL201" s="78"/>
      <c r="AM201" s="78"/>
      <c r="AN201" s="80">
        <v>39835.99438657407</v>
      </c>
      <c r="AO201" s="83" t="s">
        <v>2863</v>
      </c>
      <c r="AP201" s="78" t="b">
        <v>0</v>
      </c>
      <c r="AQ201" s="78" t="b">
        <v>0</v>
      </c>
      <c r="AR201" s="78" t="b">
        <v>1</v>
      </c>
      <c r="AS201" s="78"/>
      <c r="AT201" s="78">
        <v>7</v>
      </c>
      <c r="AU201" s="83" t="s">
        <v>2970</v>
      </c>
      <c r="AV201" s="78" t="b">
        <v>0</v>
      </c>
      <c r="AW201" s="78" t="s">
        <v>3104</v>
      </c>
      <c r="AX201" s="83" t="s">
        <v>3303</v>
      </c>
      <c r="AY201" s="78" t="s">
        <v>66</v>
      </c>
      <c r="AZ201" s="78" t="str">
        <f>REPLACE(INDEX(GroupVertices[Group],MATCH(Vertices[[#This Row],[Vertex]],GroupVertices[Vertex],0)),1,1,"")</f>
        <v>21</v>
      </c>
      <c r="BA201" s="48"/>
      <c r="BB201" s="48"/>
      <c r="BC201" s="48"/>
      <c r="BD201" s="48"/>
      <c r="BE201" s="48"/>
      <c r="BF201" s="48"/>
      <c r="BG201" s="116" t="s">
        <v>4379</v>
      </c>
      <c r="BH201" s="116" t="s">
        <v>4379</v>
      </c>
      <c r="BI201" s="116" t="s">
        <v>4508</v>
      </c>
      <c r="BJ201" s="116" t="s">
        <v>4508</v>
      </c>
      <c r="BK201" s="116">
        <v>2</v>
      </c>
      <c r="BL201" s="120">
        <v>8.695652173913043</v>
      </c>
      <c r="BM201" s="116">
        <v>0</v>
      </c>
      <c r="BN201" s="120">
        <v>0</v>
      </c>
      <c r="BO201" s="116">
        <v>0</v>
      </c>
      <c r="BP201" s="120">
        <v>0</v>
      </c>
      <c r="BQ201" s="116">
        <v>21</v>
      </c>
      <c r="BR201" s="120">
        <v>91.30434782608695</v>
      </c>
      <c r="BS201" s="116">
        <v>23</v>
      </c>
      <c r="BT201" s="2"/>
      <c r="BU201" s="3"/>
      <c r="BV201" s="3"/>
      <c r="BW201" s="3"/>
      <c r="BX201" s="3"/>
    </row>
    <row r="202" spans="1:76" ht="15">
      <c r="A202" s="64" t="s">
        <v>464</v>
      </c>
      <c r="B202" s="65"/>
      <c r="C202" s="65" t="s">
        <v>64</v>
      </c>
      <c r="D202" s="66">
        <v>348.81519591341834</v>
      </c>
      <c r="E202" s="68"/>
      <c r="F202" s="100" t="s">
        <v>3035</v>
      </c>
      <c r="G202" s="65"/>
      <c r="H202" s="69" t="s">
        <v>464</v>
      </c>
      <c r="I202" s="70"/>
      <c r="J202" s="70"/>
      <c r="K202" s="69" t="s">
        <v>3618</v>
      </c>
      <c r="L202" s="73">
        <v>1</v>
      </c>
      <c r="M202" s="74">
        <v>7931.30517578125</v>
      </c>
      <c r="N202" s="74">
        <v>5931.759765625</v>
      </c>
      <c r="O202" s="75"/>
      <c r="P202" s="76"/>
      <c r="Q202" s="76"/>
      <c r="R202" s="86"/>
      <c r="S202" s="48">
        <v>1</v>
      </c>
      <c r="T202" s="48">
        <v>0</v>
      </c>
      <c r="U202" s="49">
        <v>0</v>
      </c>
      <c r="V202" s="49">
        <v>0.333333</v>
      </c>
      <c r="W202" s="49">
        <v>0</v>
      </c>
      <c r="X202" s="49">
        <v>0.770269</v>
      </c>
      <c r="Y202" s="49">
        <v>0</v>
      </c>
      <c r="Z202" s="49">
        <v>0</v>
      </c>
      <c r="AA202" s="71">
        <v>202</v>
      </c>
      <c r="AB202" s="71"/>
      <c r="AC202" s="72"/>
      <c r="AD202" s="78" t="s">
        <v>1906</v>
      </c>
      <c r="AE202" s="78">
        <v>1721</v>
      </c>
      <c r="AF202" s="78">
        <v>341058</v>
      </c>
      <c r="AG202" s="78">
        <v>138949</v>
      </c>
      <c r="AH202" s="78">
        <v>743</v>
      </c>
      <c r="AI202" s="78"/>
      <c r="AJ202" s="78" t="s">
        <v>2207</v>
      </c>
      <c r="AK202" s="78" t="s">
        <v>2339</v>
      </c>
      <c r="AL202" s="83" t="s">
        <v>2617</v>
      </c>
      <c r="AM202" s="78"/>
      <c r="AN202" s="80">
        <v>39860.40068287037</v>
      </c>
      <c r="AO202" s="83" t="s">
        <v>2864</v>
      </c>
      <c r="AP202" s="78" t="b">
        <v>0</v>
      </c>
      <c r="AQ202" s="78" t="b">
        <v>0</v>
      </c>
      <c r="AR202" s="78" t="b">
        <v>1</v>
      </c>
      <c r="AS202" s="78"/>
      <c r="AT202" s="78">
        <v>2279</v>
      </c>
      <c r="AU202" s="83" t="s">
        <v>2957</v>
      </c>
      <c r="AV202" s="78" t="b">
        <v>1</v>
      </c>
      <c r="AW202" s="78" t="s">
        <v>3104</v>
      </c>
      <c r="AX202" s="83" t="s">
        <v>3304</v>
      </c>
      <c r="AY202" s="78" t="s">
        <v>65</v>
      </c>
      <c r="AZ202" s="78" t="str">
        <f>REPLACE(INDEX(GroupVertices[Group],MATCH(Vertices[[#This Row],[Vertex]],GroupVertices[Vertex],0)),1,1,"")</f>
        <v>21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465</v>
      </c>
      <c r="B203" s="65"/>
      <c r="C203" s="65" t="s">
        <v>64</v>
      </c>
      <c r="D203" s="66">
        <v>185.87329243701325</v>
      </c>
      <c r="E203" s="68"/>
      <c r="F203" s="100" t="s">
        <v>3036</v>
      </c>
      <c r="G203" s="65"/>
      <c r="H203" s="69" t="s">
        <v>465</v>
      </c>
      <c r="I203" s="70"/>
      <c r="J203" s="70"/>
      <c r="K203" s="69" t="s">
        <v>3619</v>
      </c>
      <c r="L203" s="73">
        <v>1</v>
      </c>
      <c r="M203" s="74">
        <v>8200.9345703125</v>
      </c>
      <c r="N203" s="74">
        <v>5931.759765625</v>
      </c>
      <c r="O203" s="75"/>
      <c r="P203" s="76"/>
      <c r="Q203" s="76"/>
      <c r="R203" s="86"/>
      <c r="S203" s="48">
        <v>1</v>
      </c>
      <c r="T203" s="48">
        <v>0</v>
      </c>
      <c r="U203" s="49">
        <v>0</v>
      </c>
      <c r="V203" s="49">
        <v>0.333333</v>
      </c>
      <c r="W203" s="49">
        <v>0</v>
      </c>
      <c r="X203" s="49">
        <v>0.770269</v>
      </c>
      <c r="Y203" s="49">
        <v>0</v>
      </c>
      <c r="Z203" s="49">
        <v>0</v>
      </c>
      <c r="AA203" s="71">
        <v>203</v>
      </c>
      <c r="AB203" s="71"/>
      <c r="AC203" s="72"/>
      <c r="AD203" s="78" t="s">
        <v>1907</v>
      </c>
      <c r="AE203" s="78">
        <v>208</v>
      </c>
      <c r="AF203" s="78">
        <v>43585</v>
      </c>
      <c r="AG203" s="78">
        <v>7409</v>
      </c>
      <c r="AH203" s="78">
        <v>111</v>
      </c>
      <c r="AI203" s="78"/>
      <c r="AJ203" s="78" t="s">
        <v>2208</v>
      </c>
      <c r="AK203" s="78" t="s">
        <v>2321</v>
      </c>
      <c r="AL203" s="83" t="s">
        <v>2618</v>
      </c>
      <c r="AM203" s="78"/>
      <c r="AN203" s="80">
        <v>39780.47356481481</v>
      </c>
      <c r="AO203" s="78"/>
      <c r="AP203" s="78" t="b">
        <v>0</v>
      </c>
      <c r="AQ203" s="78" t="b">
        <v>0</v>
      </c>
      <c r="AR203" s="78" t="b">
        <v>1</v>
      </c>
      <c r="AS203" s="78" t="s">
        <v>1621</v>
      </c>
      <c r="AT203" s="78">
        <v>220</v>
      </c>
      <c r="AU203" s="83" t="s">
        <v>2960</v>
      </c>
      <c r="AV203" s="78" t="b">
        <v>1</v>
      </c>
      <c r="AW203" s="78" t="s">
        <v>3104</v>
      </c>
      <c r="AX203" s="83" t="s">
        <v>3305</v>
      </c>
      <c r="AY203" s="78" t="s">
        <v>65</v>
      </c>
      <c r="AZ203" s="78" t="str">
        <f>REPLACE(INDEX(GroupVertices[Group],MATCH(Vertices[[#This Row],[Vertex]],GroupVertices[Vertex],0)),1,1,"")</f>
        <v>21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356</v>
      </c>
      <c r="B204" s="65"/>
      <c r="C204" s="65" t="s">
        <v>64</v>
      </c>
      <c r="D204" s="66">
        <v>164.26222232390018</v>
      </c>
      <c r="E204" s="68"/>
      <c r="F204" s="100" t="s">
        <v>1012</v>
      </c>
      <c r="G204" s="65"/>
      <c r="H204" s="69" t="s">
        <v>356</v>
      </c>
      <c r="I204" s="70"/>
      <c r="J204" s="70"/>
      <c r="K204" s="69" t="s">
        <v>3620</v>
      </c>
      <c r="L204" s="73">
        <v>1</v>
      </c>
      <c r="M204" s="74">
        <v>6126.74267578125</v>
      </c>
      <c r="N204" s="74">
        <v>6139.5869140625</v>
      </c>
      <c r="O204" s="75"/>
      <c r="P204" s="76"/>
      <c r="Q204" s="76"/>
      <c r="R204" s="86"/>
      <c r="S204" s="48">
        <v>0</v>
      </c>
      <c r="T204" s="48">
        <v>2</v>
      </c>
      <c r="U204" s="49">
        <v>0</v>
      </c>
      <c r="V204" s="49">
        <v>0.1</v>
      </c>
      <c r="W204" s="49">
        <v>0</v>
      </c>
      <c r="X204" s="49">
        <v>0.668292</v>
      </c>
      <c r="Y204" s="49">
        <v>0.5</v>
      </c>
      <c r="Z204" s="49">
        <v>0</v>
      </c>
      <c r="AA204" s="71">
        <v>204</v>
      </c>
      <c r="AB204" s="71"/>
      <c r="AC204" s="72"/>
      <c r="AD204" s="78" t="s">
        <v>1908</v>
      </c>
      <c r="AE204" s="78">
        <v>1750</v>
      </c>
      <c r="AF204" s="78">
        <v>4131</v>
      </c>
      <c r="AG204" s="78">
        <v>16058</v>
      </c>
      <c r="AH204" s="78">
        <v>22239</v>
      </c>
      <c r="AI204" s="78"/>
      <c r="AJ204" s="78" t="s">
        <v>2209</v>
      </c>
      <c r="AK204" s="78" t="s">
        <v>2431</v>
      </c>
      <c r="AL204" s="83" t="s">
        <v>2619</v>
      </c>
      <c r="AM204" s="78"/>
      <c r="AN204" s="80">
        <v>40211.358460648145</v>
      </c>
      <c r="AO204" s="83" t="s">
        <v>2865</v>
      </c>
      <c r="AP204" s="78" t="b">
        <v>0</v>
      </c>
      <c r="AQ204" s="78" t="b">
        <v>0</v>
      </c>
      <c r="AR204" s="78" t="b">
        <v>0</v>
      </c>
      <c r="AS204" s="78"/>
      <c r="AT204" s="78">
        <v>61</v>
      </c>
      <c r="AU204" s="83" t="s">
        <v>2957</v>
      </c>
      <c r="AV204" s="78" t="b">
        <v>0</v>
      </c>
      <c r="AW204" s="78" t="s">
        <v>3104</v>
      </c>
      <c r="AX204" s="83" t="s">
        <v>3306</v>
      </c>
      <c r="AY204" s="78" t="s">
        <v>66</v>
      </c>
      <c r="AZ204" s="78" t="str">
        <f>REPLACE(INDEX(GroupVertices[Group],MATCH(Vertices[[#This Row],[Vertex]],GroupVertices[Vertex],0)),1,1,"")</f>
        <v>10</v>
      </c>
      <c r="BA204" s="48"/>
      <c r="BB204" s="48"/>
      <c r="BC204" s="48"/>
      <c r="BD204" s="48"/>
      <c r="BE204" s="48"/>
      <c r="BF204" s="48"/>
      <c r="BG204" s="116" t="s">
        <v>4376</v>
      </c>
      <c r="BH204" s="116" t="s">
        <v>4376</v>
      </c>
      <c r="BI204" s="116" t="s">
        <v>4505</v>
      </c>
      <c r="BJ204" s="116" t="s">
        <v>4505</v>
      </c>
      <c r="BK204" s="116">
        <v>0</v>
      </c>
      <c r="BL204" s="120">
        <v>0</v>
      </c>
      <c r="BM204" s="116">
        <v>0</v>
      </c>
      <c r="BN204" s="120">
        <v>0</v>
      </c>
      <c r="BO204" s="116">
        <v>0</v>
      </c>
      <c r="BP204" s="120">
        <v>0</v>
      </c>
      <c r="BQ204" s="116">
        <v>23</v>
      </c>
      <c r="BR204" s="120">
        <v>100</v>
      </c>
      <c r="BS204" s="116">
        <v>23</v>
      </c>
      <c r="BT204" s="2"/>
      <c r="BU204" s="3"/>
      <c r="BV204" s="3"/>
      <c r="BW204" s="3"/>
      <c r="BX204" s="3"/>
    </row>
    <row r="205" spans="1:76" ht="15">
      <c r="A205" s="64" t="s">
        <v>357</v>
      </c>
      <c r="B205" s="65"/>
      <c r="C205" s="65" t="s">
        <v>64</v>
      </c>
      <c r="D205" s="66">
        <v>166.91499295698696</v>
      </c>
      <c r="E205" s="68"/>
      <c r="F205" s="100" t="s">
        <v>1013</v>
      </c>
      <c r="G205" s="65"/>
      <c r="H205" s="69" t="s">
        <v>357</v>
      </c>
      <c r="I205" s="70"/>
      <c r="J205" s="70"/>
      <c r="K205" s="69" t="s">
        <v>3621</v>
      </c>
      <c r="L205" s="73">
        <v>1</v>
      </c>
      <c r="M205" s="74">
        <v>9677.39453125</v>
      </c>
      <c r="N205" s="74">
        <v>1094.0081787109375</v>
      </c>
      <c r="O205" s="75"/>
      <c r="P205" s="76"/>
      <c r="Q205" s="76"/>
      <c r="R205" s="86"/>
      <c r="S205" s="48">
        <v>2</v>
      </c>
      <c r="T205" s="48">
        <v>1</v>
      </c>
      <c r="U205" s="49">
        <v>0</v>
      </c>
      <c r="V205" s="49">
        <v>1</v>
      </c>
      <c r="W205" s="49">
        <v>0</v>
      </c>
      <c r="X205" s="49">
        <v>1.298243</v>
      </c>
      <c r="Y205" s="49">
        <v>0</v>
      </c>
      <c r="Z205" s="49">
        <v>0</v>
      </c>
      <c r="AA205" s="71">
        <v>205</v>
      </c>
      <c r="AB205" s="71"/>
      <c r="AC205" s="72"/>
      <c r="AD205" s="78" t="s">
        <v>1909</v>
      </c>
      <c r="AE205" s="78">
        <v>720</v>
      </c>
      <c r="AF205" s="78">
        <v>8974</v>
      </c>
      <c r="AG205" s="78">
        <v>13504</v>
      </c>
      <c r="AH205" s="78">
        <v>795</v>
      </c>
      <c r="AI205" s="78"/>
      <c r="AJ205" s="78" t="s">
        <v>2210</v>
      </c>
      <c r="AK205" s="78" t="s">
        <v>2433</v>
      </c>
      <c r="AL205" s="83" t="s">
        <v>2620</v>
      </c>
      <c r="AM205" s="78"/>
      <c r="AN205" s="80">
        <v>40392.55917824074</v>
      </c>
      <c r="AO205" s="83" t="s">
        <v>2866</v>
      </c>
      <c r="AP205" s="78" t="b">
        <v>0</v>
      </c>
      <c r="AQ205" s="78" t="b">
        <v>0</v>
      </c>
      <c r="AR205" s="78" t="b">
        <v>0</v>
      </c>
      <c r="AS205" s="78"/>
      <c r="AT205" s="78">
        <v>134</v>
      </c>
      <c r="AU205" s="83" t="s">
        <v>2957</v>
      </c>
      <c r="AV205" s="78" t="b">
        <v>0</v>
      </c>
      <c r="AW205" s="78" t="s">
        <v>3104</v>
      </c>
      <c r="AX205" s="83" t="s">
        <v>3307</v>
      </c>
      <c r="AY205" s="78" t="s">
        <v>66</v>
      </c>
      <c r="AZ205" s="78" t="str">
        <f>REPLACE(INDEX(GroupVertices[Group],MATCH(Vertices[[#This Row],[Vertex]],GroupVertices[Vertex],0)),1,1,"")</f>
        <v>40</v>
      </c>
      <c r="BA205" s="48" t="s">
        <v>3874</v>
      </c>
      <c r="BB205" s="48" t="s">
        <v>3874</v>
      </c>
      <c r="BC205" s="48" t="s">
        <v>3893</v>
      </c>
      <c r="BD205" s="48" t="s">
        <v>3893</v>
      </c>
      <c r="BE205" s="48" t="s">
        <v>800</v>
      </c>
      <c r="BF205" s="48" t="s">
        <v>800</v>
      </c>
      <c r="BG205" s="116" t="s">
        <v>4044</v>
      </c>
      <c r="BH205" s="116" t="s">
        <v>4423</v>
      </c>
      <c r="BI205" s="116" t="s">
        <v>4166</v>
      </c>
      <c r="BJ205" s="116" t="s">
        <v>4546</v>
      </c>
      <c r="BK205" s="116">
        <v>0</v>
      </c>
      <c r="BL205" s="120">
        <v>0</v>
      </c>
      <c r="BM205" s="116">
        <v>1</v>
      </c>
      <c r="BN205" s="120">
        <v>1.7241379310344827</v>
      </c>
      <c r="BO205" s="116">
        <v>0</v>
      </c>
      <c r="BP205" s="120">
        <v>0</v>
      </c>
      <c r="BQ205" s="116">
        <v>57</v>
      </c>
      <c r="BR205" s="120">
        <v>98.27586206896552</v>
      </c>
      <c r="BS205" s="116">
        <v>58</v>
      </c>
      <c r="BT205" s="2"/>
      <c r="BU205" s="3"/>
      <c r="BV205" s="3"/>
      <c r="BW205" s="3"/>
      <c r="BX205" s="3"/>
    </row>
    <row r="206" spans="1:76" ht="15">
      <c r="A206" s="64" t="s">
        <v>358</v>
      </c>
      <c r="B206" s="65"/>
      <c r="C206" s="65" t="s">
        <v>64</v>
      </c>
      <c r="D206" s="66">
        <v>162.04601130150306</v>
      </c>
      <c r="E206" s="68"/>
      <c r="F206" s="100" t="s">
        <v>1014</v>
      </c>
      <c r="G206" s="65"/>
      <c r="H206" s="69" t="s">
        <v>358</v>
      </c>
      <c r="I206" s="70"/>
      <c r="J206" s="70"/>
      <c r="K206" s="69" t="s">
        <v>3622</v>
      </c>
      <c r="L206" s="73">
        <v>1</v>
      </c>
      <c r="M206" s="74">
        <v>9677.39453125</v>
      </c>
      <c r="N206" s="74">
        <v>599.9400024414062</v>
      </c>
      <c r="O206" s="75"/>
      <c r="P206" s="76"/>
      <c r="Q206" s="76"/>
      <c r="R206" s="86"/>
      <c r="S206" s="48">
        <v>0</v>
      </c>
      <c r="T206" s="48">
        <v>1</v>
      </c>
      <c r="U206" s="49">
        <v>0</v>
      </c>
      <c r="V206" s="49">
        <v>1</v>
      </c>
      <c r="W206" s="49">
        <v>0</v>
      </c>
      <c r="X206" s="49">
        <v>0.701753</v>
      </c>
      <c r="Y206" s="49">
        <v>0</v>
      </c>
      <c r="Z206" s="49">
        <v>0</v>
      </c>
      <c r="AA206" s="71">
        <v>206</v>
      </c>
      <c r="AB206" s="71"/>
      <c r="AC206" s="72"/>
      <c r="AD206" s="78" t="s">
        <v>1910</v>
      </c>
      <c r="AE206" s="78">
        <v>298</v>
      </c>
      <c r="AF206" s="78">
        <v>85</v>
      </c>
      <c r="AG206" s="78">
        <v>843</v>
      </c>
      <c r="AH206" s="78">
        <v>6</v>
      </c>
      <c r="AI206" s="78"/>
      <c r="AJ206" s="78" t="s">
        <v>2211</v>
      </c>
      <c r="AK206" s="78" t="s">
        <v>2434</v>
      </c>
      <c r="AL206" s="83" t="s">
        <v>2621</v>
      </c>
      <c r="AM206" s="78"/>
      <c r="AN206" s="80">
        <v>43514.39732638889</v>
      </c>
      <c r="AO206" s="83" t="s">
        <v>2867</v>
      </c>
      <c r="AP206" s="78" t="b">
        <v>0</v>
      </c>
      <c r="AQ206" s="78" t="b">
        <v>0</v>
      </c>
      <c r="AR206" s="78" t="b">
        <v>0</v>
      </c>
      <c r="AS206" s="78"/>
      <c r="AT206" s="78">
        <v>0</v>
      </c>
      <c r="AU206" s="83" t="s">
        <v>2957</v>
      </c>
      <c r="AV206" s="78" t="b">
        <v>0</v>
      </c>
      <c r="AW206" s="78" t="s">
        <v>3104</v>
      </c>
      <c r="AX206" s="83" t="s">
        <v>3308</v>
      </c>
      <c r="AY206" s="78" t="s">
        <v>66</v>
      </c>
      <c r="AZ206" s="78" t="str">
        <f>REPLACE(INDEX(GroupVertices[Group],MATCH(Vertices[[#This Row],[Vertex]],GroupVertices[Vertex],0)),1,1,"")</f>
        <v>40</v>
      </c>
      <c r="BA206" s="48"/>
      <c r="BB206" s="48"/>
      <c r="BC206" s="48"/>
      <c r="BD206" s="48"/>
      <c r="BE206" s="48"/>
      <c r="BF206" s="48"/>
      <c r="BG206" s="116" t="s">
        <v>4380</v>
      </c>
      <c r="BH206" s="116" t="s">
        <v>4380</v>
      </c>
      <c r="BI206" s="116" t="s">
        <v>4509</v>
      </c>
      <c r="BJ206" s="116" t="s">
        <v>4509</v>
      </c>
      <c r="BK206" s="116">
        <v>0</v>
      </c>
      <c r="BL206" s="120">
        <v>0</v>
      </c>
      <c r="BM206" s="116">
        <v>0</v>
      </c>
      <c r="BN206" s="120">
        <v>0</v>
      </c>
      <c r="BO206" s="116">
        <v>0</v>
      </c>
      <c r="BP206" s="120">
        <v>0</v>
      </c>
      <c r="BQ206" s="116">
        <v>23</v>
      </c>
      <c r="BR206" s="120">
        <v>100</v>
      </c>
      <c r="BS206" s="116">
        <v>23</v>
      </c>
      <c r="BT206" s="2"/>
      <c r="BU206" s="3"/>
      <c r="BV206" s="3"/>
      <c r="BW206" s="3"/>
      <c r="BX206" s="3"/>
    </row>
    <row r="207" spans="1:76" ht="15">
      <c r="A207" s="64" t="s">
        <v>360</v>
      </c>
      <c r="B207" s="65"/>
      <c r="C207" s="65" t="s">
        <v>64</v>
      </c>
      <c r="D207" s="66">
        <v>162.27771106978628</v>
      </c>
      <c r="E207" s="68"/>
      <c r="F207" s="100" t="s">
        <v>1016</v>
      </c>
      <c r="G207" s="65"/>
      <c r="H207" s="69" t="s">
        <v>360</v>
      </c>
      <c r="I207" s="70"/>
      <c r="J207" s="70"/>
      <c r="K207" s="69" t="s">
        <v>3623</v>
      </c>
      <c r="L207" s="73">
        <v>1</v>
      </c>
      <c r="M207" s="74">
        <v>3288.25341796875</v>
      </c>
      <c r="N207" s="74">
        <v>8060.9345703125</v>
      </c>
      <c r="O207" s="75"/>
      <c r="P207" s="76"/>
      <c r="Q207" s="76"/>
      <c r="R207" s="86"/>
      <c r="S207" s="48">
        <v>0</v>
      </c>
      <c r="T207" s="48">
        <v>1</v>
      </c>
      <c r="U207" s="49">
        <v>0</v>
      </c>
      <c r="V207" s="49">
        <v>0.015625</v>
      </c>
      <c r="W207" s="49">
        <v>0</v>
      </c>
      <c r="X207" s="49">
        <v>0.546847</v>
      </c>
      <c r="Y207" s="49">
        <v>0</v>
      </c>
      <c r="Z207" s="49">
        <v>0</v>
      </c>
      <c r="AA207" s="71">
        <v>207</v>
      </c>
      <c r="AB207" s="71"/>
      <c r="AC207" s="72"/>
      <c r="AD207" s="78" t="s">
        <v>1911</v>
      </c>
      <c r="AE207" s="78">
        <v>143</v>
      </c>
      <c r="AF207" s="78">
        <v>508</v>
      </c>
      <c r="AG207" s="78">
        <v>1124</v>
      </c>
      <c r="AH207" s="78">
        <v>108</v>
      </c>
      <c r="AI207" s="78"/>
      <c r="AJ207" s="78" t="s">
        <v>2212</v>
      </c>
      <c r="AK207" s="78" t="s">
        <v>2435</v>
      </c>
      <c r="AL207" s="78"/>
      <c r="AM207" s="78"/>
      <c r="AN207" s="80">
        <v>39874.202002314814</v>
      </c>
      <c r="AO207" s="78"/>
      <c r="AP207" s="78" t="b">
        <v>1</v>
      </c>
      <c r="AQ207" s="78" t="b">
        <v>0</v>
      </c>
      <c r="AR207" s="78" t="b">
        <v>0</v>
      </c>
      <c r="AS207" s="78"/>
      <c r="AT207" s="78">
        <v>18</v>
      </c>
      <c r="AU207" s="83" t="s">
        <v>2957</v>
      </c>
      <c r="AV207" s="78" t="b">
        <v>0</v>
      </c>
      <c r="AW207" s="78" t="s">
        <v>3104</v>
      </c>
      <c r="AX207" s="83" t="s">
        <v>3309</v>
      </c>
      <c r="AY207" s="78" t="s">
        <v>66</v>
      </c>
      <c r="AZ207" s="78" t="str">
        <f>REPLACE(INDEX(GroupVertices[Group],MATCH(Vertices[[#This Row],[Vertex]],GroupVertices[Vertex],0)),1,1,"")</f>
        <v>3</v>
      </c>
      <c r="BA207" s="48"/>
      <c r="BB207" s="48"/>
      <c r="BC207" s="48"/>
      <c r="BD207" s="48"/>
      <c r="BE207" s="48"/>
      <c r="BF207" s="48"/>
      <c r="BG207" s="116" t="s">
        <v>4350</v>
      </c>
      <c r="BH207" s="116" t="s">
        <v>4350</v>
      </c>
      <c r="BI207" s="116" t="s">
        <v>4479</v>
      </c>
      <c r="BJ207" s="116" t="s">
        <v>4479</v>
      </c>
      <c r="BK207" s="116">
        <v>0</v>
      </c>
      <c r="BL207" s="120">
        <v>0</v>
      </c>
      <c r="BM207" s="116">
        <v>2</v>
      </c>
      <c r="BN207" s="120">
        <v>9.090909090909092</v>
      </c>
      <c r="BO207" s="116">
        <v>0</v>
      </c>
      <c r="BP207" s="120">
        <v>0</v>
      </c>
      <c r="BQ207" s="116">
        <v>20</v>
      </c>
      <c r="BR207" s="120">
        <v>90.9090909090909</v>
      </c>
      <c r="BS207" s="116">
        <v>22</v>
      </c>
      <c r="BT207" s="2"/>
      <c r="BU207" s="3"/>
      <c r="BV207" s="3"/>
      <c r="BW207" s="3"/>
      <c r="BX207" s="3"/>
    </row>
    <row r="208" spans="1:76" ht="15">
      <c r="A208" s="64" t="s">
        <v>361</v>
      </c>
      <c r="B208" s="65"/>
      <c r="C208" s="65" t="s">
        <v>64</v>
      </c>
      <c r="D208" s="66">
        <v>162.0098595646078</v>
      </c>
      <c r="E208" s="68"/>
      <c r="F208" s="100" t="s">
        <v>1017</v>
      </c>
      <c r="G208" s="65"/>
      <c r="H208" s="69" t="s">
        <v>361</v>
      </c>
      <c r="I208" s="70"/>
      <c r="J208" s="70"/>
      <c r="K208" s="69" t="s">
        <v>3624</v>
      </c>
      <c r="L208" s="73">
        <v>1</v>
      </c>
      <c r="M208" s="74">
        <v>4288.0703125</v>
      </c>
      <c r="N208" s="74">
        <v>1962.9527587890625</v>
      </c>
      <c r="O208" s="75"/>
      <c r="P208" s="76"/>
      <c r="Q208" s="76"/>
      <c r="R208" s="86"/>
      <c r="S208" s="48">
        <v>0</v>
      </c>
      <c r="T208" s="48">
        <v>2</v>
      </c>
      <c r="U208" s="49">
        <v>0</v>
      </c>
      <c r="V208" s="49">
        <v>0.00495</v>
      </c>
      <c r="W208" s="49">
        <v>0.001802</v>
      </c>
      <c r="X208" s="49">
        <v>0.580013</v>
      </c>
      <c r="Y208" s="49">
        <v>0.5</v>
      </c>
      <c r="Z208" s="49">
        <v>0</v>
      </c>
      <c r="AA208" s="71">
        <v>208</v>
      </c>
      <c r="AB208" s="71"/>
      <c r="AC208" s="72"/>
      <c r="AD208" s="78" t="s">
        <v>1912</v>
      </c>
      <c r="AE208" s="78">
        <v>34</v>
      </c>
      <c r="AF208" s="78">
        <v>19</v>
      </c>
      <c r="AG208" s="78">
        <v>13</v>
      </c>
      <c r="AH208" s="78">
        <v>21</v>
      </c>
      <c r="AI208" s="78"/>
      <c r="AJ208" s="78" t="s">
        <v>2213</v>
      </c>
      <c r="AK208" s="78" t="s">
        <v>2436</v>
      </c>
      <c r="AL208" s="83" t="s">
        <v>2622</v>
      </c>
      <c r="AM208" s="78"/>
      <c r="AN208" s="80">
        <v>43454.49175925926</v>
      </c>
      <c r="AO208" s="83" t="s">
        <v>2868</v>
      </c>
      <c r="AP208" s="78" t="b">
        <v>0</v>
      </c>
      <c r="AQ208" s="78" t="b">
        <v>0</v>
      </c>
      <c r="AR208" s="78" t="b">
        <v>0</v>
      </c>
      <c r="AS208" s="78"/>
      <c r="AT208" s="78">
        <v>0</v>
      </c>
      <c r="AU208" s="83" t="s">
        <v>2957</v>
      </c>
      <c r="AV208" s="78" t="b">
        <v>0</v>
      </c>
      <c r="AW208" s="78" t="s">
        <v>3104</v>
      </c>
      <c r="AX208" s="83" t="s">
        <v>3310</v>
      </c>
      <c r="AY208" s="78" t="s">
        <v>66</v>
      </c>
      <c r="AZ208" s="78" t="str">
        <f>REPLACE(INDEX(GroupVertices[Group],MATCH(Vertices[[#This Row],[Vertex]],GroupVertices[Vertex],0)),1,1,"")</f>
        <v>7</v>
      </c>
      <c r="BA208" s="48"/>
      <c r="BB208" s="48"/>
      <c r="BC208" s="48"/>
      <c r="BD208" s="48"/>
      <c r="BE208" s="48" t="s">
        <v>832</v>
      </c>
      <c r="BF208" s="48" t="s">
        <v>832</v>
      </c>
      <c r="BG208" s="116" t="s">
        <v>4368</v>
      </c>
      <c r="BH208" s="116" t="s">
        <v>4368</v>
      </c>
      <c r="BI208" s="116" t="s">
        <v>4497</v>
      </c>
      <c r="BJ208" s="116" t="s">
        <v>4497</v>
      </c>
      <c r="BK208" s="116">
        <v>0</v>
      </c>
      <c r="BL208" s="120">
        <v>0</v>
      </c>
      <c r="BM208" s="116">
        <v>0</v>
      </c>
      <c r="BN208" s="120">
        <v>0</v>
      </c>
      <c r="BO208" s="116">
        <v>0</v>
      </c>
      <c r="BP208" s="120">
        <v>0</v>
      </c>
      <c r="BQ208" s="116">
        <v>24</v>
      </c>
      <c r="BR208" s="120">
        <v>100</v>
      </c>
      <c r="BS208" s="116">
        <v>24</v>
      </c>
      <c r="BT208" s="2"/>
      <c r="BU208" s="3"/>
      <c r="BV208" s="3"/>
      <c r="BW208" s="3"/>
      <c r="BX208" s="3"/>
    </row>
    <row r="209" spans="1:76" ht="15">
      <c r="A209" s="64" t="s">
        <v>362</v>
      </c>
      <c r="B209" s="65"/>
      <c r="C209" s="65" t="s">
        <v>64</v>
      </c>
      <c r="D209" s="66">
        <v>162.0104073181971</v>
      </c>
      <c r="E209" s="68"/>
      <c r="F209" s="100" t="s">
        <v>1018</v>
      </c>
      <c r="G209" s="65"/>
      <c r="H209" s="69" t="s">
        <v>362</v>
      </c>
      <c r="I209" s="70"/>
      <c r="J209" s="70"/>
      <c r="K209" s="69" t="s">
        <v>3625</v>
      </c>
      <c r="L209" s="73">
        <v>8.240336743007152</v>
      </c>
      <c r="M209" s="74">
        <v>7197.1357421875</v>
      </c>
      <c r="N209" s="74">
        <v>5490.626953125</v>
      </c>
      <c r="O209" s="75"/>
      <c r="P209" s="76"/>
      <c r="Q209" s="76"/>
      <c r="R209" s="86"/>
      <c r="S209" s="48">
        <v>0</v>
      </c>
      <c r="T209" s="48">
        <v>2</v>
      </c>
      <c r="U209" s="49">
        <v>2</v>
      </c>
      <c r="V209" s="49">
        <v>0.5</v>
      </c>
      <c r="W209" s="49">
        <v>0</v>
      </c>
      <c r="X209" s="49">
        <v>1.459457</v>
      </c>
      <c r="Y209" s="49">
        <v>0</v>
      </c>
      <c r="Z209" s="49">
        <v>0</v>
      </c>
      <c r="AA209" s="71">
        <v>209</v>
      </c>
      <c r="AB209" s="71"/>
      <c r="AC209" s="72"/>
      <c r="AD209" s="78" t="s">
        <v>1913</v>
      </c>
      <c r="AE209" s="78">
        <v>39</v>
      </c>
      <c r="AF209" s="78">
        <v>20</v>
      </c>
      <c r="AG209" s="78">
        <v>14</v>
      </c>
      <c r="AH209" s="78">
        <v>21</v>
      </c>
      <c r="AI209" s="78"/>
      <c r="AJ209" s="78"/>
      <c r="AK209" s="78"/>
      <c r="AL209" s="78"/>
      <c r="AM209" s="78"/>
      <c r="AN209" s="80">
        <v>43690.53450231482</v>
      </c>
      <c r="AO209" s="78"/>
      <c r="AP209" s="78" t="b">
        <v>1</v>
      </c>
      <c r="AQ209" s="78" t="b">
        <v>0</v>
      </c>
      <c r="AR209" s="78" t="b">
        <v>0</v>
      </c>
      <c r="AS209" s="78"/>
      <c r="AT209" s="78">
        <v>0</v>
      </c>
      <c r="AU209" s="78"/>
      <c r="AV209" s="78" t="b">
        <v>0</v>
      </c>
      <c r="AW209" s="78" t="s">
        <v>3104</v>
      </c>
      <c r="AX209" s="83" t="s">
        <v>3311</v>
      </c>
      <c r="AY209" s="78" t="s">
        <v>66</v>
      </c>
      <c r="AZ209" s="78" t="str">
        <f>REPLACE(INDEX(GroupVertices[Group],MATCH(Vertices[[#This Row],[Vertex]],GroupVertices[Vertex],0)),1,1,"")</f>
        <v>20</v>
      </c>
      <c r="BA209" s="48" t="s">
        <v>738</v>
      </c>
      <c r="BB209" s="48" t="s">
        <v>738</v>
      </c>
      <c r="BC209" s="48" t="s">
        <v>778</v>
      </c>
      <c r="BD209" s="48" t="s">
        <v>778</v>
      </c>
      <c r="BE209" s="48" t="s">
        <v>800</v>
      </c>
      <c r="BF209" s="48" t="s">
        <v>800</v>
      </c>
      <c r="BG209" s="116" t="s">
        <v>4381</v>
      </c>
      <c r="BH209" s="116" t="s">
        <v>4381</v>
      </c>
      <c r="BI209" s="116" t="s">
        <v>4510</v>
      </c>
      <c r="BJ209" s="116" t="s">
        <v>4510</v>
      </c>
      <c r="BK209" s="116">
        <v>1</v>
      </c>
      <c r="BL209" s="120">
        <v>11.11111111111111</v>
      </c>
      <c r="BM209" s="116">
        <v>0</v>
      </c>
      <c r="BN209" s="120">
        <v>0</v>
      </c>
      <c r="BO209" s="116">
        <v>0</v>
      </c>
      <c r="BP209" s="120">
        <v>0</v>
      </c>
      <c r="BQ209" s="116">
        <v>8</v>
      </c>
      <c r="BR209" s="120">
        <v>88.88888888888889</v>
      </c>
      <c r="BS209" s="116">
        <v>9</v>
      </c>
      <c r="BT209" s="2"/>
      <c r="BU209" s="3"/>
      <c r="BV209" s="3"/>
      <c r="BW209" s="3"/>
      <c r="BX209" s="3"/>
    </row>
    <row r="210" spans="1:76" ht="15">
      <c r="A210" s="64" t="s">
        <v>466</v>
      </c>
      <c r="B210" s="65"/>
      <c r="C210" s="65" t="s">
        <v>64</v>
      </c>
      <c r="D210" s="66">
        <v>162.24758462237358</v>
      </c>
      <c r="E210" s="68"/>
      <c r="F210" s="100" t="s">
        <v>3037</v>
      </c>
      <c r="G210" s="65"/>
      <c r="H210" s="69" t="s">
        <v>466</v>
      </c>
      <c r="I210" s="70"/>
      <c r="J210" s="70"/>
      <c r="K210" s="69" t="s">
        <v>3626</v>
      </c>
      <c r="L210" s="73">
        <v>1</v>
      </c>
      <c r="M210" s="74">
        <v>7197.1357421875</v>
      </c>
      <c r="N210" s="74">
        <v>5931.759765625</v>
      </c>
      <c r="O210" s="75"/>
      <c r="P210" s="76"/>
      <c r="Q210" s="76"/>
      <c r="R210" s="86"/>
      <c r="S210" s="48">
        <v>1</v>
      </c>
      <c r="T210" s="48">
        <v>0</v>
      </c>
      <c r="U210" s="49">
        <v>0</v>
      </c>
      <c r="V210" s="49">
        <v>0.333333</v>
      </c>
      <c r="W210" s="49">
        <v>0</v>
      </c>
      <c r="X210" s="49">
        <v>0.770269</v>
      </c>
      <c r="Y210" s="49">
        <v>0</v>
      </c>
      <c r="Z210" s="49">
        <v>0</v>
      </c>
      <c r="AA210" s="71">
        <v>210</v>
      </c>
      <c r="AB210" s="71"/>
      <c r="AC210" s="72"/>
      <c r="AD210" s="78" t="s">
        <v>1914</v>
      </c>
      <c r="AE210" s="78">
        <v>452</v>
      </c>
      <c r="AF210" s="78">
        <v>453</v>
      </c>
      <c r="AG210" s="78">
        <v>1015</v>
      </c>
      <c r="AH210" s="78">
        <v>959</v>
      </c>
      <c r="AI210" s="78"/>
      <c r="AJ210" s="78"/>
      <c r="AK210" s="78" t="s">
        <v>2437</v>
      </c>
      <c r="AL210" s="78"/>
      <c r="AM210" s="78"/>
      <c r="AN210" s="80">
        <v>41241.101689814815</v>
      </c>
      <c r="AO210" s="78"/>
      <c r="AP210" s="78" t="b">
        <v>1</v>
      </c>
      <c r="AQ210" s="78" t="b">
        <v>0</v>
      </c>
      <c r="AR210" s="78" t="b">
        <v>1</v>
      </c>
      <c r="AS210" s="78"/>
      <c r="AT210" s="78">
        <v>3</v>
      </c>
      <c r="AU210" s="83" t="s">
        <v>2957</v>
      </c>
      <c r="AV210" s="78" t="b">
        <v>0</v>
      </c>
      <c r="AW210" s="78" t="s">
        <v>3104</v>
      </c>
      <c r="AX210" s="83" t="s">
        <v>3312</v>
      </c>
      <c r="AY210" s="78" t="s">
        <v>65</v>
      </c>
      <c r="AZ210" s="78" t="str">
        <f>REPLACE(INDEX(GroupVertices[Group],MATCH(Vertices[[#This Row],[Vertex]],GroupVertices[Vertex],0)),1,1,"")</f>
        <v>20</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467</v>
      </c>
      <c r="B211" s="65"/>
      <c r="C211" s="65" t="s">
        <v>64</v>
      </c>
      <c r="D211" s="66">
        <v>162.23279527546188</v>
      </c>
      <c r="E211" s="68"/>
      <c r="F211" s="100" t="s">
        <v>3038</v>
      </c>
      <c r="G211" s="65"/>
      <c r="H211" s="69" t="s">
        <v>467</v>
      </c>
      <c r="I211" s="70"/>
      <c r="J211" s="70"/>
      <c r="K211" s="69" t="s">
        <v>3627</v>
      </c>
      <c r="L211" s="73">
        <v>1</v>
      </c>
      <c r="M211" s="74">
        <v>7466.7646484375</v>
      </c>
      <c r="N211" s="74">
        <v>5931.759765625</v>
      </c>
      <c r="O211" s="75"/>
      <c r="P211" s="76"/>
      <c r="Q211" s="76"/>
      <c r="R211" s="86"/>
      <c r="S211" s="48">
        <v>1</v>
      </c>
      <c r="T211" s="48">
        <v>0</v>
      </c>
      <c r="U211" s="49">
        <v>0</v>
      </c>
      <c r="V211" s="49">
        <v>0.333333</v>
      </c>
      <c r="W211" s="49">
        <v>0</v>
      </c>
      <c r="X211" s="49">
        <v>0.770269</v>
      </c>
      <c r="Y211" s="49">
        <v>0</v>
      </c>
      <c r="Z211" s="49">
        <v>0</v>
      </c>
      <c r="AA211" s="71">
        <v>211</v>
      </c>
      <c r="AB211" s="71"/>
      <c r="AC211" s="72"/>
      <c r="AD211" s="78" t="s">
        <v>1915</v>
      </c>
      <c r="AE211" s="78">
        <v>490</v>
      </c>
      <c r="AF211" s="78">
        <v>426</v>
      </c>
      <c r="AG211" s="78">
        <v>1053</v>
      </c>
      <c r="AH211" s="78">
        <v>1034</v>
      </c>
      <c r="AI211" s="78"/>
      <c r="AJ211" s="78" t="s">
        <v>2214</v>
      </c>
      <c r="AK211" s="78" t="s">
        <v>2438</v>
      </c>
      <c r="AL211" s="78"/>
      <c r="AM211" s="78"/>
      <c r="AN211" s="80">
        <v>40567.144791666666</v>
      </c>
      <c r="AO211" s="83" t="s">
        <v>2869</v>
      </c>
      <c r="AP211" s="78" t="b">
        <v>1</v>
      </c>
      <c r="AQ211" s="78" t="b">
        <v>0</v>
      </c>
      <c r="AR211" s="78" t="b">
        <v>1</v>
      </c>
      <c r="AS211" s="78"/>
      <c r="AT211" s="78">
        <v>5</v>
      </c>
      <c r="AU211" s="83" t="s">
        <v>2957</v>
      </c>
      <c r="AV211" s="78" t="b">
        <v>0</v>
      </c>
      <c r="AW211" s="78" t="s">
        <v>3104</v>
      </c>
      <c r="AX211" s="83" t="s">
        <v>3313</v>
      </c>
      <c r="AY211" s="78" t="s">
        <v>65</v>
      </c>
      <c r="AZ211" s="78" t="str">
        <f>REPLACE(INDEX(GroupVertices[Group],MATCH(Vertices[[#This Row],[Vertex]],GroupVertices[Vertex],0)),1,1,"")</f>
        <v>20</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363</v>
      </c>
      <c r="B212" s="65"/>
      <c r="C212" s="65" t="s">
        <v>64</v>
      </c>
      <c r="D212" s="66">
        <v>162.14789346911695</v>
      </c>
      <c r="E212" s="68"/>
      <c r="F212" s="100" t="s">
        <v>1019</v>
      </c>
      <c r="G212" s="65"/>
      <c r="H212" s="69" t="s">
        <v>363</v>
      </c>
      <c r="I212" s="70"/>
      <c r="J212" s="70"/>
      <c r="K212" s="69" t="s">
        <v>3628</v>
      </c>
      <c r="L212" s="73">
        <v>1</v>
      </c>
      <c r="M212" s="74">
        <v>5870.34375</v>
      </c>
      <c r="N212" s="74">
        <v>5117.13525390625</v>
      </c>
      <c r="O212" s="75"/>
      <c r="P212" s="76"/>
      <c r="Q212" s="76"/>
      <c r="R212" s="86"/>
      <c r="S212" s="48">
        <v>0</v>
      </c>
      <c r="T212" s="48">
        <v>2</v>
      </c>
      <c r="U212" s="49">
        <v>0</v>
      </c>
      <c r="V212" s="49">
        <v>0.1</v>
      </c>
      <c r="W212" s="49">
        <v>0</v>
      </c>
      <c r="X212" s="49">
        <v>0.668292</v>
      </c>
      <c r="Y212" s="49">
        <v>0.5</v>
      </c>
      <c r="Z212" s="49">
        <v>0</v>
      </c>
      <c r="AA212" s="71">
        <v>212</v>
      </c>
      <c r="AB212" s="71"/>
      <c r="AC212" s="72"/>
      <c r="AD212" s="78" t="s">
        <v>1916</v>
      </c>
      <c r="AE212" s="78">
        <v>478</v>
      </c>
      <c r="AF212" s="78">
        <v>271</v>
      </c>
      <c r="AG212" s="78">
        <v>975</v>
      </c>
      <c r="AH212" s="78">
        <v>724</v>
      </c>
      <c r="AI212" s="78"/>
      <c r="AJ212" s="78" t="s">
        <v>2215</v>
      </c>
      <c r="AK212" s="78" t="s">
        <v>2439</v>
      </c>
      <c r="AL212" s="83" t="s">
        <v>2623</v>
      </c>
      <c r="AM212" s="78"/>
      <c r="AN212" s="80">
        <v>43363.27857638889</v>
      </c>
      <c r="AO212" s="83" t="s">
        <v>2870</v>
      </c>
      <c r="AP212" s="78" t="b">
        <v>0</v>
      </c>
      <c r="AQ212" s="78" t="b">
        <v>0</v>
      </c>
      <c r="AR212" s="78" t="b">
        <v>1</v>
      </c>
      <c r="AS212" s="78"/>
      <c r="AT212" s="78">
        <v>0</v>
      </c>
      <c r="AU212" s="83" t="s">
        <v>2957</v>
      </c>
      <c r="AV212" s="78" t="b">
        <v>0</v>
      </c>
      <c r="AW212" s="78" t="s">
        <v>3104</v>
      </c>
      <c r="AX212" s="83" t="s">
        <v>3314</v>
      </c>
      <c r="AY212" s="78" t="s">
        <v>66</v>
      </c>
      <c r="AZ212" s="78" t="str">
        <f>REPLACE(INDEX(GroupVertices[Group],MATCH(Vertices[[#This Row],[Vertex]],GroupVertices[Vertex],0)),1,1,"")</f>
        <v>10</v>
      </c>
      <c r="BA212" s="48"/>
      <c r="BB212" s="48"/>
      <c r="BC212" s="48"/>
      <c r="BD212" s="48"/>
      <c r="BE212" s="48"/>
      <c r="BF212" s="48"/>
      <c r="BG212" s="116" t="s">
        <v>4376</v>
      </c>
      <c r="BH212" s="116" t="s">
        <v>4376</v>
      </c>
      <c r="BI212" s="116" t="s">
        <v>4505</v>
      </c>
      <c r="BJ212" s="116" t="s">
        <v>4505</v>
      </c>
      <c r="BK212" s="116">
        <v>0</v>
      </c>
      <c r="BL212" s="120">
        <v>0</v>
      </c>
      <c r="BM212" s="116">
        <v>0</v>
      </c>
      <c r="BN212" s="120">
        <v>0</v>
      </c>
      <c r="BO212" s="116">
        <v>0</v>
      </c>
      <c r="BP212" s="120">
        <v>0</v>
      </c>
      <c r="BQ212" s="116">
        <v>23</v>
      </c>
      <c r="BR212" s="120">
        <v>100</v>
      </c>
      <c r="BS212" s="116">
        <v>23</v>
      </c>
      <c r="BT212" s="2"/>
      <c r="BU212" s="3"/>
      <c r="BV212" s="3"/>
      <c r="BW212" s="3"/>
      <c r="BX212" s="3"/>
    </row>
    <row r="213" spans="1:76" ht="15">
      <c r="A213" s="64" t="s">
        <v>364</v>
      </c>
      <c r="B213" s="65"/>
      <c r="C213" s="65" t="s">
        <v>64</v>
      </c>
      <c r="D213" s="66">
        <v>162.01095507178644</v>
      </c>
      <c r="E213" s="68"/>
      <c r="F213" s="100" t="s">
        <v>3039</v>
      </c>
      <c r="G213" s="65"/>
      <c r="H213" s="69" t="s">
        <v>364</v>
      </c>
      <c r="I213" s="70"/>
      <c r="J213" s="70"/>
      <c r="K213" s="69" t="s">
        <v>3629</v>
      </c>
      <c r="L213" s="73">
        <v>1</v>
      </c>
      <c r="M213" s="74">
        <v>1944.25</v>
      </c>
      <c r="N213" s="74">
        <v>2507.592529296875</v>
      </c>
      <c r="O213" s="75"/>
      <c r="P213" s="76"/>
      <c r="Q213" s="76"/>
      <c r="R213" s="86"/>
      <c r="S213" s="48">
        <v>1</v>
      </c>
      <c r="T213" s="48">
        <v>1</v>
      </c>
      <c r="U213" s="49">
        <v>0</v>
      </c>
      <c r="V213" s="49">
        <v>0</v>
      </c>
      <c r="W213" s="49">
        <v>0</v>
      </c>
      <c r="X213" s="49">
        <v>0.999998</v>
      </c>
      <c r="Y213" s="49">
        <v>0</v>
      </c>
      <c r="Z213" s="49" t="s">
        <v>3838</v>
      </c>
      <c r="AA213" s="71">
        <v>213</v>
      </c>
      <c r="AB213" s="71"/>
      <c r="AC213" s="72"/>
      <c r="AD213" s="78" t="s">
        <v>1917</v>
      </c>
      <c r="AE213" s="78">
        <v>47</v>
      </c>
      <c r="AF213" s="78">
        <v>21</v>
      </c>
      <c r="AG213" s="78">
        <v>493</v>
      </c>
      <c r="AH213" s="78">
        <v>768</v>
      </c>
      <c r="AI213" s="78"/>
      <c r="AJ213" s="78" t="s">
        <v>2216</v>
      </c>
      <c r="AK213" s="78" t="s">
        <v>2440</v>
      </c>
      <c r="AL213" s="83" t="s">
        <v>2624</v>
      </c>
      <c r="AM213" s="78"/>
      <c r="AN213" s="80">
        <v>43625.872199074074</v>
      </c>
      <c r="AO213" s="83" t="s">
        <v>2871</v>
      </c>
      <c r="AP213" s="78" t="b">
        <v>1</v>
      </c>
      <c r="AQ213" s="78" t="b">
        <v>0</v>
      </c>
      <c r="AR213" s="78" t="b">
        <v>0</v>
      </c>
      <c r="AS213" s="78"/>
      <c r="AT213" s="78">
        <v>0</v>
      </c>
      <c r="AU213" s="78"/>
      <c r="AV213" s="78" t="b">
        <v>0</v>
      </c>
      <c r="AW213" s="78" t="s">
        <v>3104</v>
      </c>
      <c r="AX213" s="83" t="s">
        <v>3315</v>
      </c>
      <c r="AY213" s="78" t="s">
        <v>66</v>
      </c>
      <c r="AZ213" s="78" t="str">
        <f>REPLACE(INDEX(GroupVertices[Group],MATCH(Vertices[[#This Row],[Vertex]],GroupVertices[Vertex],0)),1,1,"")</f>
        <v>2</v>
      </c>
      <c r="BA213" s="48"/>
      <c r="BB213" s="48"/>
      <c r="BC213" s="48"/>
      <c r="BD213" s="48"/>
      <c r="BE213" s="48" t="s">
        <v>839</v>
      </c>
      <c r="BF213" s="48" t="s">
        <v>839</v>
      </c>
      <c r="BG213" s="116" t="s">
        <v>4382</v>
      </c>
      <c r="BH213" s="116" t="s">
        <v>4382</v>
      </c>
      <c r="BI213" s="116" t="s">
        <v>4511</v>
      </c>
      <c r="BJ213" s="116" t="s">
        <v>4511</v>
      </c>
      <c r="BK213" s="116">
        <v>0</v>
      </c>
      <c r="BL213" s="120">
        <v>0</v>
      </c>
      <c r="BM213" s="116">
        <v>3</v>
      </c>
      <c r="BN213" s="120">
        <v>16.666666666666668</v>
      </c>
      <c r="BO213" s="116">
        <v>0</v>
      </c>
      <c r="BP213" s="120">
        <v>0</v>
      </c>
      <c r="BQ213" s="116">
        <v>15</v>
      </c>
      <c r="BR213" s="120">
        <v>83.33333333333333</v>
      </c>
      <c r="BS213" s="116">
        <v>18</v>
      </c>
      <c r="BT213" s="2"/>
      <c r="BU213" s="3"/>
      <c r="BV213" s="3"/>
      <c r="BW213" s="3"/>
      <c r="BX213" s="3"/>
    </row>
    <row r="214" spans="1:76" ht="15">
      <c r="A214" s="64" t="s">
        <v>365</v>
      </c>
      <c r="B214" s="65"/>
      <c r="C214" s="65" t="s">
        <v>64</v>
      </c>
      <c r="D214" s="66">
        <v>162.00054775358933</v>
      </c>
      <c r="E214" s="68"/>
      <c r="F214" s="100" t="s">
        <v>1020</v>
      </c>
      <c r="G214" s="65"/>
      <c r="H214" s="69" t="s">
        <v>365</v>
      </c>
      <c r="I214" s="70"/>
      <c r="J214" s="70"/>
      <c r="K214" s="69" t="s">
        <v>3630</v>
      </c>
      <c r="L214" s="73">
        <v>1</v>
      </c>
      <c r="M214" s="74">
        <v>9669.2734375</v>
      </c>
      <c r="N214" s="74">
        <v>5931.759765625</v>
      </c>
      <c r="O214" s="75"/>
      <c r="P214" s="76"/>
      <c r="Q214" s="76"/>
      <c r="R214" s="86"/>
      <c r="S214" s="48">
        <v>1</v>
      </c>
      <c r="T214" s="48">
        <v>1</v>
      </c>
      <c r="U214" s="49">
        <v>0</v>
      </c>
      <c r="V214" s="49">
        <v>0.5</v>
      </c>
      <c r="W214" s="49">
        <v>0</v>
      </c>
      <c r="X214" s="49">
        <v>0.999998</v>
      </c>
      <c r="Y214" s="49">
        <v>0.5</v>
      </c>
      <c r="Z214" s="49">
        <v>0</v>
      </c>
      <c r="AA214" s="71">
        <v>214</v>
      </c>
      <c r="AB214" s="71"/>
      <c r="AC214" s="72"/>
      <c r="AD214" s="78" t="s">
        <v>1918</v>
      </c>
      <c r="AE214" s="78">
        <v>128</v>
      </c>
      <c r="AF214" s="78">
        <v>2</v>
      </c>
      <c r="AG214" s="78">
        <v>44</v>
      </c>
      <c r="AH214" s="78">
        <v>63</v>
      </c>
      <c r="AI214" s="78"/>
      <c r="AJ214" s="78"/>
      <c r="AK214" s="78" t="s">
        <v>2441</v>
      </c>
      <c r="AL214" s="78"/>
      <c r="AM214" s="78"/>
      <c r="AN214" s="80">
        <v>41313.5083912037</v>
      </c>
      <c r="AO214" s="78"/>
      <c r="AP214" s="78" t="b">
        <v>1</v>
      </c>
      <c r="AQ214" s="78" t="b">
        <v>0</v>
      </c>
      <c r="AR214" s="78" t="b">
        <v>0</v>
      </c>
      <c r="AS214" s="78"/>
      <c r="AT214" s="78">
        <v>0</v>
      </c>
      <c r="AU214" s="83" t="s">
        <v>2957</v>
      </c>
      <c r="AV214" s="78" t="b">
        <v>0</v>
      </c>
      <c r="AW214" s="78" t="s">
        <v>3104</v>
      </c>
      <c r="AX214" s="83" t="s">
        <v>3316</v>
      </c>
      <c r="AY214" s="78" t="s">
        <v>66</v>
      </c>
      <c r="AZ214" s="78" t="str">
        <f>REPLACE(INDEX(GroupVertices[Group],MATCH(Vertices[[#This Row],[Vertex]],GroupVertices[Vertex],0)),1,1,"")</f>
        <v>19</v>
      </c>
      <c r="BA214" s="48"/>
      <c r="BB214" s="48"/>
      <c r="BC214" s="48"/>
      <c r="BD214" s="48"/>
      <c r="BE214" s="48" t="s">
        <v>800</v>
      </c>
      <c r="BF214" s="48" t="s">
        <v>800</v>
      </c>
      <c r="BG214" s="116" t="s">
        <v>4034</v>
      </c>
      <c r="BH214" s="116" t="s">
        <v>4034</v>
      </c>
      <c r="BI214" s="116" t="s">
        <v>4159</v>
      </c>
      <c r="BJ214" s="116" t="s">
        <v>4159</v>
      </c>
      <c r="BK214" s="116">
        <v>0</v>
      </c>
      <c r="BL214" s="120">
        <v>0</v>
      </c>
      <c r="BM214" s="116">
        <v>0</v>
      </c>
      <c r="BN214" s="120">
        <v>0</v>
      </c>
      <c r="BO214" s="116">
        <v>0</v>
      </c>
      <c r="BP214" s="120">
        <v>0</v>
      </c>
      <c r="BQ214" s="116">
        <v>25</v>
      </c>
      <c r="BR214" s="120">
        <v>100</v>
      </c>
      <c r="BS214" s="116">
        <v>25</v>
      </c>
      <c r="BT214" s="2"/>
      <c r="BU214" s="3"/>
      <c r="BV214" s="3"/>
      <c r="BW214" s="3"/>
      <c r="BX214" s="3"/>
    </row>
    <row r="215" spans="1:76" ht="15">
      <c r="A215" s="64" t="s">
        <v>468</v>
      </c>
      <c r="B215" s="65"/>
      <c r="C215" s="65" t="s">
        <v>64</v>
      </c>
      <c r="D215" s="66">
        <v>186.4774646460355</v>
      </c>
      <c r="E215" s="68"/>
      <c r="F215" s="100" t="s">
        <v>3040</v>
      </c>
      <c r="G215" s="65"/>
      <c r="H215" s="69" t="s">
        <v>468</v>
      </c>
      <c r="I215" s="70"/>
      <c r="J215" s="70"/>
      <c r="K215" s="69" t="s">
        <v>3631</v>
      </c>
      <c r="L215" s="73">
        <v>1</v>
      </c>
      <c r="M215" s="74">
        <v>9399.64453125</v>
      </c>
      <c r="N215" s="74">
        <v>5931.759765625</v>
      </c>
      <c r="O215" s="75"/>
      <c r="P215" s="76"/>
      <c r="Q215" s="76"/>
      <c r="R215" s="86"/>
      <c r="S215" s="48">
        <v>2</v>
      </c>
      <c r="T215" s="48">
        <v>0</v>
      </c>
      <c r="U215" s="49">
        <v>0</v>
      </c>
      <c r="V215" s="49">
        <v>0.5</v>
      </c>
      <c r="W215" s="49">
        <v>0</v>
      </c>
      <c r="X215" s="49">
        <v>0.999998</v>
      </c>
      <c r="Y215" s="49">
        <v>0.5</v>
      </c>
      <c r="Z215" s="49">
        <v>0</v>
      </c>
      <c r="AA215" s="71">
        <v>215</v>
      </c>
      <c r="AB215" s="71"/>
      <c r="AC215" s="72"/>
      <c r="AD215" s="78" t="s">
        <v>1919</v>
      </c>
      <c r="AE215" s="78">
        <v>1811</v>
      </c>
      <c r="AF215" s="78">
        <v>44688</v>
      </c>
      <c r="AG215" s="78">
        <v>8040</v>
      </c>
      <c r="AH215" s="78">
        <v>9725</v>
      </c>
      <c r="AI215" s="78"/>
      <c r="AJ215" s="78" t="s">
        <v>2217</v>
      </c>
      <c r="AK215" s="78" t="s">
        <v>2441</v>
      </c>
      <c r="AL215" s="83" t="s">
        <v>2625</v>
      </c>
      <c r="AM215" s="78"/>
      <c r="AN215" s="80">
        <v>39887.54530092593</v>
      </c>
      <c r="AO215" s="83" t="s">
        <v>2872</v>
      </c>
      <c r="AP215" s="78" t="b">
        <v>0</v>
      </c>
      <c r="AQ215" s="78" t="b">
        <v>0</v>
      </c>
      <c r="AR215" s="78" t="b">
        <v>0</v>
      </c>
      <c r="AS215" s="78"/>
      <c r="AT215" s="78">
        <v>163</v>
      </c>
      <c r="AU215" s="83" t="s">
        <v>2957</v>
      </c>
      <c r="AV215" s="78" t="b">
        <v>1</v>
      </c>
      <c r="AW215" s="78" t="s">
        <v>3104</v>
      </c>
      <c r="AX215" s="83" t="s">
        <v>3317</v>
      </c>
      <c r="AY215" s="78" t="s">
        <v>65</v>
      </c>
      <c r="AZ215" s="78" t="str">
        <f>REPLACE(INDEX(GroupVertices[Group],MATCH(Vertices[[#This Row],[Vertex]],GroupVertices[Vertex],0)),1,1,"")</f>
        <v>19</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366</v>
      </c>
      <c r="B216" s="65"/>
      <c r="C216" s="65" t="s">
        <v>64</v>
      </c>
      <c r="D216" s="66">
        <v>162.01150282537577</v>
      </c>
      <c r="E216" s="68"/>
      <c r="F216" s="100" t="s">
        <v>1021</v>
      </c>
      <c r="G216" s="65"/>
      <c r="H216" s="69" t="s">
        <v>366</v>
      </c>
      <c r="I216" s="70"/>
      <c r="J216" s="70"/>
      <c r="K216" s="69" t="s">
        <v>3632</v>
      </c>
      <c r="L216" s="73">
        <v>1</v>
      </c>
      <c r="M216" s="74">
        <v>9399.64453125</v>
      </c>
      <c r="N216" s="74">
        <v>5490.626953125</v>
      </c>
      <c r="O216" s="75"/>
      <c r="P216" s="76"/>
      <c r="Q216" s="76"/>
      <c r="R216" s="86"/>
      <c r="S216" s="48">
        <v>0</v>
      </c>
      <c r="T216" s="48">
        <v>2</v>
      </c>
      <c r="U216" s="49">
        <v>0</v>
      </c>
      <c r="V216" s="49">
        <v>0.5</v>
      </c>
      <c r="W216" s="49">
        <v>0</v>
      </c>
      <c r="X216" s="49">
        <v>0.999998</v>
      </c>
      <c r="Y216" s="49">
        <v>0.5</v>
      </c>
      <c r="Z216" s="49">
        <v>0</v>
      </c>
      <c r="AA216" s="71">
        <v>216</v>
      </c>
      <c r="AB216" s="71"/>
      <c r="AC216" s="72"/>
      <c r="AD216" s="78" t="s">
        <v>1920</v>
      </c>
      <c r="AE216" s="78">
        <v>122</v>
      </c>
      <c r="AF216" s="78">
        <v>22</v>
      </c>
      <c r="AG216" s="78">
        <v>172</v>
      </c>
      <c r="AH216" s="78">
        <v>808</v>
      </c>
      <c r="AI216" s="78"/>
      <c r="AJ216" s="78"/>
      <c r="AK216" s="78"/>
      <c r="AL216" s="78"/>
      <c r="AM216" s="78"/>
      <c r="AN216" s="80">
        <v>43247.40954861111</v>
      </c>
      <c r="AO216" s="83" t="s">
        <v>2873</v>
      </c>
      <c r="AP216" s="78" t="b">
        <v>1</v>
      </c>
      <c r="AQ216" s="78" t="b">
        <v>0</v>
      </c>
      <c r="AR216" s="78" t="b">
        <v>0</v>
      </c>
      <c r="AS216" s="78"/>
      <c r="AT216" s="78">
        <v>0</v>
      </c>
      <c r="AU216" s="78"/>
      <c r="AV216" s="78" t="b">
        <v>0</v>
      </c>
      <c r="AW216" s="78" t="s">
        <v>3104</v>
      </c>
      <c r="AX216" s="83" t="s">
        <v>3318</v>
      </c>
      <c r="AY216" s="78" t="s">
        <v>66</v>
      </c>
      <c r="AZ216" s="78" t="str">
        <f>REPLACE(INDEX(GroupVertices[Group],MATCH(Vertices[[#This Row],[Vertex]],GroupVertices[Vertex],0)),1,1,"")</f>
        <v>19</v>
      </c>
      <c r="BA216" s="48"/>
      <c r="BB216" s="48"/>
      <c r="BC216" s="48"/>
      <c r="BD216" s="48"/>
      <c r="BE216" s="48"/>
      <c r="BF216" s="48"/>
      <c r="BG216" s="116" t="s">
        <v>4383</v>
      </c>
      <c r="BH216" s="116" t="s">
        <v>4383</v>
      </c>
      <c r="BI216" s="116" t="s">
        <v>4512</v>
      </c>
      <c r="BJ216" s="116" t="s">
        <v>4512</v>
      </c>
      <c r="BK216" s="116">
        <v>0</v>
      </c>
      <c r="BL216" s="120">
        <v>0</v>
      </c>
      <c r="BM216" s="116">
        <v>0</v>
      </c>
      <c r="BN216" s="120">
        <v>0</v>
      </c>
      <c r="BO216" s="116">
        <v>0</v>
      </c>
      <c r="BP216" s="120">
        <v>0</v>
      </c>
      <c r="BQ216" s="116">
        <v>26</v>
      </c>
      <c r="BR216" s="120">
        <v>100</v>
      </c>
      <c r="BS216" s="116">
        <v>26</v>
      </c>
      <c r="BT216" s="2"/>
      <c r="BU216" s="3"/>
      <c r="BV216" s="3"/>
      <c r="BW216" s="3"/>
      <c r="BX216" s="3"/>
    </row>
    <row r="217" spans="1:76" ht="15">
      <c r="A217" s="64" t="s">
        <v>367</v>
      </c>
      <c r="B217" s="65"/>
      <c r="C217" s="65" t="s">
        <v>64</v>
      </c>
      <c r="D217" s="66">
        <v>162.18185419165493</v>
      </c>
      <c r="E217" s="68"/>
      <c r="F217" s="100" t="s">
        <v>1022</v>
      </c>
      <c r="G217" s="65"/>
      <c r="H217" s="69" t="s">
        <v>367</v>
      </c>
      <c r="I217" s="70"/>
      <c r="J217" s="70"/>
      <c r="K217" s="69" t="s">
        <v>3633</v>
      </c>
      <c r="L217" s="73">
        <v>1</v>
      </c>
      <c r="M217" s="74">
        <v>7997.900390625</v>
      </c>
      <c r="N217" s="74">
        <v>8501.2421875</v>
      </c>
      <c r="O217" s="75"/>
      <c r="P217" s="76"/>
      <c r="Q217" s="76"/>
      <c r="R217" s="86"/>
      <c r="S217" s="48">
        <v>0</v>
      </c>
      <c r="T217" s="48">
        <v>1</v>
      </c>
      <c r="U217" s="49">
        <v>0</v>
      </c>
      <c r="V217" s="49">
        <v>0.020408</v>
      </c>
      <c r="W217" s="49">
        <v>0</v>
      </c>
      <c r="X217" s="49">
        <v>0.485743</v>
      </c>
      <c r="Y217" s="49">
        <v>0</v>
      </c>
      <c r="Z217" s="49">
        <v>0</v>
      </c>
      <c r="AA217" s="71">
        <v>217</v>
      </c>
      <c r="AB217" s="71"/>
      <c r="AC217" s="72"/>
      <c r="AD217" s="78" t="s">
        <v>1921</v>
      </c>
      <c r="AE217" s="78">
        <v>599</v>
      </c>
      <c r="AF217" s="78">
        <v>333</v>
      </c>
      <c r="AG217" s="78">
        <v>7239</v>
      </c>
      <c r="AH217" s="78">
        <v>8205</v>
      </c>
      <c r="AI217" s="78"/>
      <c r="AJ217" s="78" t="s">
        <v>2218</v>
      </c>
      <c r="AK217" s="78" t="s">
        <v>2315</v>
      </c>
      <c r="AL217" s="78"/>
      <c r="AM217" s="78"/>
      <c r="AN217" s="80">
        <v>41514.55107638889</v>
      </c>
      <c r="AO217" s="78"/>
      <c r="AP217" s="78" t="b">
        <v>1</v>
      </c>
      <c r="AQ217" s="78" t="b">
        <v>0</v>
      </c>
      <c r="AR217" s="78" t="b">
        <v>0</v>
      </c>
      <c r="AS217" s="78"/>
      <c r="AT217" s="78">
        <v>23</v>
      </c>
      <c r="AU217" s="83" t="s">
        <v>2957</v>
      </c>
      <c r="AV217" s="78" t="b">
        <v>0</v>
      </c>
      <c r="AW217" s="78" t="s">
        <v>3104</v>
      </c>
      <c r="AX217" s="83" t="s">
        <v>3319</v>
      </c>
      <c r="AY217" s="78" t="s">
        <v>66</v>
      </c>
      <c r="AZ217" s="78" t="str">
        <f>REPLACE(INDEX(GroupVertices[Group],MATCH(Vertices[[#This Row],[Vertex]],GroupVertices[Vertex],0)),1,1,"")</f>
        <v>12</v>
      </c>
      <c r="BA217" s="48"/>
      <c r="BB217" s="48"/>
      <c r="BC217" s="48"/>
      <c r="BD217" s="48"/>
      <c r="BE217" s="48"/>
      <c r="BF217" s="48"/>
      <c r="BG217" s="116" t="s">
        <v>4384</v>
      </c>
      <c r="BH217" s="116" t="s">
        <v>4384</v>
      </c>
      <c r="BI217" s="116" t="s">
        <v>4513</v>
      </c>
      <c r="BJ217" s="116" t="s">
        <v>4513</v>
      </c>
      <c r="BK217" s="116">
        <v>1</v>
      </c>
      <c r="BL217" s="120">
        <v>4</v>
      </c>
      <c r="BM217" s="116">
        <v>1</v>
      </c>
      <c r="BN217" s="120">
        <v>4</v>
      </c>
      <c r="BO217" s="116">
        <v>0</v>
      </c>
      <c r="BP217" s="120">
        <v>0</v>
      </c>
      <c r="BQ217" s="116">
        <v>23</v>
      </c>
      <c r="BR217" s="120">
        <v>92</v>
      </c>
      <c r="BS217" s="116">
        <v>25</v>
      </c>
      <c r="BT217" s="2"/>
      <c r="BU217" s="3"/>
      <c r="BV217" s="3"/>
      <c r="BW217" s="3"/>
      <c r="BX217" s="3"/>
    </row>
    <row r="218" spans="1:76" ht="15">
      <c r="A218" s="64" t="s">
        <v>399</v>
      </c>
      <c r="B218" s="65"/>
      <c r="C218" s="65" t="s">
        <v>64</v>
      </c>
      <c r="D218" s="66">
        <v>165.57683093827313</v>
      </c>
      <c r="E218" s="68"/>
      <c r="F218" s="100" t="s">
        <v>3041</v>
      </c>
      <c r="G218" s="65"/>
      <c r="H218" s="69" t="s">
        <v>399</v>
      </c>
      <c r="I218" s="70"/>
      <c r="J218" s="70"/>
      <c r="K218" s="69" t="s">
        <v>3634</v>
      </c>
      <c r="L218" s="73">
        <v>674.351317099665</v>
      </c>
      <c r="M218" s="74">
        <v>8400.7197265625</v>
      </c>
      <c r="N218" s="74">
        <v>8769.7109375</v>
      </c>
      <c r="O218" s="75"/>
      <c r="P218" s="76"/>
      <c r="Q218" s="76"/>
      <c r="R218" s="86"/>
      <c r="S218" s="48">
        <v>8</v>
      </c>
      <c r="T218" s="48">
        <v>1</v>
      </c>
      <c r="U218" s="49">
        <v>186</v>
      </c>
      <c r="V218" s="49">
        <v>0.032258</v>
      </c>
      <c r="W218" s="49">
        <v>0</v>
      </c>
      <c r="X218" s="49">
        <v>3.159936</v>
      </c>
      <c r="Y218" s="49">
        <v>0</v>
      </c>
      <c r="Z218" s="49">
        <v>0</v>
      </c>
      <c r="AA218" s="71">
        <v>218</v>
      </c>
      <c r="AB218" s="71"/>
      <c r="AC218" s="72"/>
      <c r="AD218" s="78" t="s">
        <v>1922</v>
      </c>
      <c r="AE218" s="78">
        <v>878</v>
      </c>
      <c r="AF218" s="78">
        <v>6531</v>
      </c>
      <c r="AG218" s="78">
        <v>6978</v>
      </c>
      <c r="AH218" s="78">
        <v>2949</v>
      </c>
      <c r="AI218" s="78"/>
      <c r="AJ218" s="78" t="s">
        <v>2219</v>
      </c>
      <c r="AK218" s="78"/>
      <c r="AL218" s="78"/>
      <c r="AM218" s="78"/>
      <c r="AN218" s="80">
        <v>42061.76835648148</v>
      </c>
      <c r="AO218" s="83" t="s">
        <v>2874</v>
      </c>
      <c r="AP218" s="78" t="b">
        <v>1</v>
      </c>
      <c r="AQ218" s="78" t="b">
        <v>0</v>
      </c>
      <c r="AR218" s="78" t="b">
        <v>1</v>
      </c>
      <c r="AS218" s="78"/>
      <c r="AT218" s="78">
        <v>105</v>
      </c>
      <c r="AU218" s="83" t="s">
        <v>2957</v>
      </c>
      <c r="AV218" s="78" t="b">
        <v>0</v>
      </c>
      <c r="AW218" s="78" t="s">
        <v>3104</v>
      </c>
      <c r="AX218" s="83" t="s">
        <v>3320</v>
      </c>
      <c r="AY218" s="78" t="s">
        <v>66</v>
      </c>
      <c r="AZ218" s="78" t="str">
        <f>REPLACE(INDEX(GroupVertices[Group],MATCH(Vertices[[#This Row],[Vertex]],GroupVertices[Vertex],0)),1,1,"")</f>
        <v>12</v>
      </c>
      <c r="BA218" s="48" t="s">
        <v>762</v>
      </c>
      <c r="BB218" s="48" t="s">
        <v>762</v>
      </c>
      <c r="BC218" s="48" t="s">
        <v>794</v>
      </c>
      <c r="BD218" s="48" t="s">
        <v>794</v>
      </c>
      <c r="BE218" s="48" t="s">
        <v>856</v>
      </c>
      <c r="BF218" s="48" t="s">
        <v>856</v>
      </c>
      <c r="BG218" s="116" t="s">
        <v>4028</v>
      </c>
      <c r="BH218" s="116" t="s">
        <v>4028</v>
      </c>
      <c r="BI218" s="116" t="s">
        <v>4154</v>
      </c>
      <c r="BJ218" s="116" t="s">
        <v>4154</v>
      </c>
      <c r="BK218" s="116">
        <v>2</v>
      </c>
      <c r="BL218" s="120">
        <v>6.0606060606060606</v>
      </c>
      <c r="BM218" s="116">
        <v>1</v>
      </c>
      <c r="BN218" s="120">
        <v>3.0303030303030303</v>
      </c>
      <c r="BO218" s="116">
        <v>0</v>
      </c>
      <c r="BP218" s="120">
        <v>0</v>
      </c>
      <c r="BQ218" s="116">
        <v>30</v>
      </c>
      <c r="BR218" s="120">
        <v>90.9090909090909</v>
      </c>
      <c r="BS218" s="116">
        <v>33</v>
      </c>
      <c r="BT218" s="2"/>
      <c r="BU218" s="3"/>
      <c r="BV218" s="3"/>
      <c r="BW218" s="3"/>
      <c r="BX218" s="3"/>
    </row>
    <row r="219" spans="1:76" ht="15">
      <c r="A219" s="64" t="s">
        <v>368</v>
      </c>
      <c r="B219" s="65"/>
      <c r="C219" s="65" t="s">
        <v>64</v>
      </c>
      <c r="D219" s="66">
        <v>163.09605493223347</v>
      </c>
      <c r="E219" s="68"/>
      <c r="F219" s="100" t="s">
        <v>1023</v>
      </c>
      <c r="G219" s="65"/>
      <c r="H219" s="69" t="s">
        <v>368</v>
      </c>
      <c r="I219" s="70"/>
      <c r="J219" s="70"/>
      <c r="K219" s="69" t="s">
        <v>3635</v>
      </c>
      <c r="L219" s="73">
        <v>1</v>
      </c>
      <c r="M219" s="74">
        <v>5567.994140625</v>
      </c>
      <c r="N219" s="74">
        <v>8376.6162109375</v>
      </c>
      <c r="O219" s="75"/>
      <c r="P219" s="76"/>
      <c r="Q219" s="76"/>
      <c r="R219" s="86"/>
      <c r="S219" s="48">
        <v>0</v>
      </c>
      <c r="T219" s="48">
        <v>1</v>
      </c>
      <c r="U219" s="49">
        <v>0</v>
      </c>
      <c r="V219" s="49">
        <v>0.05</v>
      </c>
      <c r="W219" s="49">
        <v>0</v>
      </c>
      <c r="X219" s="49">
        <v>0.615162</v>
      </c>
      <c r="Y219" s="49">
        <v>0</v>
      </c>
      <c r="Z219" s="49">
        <v>0</v>
      </c>
      <c r="AA219" s="71">
        <v>219</v>
      </c>
      <c r="AB219" s="71"/>
      <c r="AC219" s="72"/>
      <c r="AD219" s="78" t="s">
        <v>1923</v>
      </c>
      <c r="AE219" s="78">
        <v>1024</v>
      </c>
      <c r="AF219" s="78">
        <v>2002</v>
      </c>
      <c r="AG219" s="78">
        <v>89656</v>
      </c>
      <c r="AH219" s="78">
        <v>11411</v>
      </c>
      <c r="AI219" s="78"/>
      <c r="AJ219" s="78" t="s">
        <v>2220</v>
      </c>
      <c r="AK219" s="78" t="s">
        <v>2442</v>
      </c>
      <c r="AL219" s="83" t="s">
        <v>2626</v>
      </c>
      <c r="AM219" s="78"/>
      <c r="AN219" s="80">
        <v>39855.80736111111</v>
      </c>
      <c r="AO219" s="83" t="s">
        <v>2875</v>
      </c>
      <c r="AP219" s="78" t="b">
        <v>0</v>
      </c>
      <c r="AQ219" s="78" t="b">
        <v>0</v>
      </c>
      <c r="AR219" s="78" t="b">
        <v>1</v>
      </c>
      <c r="AS219" s="78"/>
      <c r="AT219" s="78">
        <v>48</v>
      </c>
      <c r="AU219" s="83" t="s">
        <v>2969</v>
      </c>
      <c r="AV219" s="78" t="b">
        <v>0</v>
      </c>
      <c r="AW219" s="78" t="s">
        <v>3104</v>
      </c>
      <c r="AX219" s="83" t="s">
        <v>3321</v>
      </c>
      <c r="AY219" s="78" t="s">
        <v>66</v>
      </c>
      <c r="AZ219" s="78" t="str">
        <f>REPLACE(INDEX(GroupVertices[Group],MATCH(Vertices[[#This Row],[Vertex]],GroupVertices[Vertex],0)),1,1,"")</f>
        <v>8</v>
      </c>
      <c r="BA219" s="48"/>
      <c r="BB219" s="48"/>
      <c r="BC219" s="48"/>
      <c r="BD219" s="48"/>
      <c r="BE219" s="48" t="s">
        <v>840</v>
      </c>
      <c r="BF219" s="48" t="s">
        <v>840</v>
      </c>
      <c r="BG219" s="116" t="s">
        <v>4385</v>
      </c>
      <c r="BH219" s="116" t="s">
        <v>4385</v>
      </c>
      <c r="BI219" s="116" t="s">
        <v>4514</v>
      </c>
      <c r="BJ219" s="116" t="s">
        <v>4514</v>
      </c>
      <c r="BK219" s="116">
        <v>1</v>
      </c>
      <c r="BL219" s="120">
        <v>2.0833333333333335</v>
      </c>
      <c r="BM219" s="116">
        <v>0</v>
      </c>
      <c r="BN219" s="120">
        <v>0</v>
      </c>
      <c r="BO219" s="116">
        <v>0</v>
      </c>
      <c r="BP219" s="120">
        <v>0</v>
      </c>
      <c r="BQ219" s="116">
        <v>47</v>
      </c>
      <c r="BR219" s="120">
        <v>97.91666666666667</v>
      </c>
      <c r="BS219" s="116">
        <v>48</v>
      </c>
      <c r="BT219" s="2"/>
      <c r="BU219" s="3"/>
      <c r="BV219" s="3"/>
      <c r="BW219" s="3"/>
      <c r="BX219" s="3"/>
    </row>
    <row r="220" spans="1:76" ht="15">
      <c r="A220" s="64" t="s">
        <v>469</v>
      </c>
      <c r="B220" s="65"/>
      <c r="C220" s="65" t="s">
        <v>64</v>
      </c>
      <c r="D220" s="66">
        <v>464.21701761897134</v>
      </c>
      <c r="E220" s="68"/>
      <c r="F220" s="100" t="s">
        <v>3042</v>
      </c>
      <c r="G220" s="65"/>
      <c r="H220" s="69" t="s">
        <v>469</v>
      </c>
      <c r="I220" s="70"/>
      <c r="J220" s="70"/>
      <c r="K220" s="69" t="s">
        <v>3636</v>
      </c>
      <c r="L220" s="73">
        <v>95.12437765909297</v>
      </c>
      <c r="M220" s="74">
        <v>5974.42236328125</v>
      </c>
      <c r="N220" s="74">
        <v>8513.4638671875</v>
      </c>
      <c r="O220" s="75"/>
      <c r="P220" s="76"/>
      <c r="Q220" s="76"/>
      <c r="R220" s="86"/>
      <c r="S220" s="48">
        <v>3</v>
      </c>
      <c r="T220" s="48">
        <v>0</v>
      </c>
      <c r="U220" s="49">
        <v>26</v>
      </c>
      <c r="V220" s="49">
        <v>0.076923</v>
      </c>
      <c r="W220" s="49">
        <v>0</v>
      </c>
      <c r="X220" s="49">
        <v>1.641748</v>
      </c>
      <c r="Y220" s="49">
        <v>0</v>
      </c>
      <c r="Z220" s="49">
        <v>0</v>
      </c>
      <c r="AA220" s="71">
        <v>220</v>
      </c>
      <c r="AB220" s="71"/>
      <c r="AC220" s="72"/>
      <c r="AD220" s="78" t="s">
        <v>1924</v>
      </c>
      <c r="AE220" s="78">
        <v>168730</v>
      </c>
      <c r="AF220" s="78">
        <v>551740</v>
      </c>
      <c r="AG220" s="78">
        <v>2196530</v>
      </c>
      <c r="AH220" s="78">
        <v>4108</v>
      </c>
      <c r="AI220" s="78"/>
      <c r="AJ220" s="78" t="s">
        <v>2221</v>
      </c>
      <c r="AK220" s="78" t="s">
        <v>1661</v>
      </c>
      <c r="AL220" s="83" t="s">
        <v>2627</v>
      </c>
      <c r="AM220" s="78"/>
      <c r="AN220" s="80">
        <v>40627.657534722224</v>
      </c>
      <c r="AO220" s="83" t="s">
        <v>2876</v>
      </c>
      <c r="AP220" s="78" t="b">
        <v>0</v>
      </c>
      <c r="AQ220" s="78" t="b">
        <v>0</v>
      </c>
      <c r="AR220" s="78" t="b">
        <v>1</v>
      </c>
      <c r="AS220" s="78"/>
      <c r="AT220" s="78">
        <v>1695</v>
      </c>
      <c r="AU220" s="83" t="s">
        <v>2957</v>
      </c>
      <c r="AV220" s="78" t="b">
        <v>1</v>
      </c>
      <c r="AW220" s="78" t="s">
        <v>3104</v>
      </c>
      <c r="AX220" s="83" t="s">
        <v>3322</v>
      </c>
      <c r="AY220" s="78" t="s">
        <v>65</v>
      </c>
      <c r="AZ220" s="78" t="str">
        <f>REPLACE(INDEX(GroupVertices[Group],MATCH(Vertices[[#This Row],[Vertex]],GroupVertices[Vertex],0)),1,1,"")</f>
        <v>8</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369</v>
      </c>
      <c r="B221" s="65"/>
      <c r="C221" s="65" t="s">
        <v>64</v>
      </c>
      <c r="D221" s="66">
        <v>164.0924187112103</v>
      </c>
      <c r="E221" s="68"/>
      <c r="F221" s="100" t="s">
        <v>1024</v>
      </c>
      <c r="G221" s="65"/>
      <c r="H221" s="69" t="s">
        <v>369</v>
      </c>
      <c r="I221" s="70"/>
      <c r="J221" s="70"/>
      <c r="K221" s="69" t="s">
        <v>3637</v>
      </c>
      <c r="L221" s="73">
        <v>1</v>
      </c>
      <c r="M221" s="74">
        <v>8308.5986328125</v>
      </c>
      <c r="N221" s="74">
        <v>7893.328125</v>
      </c>
      <c r="O221" s="75"/>
      <c r="P221" s="76"/>
      <c r="Q221" s="76"/>
      <c r="R221" s="86"/>
      <c r="S221" s="48">
        <v>0</v>
      </c>
      <c r="T221" s="48">
        <v>1</v>
      </c>
      <c r="U221" s="49">
        <v>0</v>
      </c>
      <c r="V221" s="49">
        <v>0.020408</v>
      </c>
      <c r="W221" s="49">
        <v>0</v>
      </c>
      <c r="X221" s="49">
        <v>0.485743</v>
      </c>
      <c r="Y221" s="49">
        <v>0</v>
      </c>
      <c r="Z221" s="49">
        <v>0</v>
      </c>
      <c r="AA221" s="71">
        <v>221</v>
      </c>
      <c r="AB221" s="71"/>
      <c r="AC221" s="72"/>
      <c r="AD221" s="78" t="s">
        <v>1925</v>
      </c>
      <c r="AE221" s="78">
        <v>292</v>
      </c>
      <c r="AF221" s="78">
        <v>3821</v>
      </c>
      <c r="AG221" s="78">
        <v>2190</v>
      </c>
      <c r="AH221" s="78">
        <v>644</v>
      </c>
      <c r="AI221" s="78"/>
      <c r="AJ221" s="78" t="s">
        <v>2222</v>
      </c>
      <c r="AK221" s="78"/>
      <c r="AL221" s="83" t="s">
        <v>2628</v>
      </c>
      <c r="AM221" s="78"/>
      <c r="AN221" s="80">
        <v>42535.60003472222</v>
      </c>
      <c r="AO221" s="83" t="s">
        <v>2877</v>
      </c>
      <c r="AP221" s="78" t="b">
        <v>0</v>
      </c>
      <c r="AQ221" s="78" t="b">
        <v>0</v>
      </c>
      <c r="AR221" s="78" t="b">
        <v>1</v>
      </c>
      <c r="AS221" s="78"/>
      <c r="AT221" s="78">
        <v>43</v>
      </c>
      <c r="AU221" s="83" t="s">
        <v>2957</v>
      </c>
      <c r="AV221" s="78" t="b">
        <v>0</v>
      </c>
      <c r="AW221" s="78" t="s">
        <v>3104</v>
      </c>
      <c r="AX221" s="83" t="s">
        <v>3323</v>
      </c>
      <c r="AY221" s="78" t="s">
        <v>66</v>
      </c>
      <c r="AZ221" s="78" t="str">
        <f>REPLACE(INDEX(GroupVertices[Group],MATCH(Vertices[[#This Row],[Vertex]],GroupVertices[Vertex],0)),1,1,"")</f>
        <v>12</v>
      </c>
      <c r="BA221" s="48"/>
      <c r="BB221" s="48"/>
      <c r="BC221" s="48"/>
      <c r="BD221" s="48"/>
      <c r="BE221" s="48"/>
      <c r="BF221" s="48"/>
      <c r="BG221" s="116" t="s">
        <v>4384</v>
      </c>
      <c r="BH221" s="116" t="s">
        <v>4384</v>
      </c>
      <c r="BI221" s="116" t="s">
        <v>4513</v>
      </c>
      <c r="BJ221" s="116" t="s">
        <v>4513</v>
      </c>
      <c r="BK221" s="116">
        <v>1</v>
      </c>
      <c r="BL221" s="120">
        <v>4</v>
      </c>
      <c r="BM221" s="116">
        <v>1</v>
      </c>
      <c r="BN221" s="120">
        <v>4</v>
      </c>
      <c r="BO221" s="116">
        <v>0</v>
      </c>
      <c r="BP221" s="120">
        <v>0</v>
      </c>
      <c r="BQ221" s="116">
        <v>23</v>
      </c>
      <c r="BR221" s="120">
        <v>92</v>
      </c>
      <c r="BS221" s="116">
        <v>25</v>
      </c>
      <c r="BT221" s="2"/>
      <c r="BU221" s="3"/>
      <c r="BV221" s="3"/>
      <c r="BW221" s="3"/>
      <c r="BX221" s="3"/>
    </row>
    <row r="222" spans="1:76" ht="15">
      <c r="A222" s="64" t="s">
        <v>370</v>
      </c>
      <c r="B222" s="65"/>
      <c r="C222" s="65" t="s">
        <v>64</v>
      </c>
      <c r="D222" s="66">
        <v>162.0049297823039</v>
      </c>
      <c r="E222" s="68"/>
      <c r="F222" s="100" t="s">
        <v>3043</v>
      </c>
      <c r="G222" s="65"/>
      <c r="H222" s="69" t="s">
        <v>370</v>
      </c>
      <c r="I222" s="70"/>
      <c r="J222" s="70"/>
      <c r="K222" s="69" t="s">
        <v>3638</v>
      </c>
      <c r="L222" s="73">
        <v>1</v>
      </c>
      <c r="M222" s="74">
        <v>6902.02099609375</v>
      </c>
      <c r="N222" s="74">
        <v>8310.912109375</v>
      </c>
      <c r="O222" s="75"/>
      <c r="P222" s="76"/>
      <c r="Q222" s="76"/>
      <c r="R222" s="86"/>
      <c r="S222" s="48">
        <v>0</v>
      </c>
      <c r="T222" s="48">
        <v>1</v>
      </c>
      <c r="U222" s="49">
        <v>0</v>
      </c>
      <c r="V222" s="49">
        <v>0.076923</v>
      </c>
      <c r="W222" s="49">
        <v>0</v>
      </c>
      <c r="X222" s="49">
        <v>0.573476</v>
      </c>
      <c r="Y222" s="49">
        <v>0</v>
      </c>
      <c r="Z222" s="49">
        <v>0</v>
      </c>
      <c r="AA222" s="71">
        <v>222</v>
      </c>
      <c r="AB222" s="71"/>
      <c r="AC222" s="72"/>
      <c r="AD222" s="78" t="s">
        <v>1926</v>
      </c>
      <c r="AE222" s="78">
        <v>126</v>
      </c>
      <c r="AF222" s="78">
        <v>10</v>
      </c>
      <c r="AG222" s="78">
        <v>171</v>
      </c>
      <c r="AH222" s="78">
        <v>105</v>
      </c>
      <c r="AI222" s="78"/>
      <c r="AJ222" s="78" t="s">
        <v>2223</v>
      </c>
      <c r="AK222" s="78" t="s">
        <v>2443</v>
      </c>
      <c r="AL222" s="78"/>
      <c r="AM222" s="78"/>
      <c r="AN222" s="80">
        <v>43322.31381944445</v>
      </c>
      <c r="AO222" s="83" t="s">
        <v>2878</v>
      </c>
      <c r="AP222" s="78" t="b">
        <v>1</v>
      </c>
      <c r="AQ222" s="78" t="b">
        <v>0</v>
      </c>
      <c r="AR222" s="78" t="b">
        <v>0</v>
      </c>
      <c r="AS222" s="78"/>
      <c r="AT222" s="78">
        <v>0</v>
      </c>
      <c r="AU222" s="78"/>
      <c r="AV222" s="78" t="b">
        <v>0</v>
      </c>
      <c r="AW222" s="78" t="s">
        <v>3104</v>
      </c>
      <c r="AX222" s="83" t="s">
        <v>3324</v>
      </c>
      <c r="AY222" s="78" t="s">
        <v>66</v>
      </c>
      <c r="AZ222" s="78" t="str">
        <f>REPLACE(INDEX(GroupVertices[Group],MATCH(Vertices[[#This Row],[Vertex]],GroupVertices[Vertex],0)),1,1,"")</f>
        <v>9</v>
      </c>
      <c r="BA222" s="48" t="s">
        <v>715</v>
      </c>
      <c r="BB222" s="48" t="s">
        <v>715</v>
      </c>
      <c r="BC222" s="48" t="s">
        <v>787</v>
      </c>
      <c r="BD222" s="48" t="s">
        <v>787</v>
      </c>
      <c r="BE222" s="48" t="s">
        <v>800</v>
      </c>
      <c r="BF222" s="48" t="s">
        <v>800</v>
      </c>
      <c r="BG222" s="116" t="s">
        <v>4355</v>
      </c>
      <c r="BH222" s="116" t="s">
        <v>4355</v>
      </c>
      <c r="BI222" s="116" t="s">
        <v>4484</v>
      </c>
      <c r="BJ222" s="116" t="s">
        <v>4484</v>
      </c>
      <c r="BK222" s="116">
        <v>0</v>
      </c>
      <c r="BL222" s="120">
        <v>0</v>
      </c>
      <c r="BM222" s="116">
        <v>0</v>
      </c>
      <c r="BN222" s="120">
        <v>0</v>
      </c>
      <c r="BO222" s="116">
        <v>0</v>
      </c>
      <c r="BP222" s="120">
        <v>0</v>
      </c>
      <c r="BQ222" s="116">
        <v>8</v>
      </c>
      <c r="BR222" s="120">
        <v>100</v>
      </c>
      <c r="BS222" s="116">
        <v>8</v>
      </c>
      <c r="BT222" s="2"/>
      <c r="BU222" s="3"/>
      <c r="BV222" s="3"/>
      <c r="BW222" s="3"/>
      <c r="BX222" s="3"/>
    </row>
    <row r="223" spans="1:76" ht="15">
      <c r="A223" s="64" t="s">
        <v>371</v>
      </c>
      <c r="B223" s="65"/>
      <c r="C223" s="65" t="s">
        <v>64</v>
      </c>
      <c r="D223" s="66">
        <v>162.01095507178644</v>
      </c>
      <c r="E223" s="68"/>
      <c r="F223" s="100" t="s">
        <v>1025</v>
      </c>
      <c r="G223" s="65"/>
      <c r="H223" s="69" t="s">
        <v>371</v>
      </c>
      <c r="I223" s="70"/>
      <c r="J223" s="70"/>
      <c r="K223" s="69" t="s">
        <v>3639</v>
      </c>
      <c r="L223" s="73">
        <v>1</v>
      </c>
      <c r="M223" s="74">
        <v>194.9122772216797</v>
      </c>
      <c r="N223" s="74">
        <v>4399.56005859375</v>
      </c>
      <c r="O223" s="75"/>
      <c r="P223" s="76"/>
      <c r="Q223" s="76"/>
      <c r="R223" s="86"/>
      <c r="S223" s="48">
        <v>0</v>
      </c>
      <c r="T223" s="48">
        <v>1</v>
      </c>
      <c r="U223" s="49">
        <v>0</v>
      </c>
      <c r="V223" s="49">
        <v>0.005155</v>
      </c>
      <c r="W223" s="49">
        <v>0.001671</v>
      </c>
      <c r="X223" s="49">
        <v>0.499506</v>
      </c>
      <c r="Y223" s="49">
        <v>0</v>
      </c>
      <c r="Z223" s="49">
        <v>0</v>
      </c>
      <c r="AA223" s="71">
        <v>223</v>
      </c>
      <c r="AB223" s="71"/>
      <c r="AC223" s="72"/>
      <c r="AD223" s="78" t="s">
        <v>1927</v>
      </c>
      <c r="AE223" s="78">
        <v>130</v>
      </c>
      <c r="AF223" s="78">
        <v>21</v>
      </c>
      <c r="AG223" s="78">
        <v>433</v>
      </c>
      <c r="AH223" s="78">
        <v>1318</v>
      </c>
      <c r="AI223" s="78"/>
      <c r="AJ223" s="78" t="s">
        <v>2224</v>
      </c>
      <c r="AK223" s="78"/>
      <c r="AL223" s="78"/>
      <c r="AM223" s="78"/>
      <c r="AN223" s="80">
        <v>42396.888032407405</v>
      </c>
      <c r="AO223" s="78"/>
      <c r="AP223" s="78" t="b">
        <v>1</v>
      </c>
      <c r="AQ223" s="78" t="b">
        <v>0</v>
      </c>
      <c r="AR223" s="78" t="b">
        <v>0</v>
      </c>
      <c r="AS223" s="78"/>
      <c r="AT223" s="78">
        <v>0</v>
      </c>
      <c r="AU223" s="78"/>
      <c r="AV223" s="78" t="b">
        <v>0</v>
      </c>
      <c r="AW223" s="78" t="s">
        <v>3104</v>
      </c>
      <c r="AX223" s="83" t="s">
        <v>3325</v>
      </c>
      <c r="AY223" s="78" t="s">
        <v>66</v>
      </c>
      <c r="AZ223" s="78" t="str">
        <f>REPLACE(INDEX(GroupVertices[Group],MATCH(Vertices[[#This Row],[Vertex]],GroupVertices[Vertex],0)),1,1,"")</f>
        <v>1</v>
      </c>
      <c r="BA223" s="48"/>
      <c r="BB223" s="48"/>
      <c r="BC223" s="48"/>
      <c r="BD223" s="48"/>
      <c r="BE223" s="48" t="s">
        <v>841</v>
      </c>
      <c r="BF223" s="48" t="s">
        <v>841</v>
      </c>
      <c r="BG223" s="116" t="s">
        <v>4386</v>
      </c>
      <c r="BH223" s="116" t="s">
        <v>4386</v>
      </c>
      <c r="BI223" s="116" t="s">
        <v>4515</v>
      </c>
      <c r="BJ223" s="116" t="s">
        <v>4515</v>
      </c>
      <c r="BK223" s="116">
        <v>1</v>
      </c>
      <c r="BL223" s="120">
        <v>2.2222222222222223</v>
      </c>
      <c r="BM223" s="116">
        <v>5</v>
      </c>
      <c r="BN223" s="120">
        <v>11.11111111111111</v>
      </c>
      <c r="BO223" s="116">
        <v>0</v>
      </c>
      <c r="BP223" s="120">
        <v>0</v>
      </c>
      <c r="BQ223" s="116">
        <v>39</v>
      </c>
      <c r="BR223" s="120">
        <v>86.66666666666667</v>
      </c>
      <c r="BS223" s="116">
        <v>45</v>
      </c>
      <c r="BT223" s="2"/>
      <c r="BU223" s="3"/>
      <c r="BV223" s="3"/>
      <c r="BW223" s="3"/>
      <c r="BX223" s="3"/>
    </row>
    <row r="224" spans="1:76" ht="15">
      <c r="A224" s="64" t="s">
        <v>470</v>
      </c>
      <c r="B224" s="65"/>
      <c r="C224" s="65" t="s">
        <v>64</v>
      </c>
      <c r="D224" s="66">
        <v>1000</v>
      </c>
      <c r="E224" s="68"/>
      <c r="F224" s="100" t="s">
        <v>3044</v>
      </c>
      <c r="G224" s="65"/>
      <c r="H224" s="69" t="s">
        <v>470</v>
      </c>
      <c r="I224" s="70"/>
      <c r="J224" s="70"/>
      <c r="K224" s="69" t="s">
        <v>3640</v>
      </c>
      <c r="L224" s="73">
        <v>413.69919435140764</v>
      </c>
      <c r="M224" s="74">
        <v>823.3075561523438</v>
      </c>
      <c r="N224" s="74">
        <v>5095.45654296875</v>
      </c>
      <c r="O224" s="75"/>
      <c r="P224" s="76"/>
      <c r="Q224" s="76"/>
      <c r="R224" s="86"/>
      <c r="S224" s="48">
        <v>2</v>
      </c>
      <c r="T224" s="48">
        <v>0</v>
      </c>
      <c r="U224" s="49">
        <v>114</v>
      </c>
      <c r="V224" s="49">
        <v>0.007299</v>
      </c>
      <c r="W224" s="49">
        <v>0.013972</v>
      </c>
      <c r="X224" s="49">
        <v>0.822367</v>
      </c>
      <c r="Y224" s="49">
        <v>0</v>
      </c>
      <c r="Z224" s="49">
        <v>0</v>
      </c>
      <c r="AA224" s="71">
        <v>224</v>
      </c>
      <c r="AB224" s="71"/>
      <c r="AC224" s="72"/>
      <c r="AD224" s="78" t="s">
        <v>1928</v>
      </c>
      <c r="AE224" s="78">
        <v>4733</v>
      </c>
      <c r="AF224" s="78">
        <v>6732325</v>
      </c>
      <c r="AG224" s="78">
        <v>35095</v>
      </c>
      <c r="AH224" s="78">
        <v>36040</v>
      </c>
      <c r="AI224" s="78"/>
      <c r="AJ224" s="78" t="s">
        <v>2225</v>
      </c>
      <c r="AK224" s="78" t="s">
        <v>2444</v>
      </c>
      <c r="AL224" s="83" t="s">
        <v>2629</v>
      </c>
      <c r="AM224" s="78"/>
      <c r="AN224" s="80">
        <v>39819.5984375</v>
      </c>
      <c r="AO224" s="83" t="s">
        <v>2879</v>
      </c>
      <c r="AP224" s="78" t="b">
        <v>0</v>
      </c>
      <c r="AQ224" s="78" t="b">
        <v>0</v>
      </c>
      <c r="AR224" s="78" t="b">
        <v>0</v>
      </c>
      <c r="AS224" s="78"/>
      <c r="AT224" s="78">
        <v>34763</v>
      </c>
      <c r="AU224" s="83" t="s">
        <v>2961</v>
      </c>
      <c r="AV224" s="78" t="b">
        <v>1</v>
      </c>
      <c r="AW224" s="78" t="s">
        <v>3104</v>
      </c>
      <c r="AX224" s="83" t="s">
        <v>3326</v>
      </c>
      <c r="AY224" s="78" t="s">
        <v>65</v>
      </c>
      <c r="AZ224" s="78" t="str">
        <f>REPLACE(INDEX(GroupVertices[Group],MATCH(Vertices[[#This Row],[Vertex]],GroupVertices[Vertex],0)),1,1,"")</f>
        <v>1</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373</v>
      </c>
      <c r="B225" s="65"/>
      <c r="C225" s="65" t="s">
        <v>64</v>
      </c>
      <c r="D225" s="66">
        <v>162.12105354324018</v>
      </c>
      <c r="E225" s="68"/>
      <c r="F225" s="100" t="s">
        <v>1027</v>
      </c>
      <c r="G225" s="65"/>
      <c r="H225" s="69" t="s">
        <v>373</v>
      </c>
      <c r="I225" s="70"/>
      <c r="J225" s="70"/>
      <c r="K225" s="69" t="s">
        <v>3641</v>
      </c>
      <c r="L225" s="73">
        <v>3803.9868742645062</v>
      </c>
      <c r="M225" s="74">
        <v>4289.29931640625</v>
      </c>
      <c r="N225" s="74">
        <v>1194.66455078125</v>
      </c>
      <c r="O225" s="75"/>
      <c r="P225" s="76"/>
      <c r="Q225" s="76"/>
      <c r="R225" s="86"/>
      <c r="S225" s="48">
        <v>0</v>
      </c>
      <c r="T225" s="48">
        <v>10</v>
      </c>
      <c r="U225" s="49">
        <v>1050.5</v>
      </c>
      <c r="V225" s="49">
        <v>0.009259</v>
      </c>
      <c r="W225" s="49">
        <v>0.039268</v>
      </c>
      <c r="X225" s="49">
        <v>2.339783</v>
      </c>
      <c r="Y225" s="49">
        <v>0.08888888888888889</v>
      </c>
      <c r="Z225" s="49">
        <v>0</v>
      </c>
      <c r="AA225" s="71">
        <v>225</v>
      </c>
      <c r="AB225" s="71"/>
      <c r="AC225" s="72"/>
      <c r="AD225" s="78" t="s">
        <v>1929</v>
      </c>
      <c r="AE225" s="78">
        <v>542</v>
      </c>
      <c r="AF225" s="78">
        <v>222</v>
      </c>
      <c r="AG225" s="78">
        <v>2600</v>
      </c>
      <c r="AH225" s="78">
        <v>1295</v>
      </c>
      <c r="AI225" s="78"/>
      <c r="AJ225" s="78" t="s">
        <v>2226</v>
      </c>
      <c r="AK225" s="78" t="s">
        <v>2445</v>
      </c>
      <c r="AL225" s="78"/>
      <c r="AM225" s="78"/>
      <c r="AN225" s="80">
        <v>40611.92052083334</v>
      </c>
      <c r="AO225" s="78"/>
      <c r="AP225" s="78" t="b">
        <v>1</v>
      </c>
      <c r="AQ225" s="78" t="b">
        <v>0</v>
      </c>
      <c r="AR225" s="78" t="b">
        <v>0</v>
      </c>
      <c r="AS225" s="78"/>
      <c r="AT225" s="78">
        <v>9</v>
      </c>
      <c r="AU225" s="83" t="s">
        <v>2957</v>
      </c>
      <c r="AV225" s="78" t="b">
        <v>0</v>
      </c>
      <c r="AW225" s="78" t="s">
        <v>3104</v>
      </c>
      <c r="AX225" s="83" t="s">
        <v>3327</v>
      </c>
      <c r="AY225" s="78" t="s">
        <v>66</v>
      </c>
      <c r="AZ225" s="78" t="str">
        <f>REPLACE(INDEX(GroupVertices[Group],MATCH(Vertices[[#This Row],[Vertex]],GroupVertices[Vertex],0)),1,1,"")</f>
        <v>7</v>
      </c>
      <c r="BA225" s="48"/>
      <c r="BB225" s="48"/>
      <c r="BC225" s="48"/>
      <c r="BD225" s="48"/>
      <c r="BE225" s="48" t="s">
        <v>832</v>
      </c>
      <c r="BF225" s="48" t="s">
        <v>832</v>
      </c>
      <c r="BG225" s="116" t="s">
        <v>4362</v>
      </c>
      <c r="BH225" s="116" t="s">
        <v>4362</v>
      </c>
      <c r="BI225" s="116" t="s">
        <v>4491</v>
      </c>
      <c r="BJ225" s="116" t="s">
        <v>4491</v>
      </c>
      <c r="BK225" s="116">
        <v>0</v>
      </c>
      <c r="BL225" s="120">
        <v>0</v>
      </c>
      <c r="BM225" s="116">
        <v>0</v>
      </c>
      <c r="BN225" s="120">
        <v>0</v>
      </c>
      <c r="BO225" s="116">
        <v>0</v>
      </c>
      <c r="BP225" s="120">
        <v>0</v>
      </c>
      <c r="BQ225" s="116">
        <v>43</v>
      </c>
      <c r="BR225" s="120">
        <v>100</v>
      </c>
      <c r="BS225" s="116">
        <v>43</v>
      </c>
      <c r="BT225" s="2"/>
      <c r="BU225" s="3"/>
      <c r="BV225" s="3"/>
      <c r="BW225" s="3"/>
      <c r="BX225" s="3"/>
    </row>
    <row r="226" spans="1:76" ht="15">
      <c r="A226" s="64" t="s">
        <v>374</v>
      </c>
      <c r="B226" s="65"/>
      <c r="C226" s="65" t="s">
        <v>64</v>
      </c>
      <c r="D226" s="66">
        <v>162.2903094023407</v>
      </c>
      <c r="E226" s="68"/>
      <c r="F226" s="100" t="s">
        <v>1028</v>
      </c>
      <c r="G226" s="65"/>
      <c r="H226" s="69" t="s">
        <v>374</v>
      </c>
      <c r="I226" s="70"/>
      <c r="J226" s="70"/>
      <c r="K226" s="69" t="s">
        <v>3642</v>
      </c>
      <c r="L226" s="73">
        <v>1</v>
      </c>
      <c r="M226" s="74">
        <v>6126.74267578125</v>
      </c>
      <c r="N226" s="74">
        <v>352.9058837890625</v>
      </c>
      <c r="O226" s="75"/>
      <c r="P226" s="76"/>
      <c r="Q226" s="76"/>
      <c r="R226" s="86"/>
      <c r="S226" s="48">
        <v>2</v>
      </c>
      <c r="T226" s="48">
        <v>2</v>
      </c>
      <c r="U226" s="49">
        <v>0</v>
      </c>
      <c r="V226" s="49">
        <v>0.25</v>
      </c>
      <c r="W226" s="49">
        <v>0</v>
      </c>
      <c r="X226" s="49">
        <v>1.259233</v>
      </c>
      <c r="Y226" s="49">
        <v>0.5</v>
      </c>
      <c r="Z226" s="49">
        <v>0</v>
      </c>
      <c r="AA226" s="71">
        <v>226</v>
      </c>
      <c r="AB226" s="71"/>
      <c r="AC226" s="72"/>
      <c r="AD226" s="78" t="s">
        <v>1930</v>
      </c>
      <c r="AE226" s="78">
        <v>1192</v>
      </c>
      <c r="AF226" s="78">
        <v>531</v>
      </c>
      <c r="AG226" s="78">
        <v>1388</v>
      </c>
      <c r="AH226" s="78">
        <v>2353</v>
      </c>
      <c r="AI226" s="78"/>
      <c r="AJ226" s="78" t="s">
        <v>2227</v>
      </c>
      <c r="AK226" s="78" t="s">
        <v>2437</v>
      </c>
      <c r="AL226" s="83" t="s">
        <v>2630</v>
      </c>
      <c r="AM226" s="78"/>
      <c r="AN226" s="80">
        <v>42913.2959837963</v>
      </c>
      <c r="AO226" s="83" t="s">
        <v>2880</v>
      </c>
      <c r="AP226" s="78" t="b">
        <v>0</v>
      </c>
      <c r="AQ226" s="78" t="b">
        <v>0</v>
      </c>
      <c r="AR226" s="78" t="b">
        <v>1</v>
      </c>
      <c r="AS226" s="78"/>
      <c r="AT226" s="78">
        <v>4</v>
      </c>
      <c r="AU226" s="83" t="s">
        <v>2957</v>
      </c>
      <c r="AV226" s="78" t="b">
        <v>0</v>
      </c>
      <c r="AW226" s="78" t="s">
        <v>3104</v>
      </c>
      <c r="AX226" s="83" t="s">
        <v>3328</v>
      </c>
      <c r="AY226" s="78" t="s">
        <v>66</v>
      </c>
      <c r="AZ226" s="78" t="str">
        <f>REPLACE(INDEX(GroupVertices[Group],MATCH(Vertices[[#This Row],[Vertex]],GroupVertices[Vertex],0)),1,1,"")</f>
        <v>15</v>
      </c>
      <c r="BA226" s="48" t="s">
        <v>4288</v>
      </c>
      <c r="BB226" s="48" t="s">
        <v>4288</v>
      </c>
      <c r="BC226" s="48" t="s">
        <v>778</v>
      </c>
      <c r="BD226" s="48" t="s">
        <v>778</v>
      </c>
      <c r="BE226" s="48" t="s">
        <v>800</v>
      </c>
      <c r="BF226" s="48" t="s">
        <v>800</v>
      </c>
      <c r="BG226" s="116" t="s">
        <v>4387</v>
      </c>
      <c r="BH226" s="116" t="s">
        <v>4424</v>
      </c>
      <c r="BI226" s="116" t="s">
        <v>4516</v>
      </c>
      <c r="BJ226" s="116" t="s">
        <v>4516</v>
      </c>
      <c r="BK226" s="116">
        <v>4</v>
      </c>
      <c r="BL226" s="120">
        <v>3.0303030303030303</v>
      </c>
      <c r="BM226" s="116">
        <v>3</v>
      </c>
      <c r="BN226" s="120">
        <v>2.272727272727273</v>
      </c>
      <c r="BO226" s="116">
        <v>0</v>
      </c>
      <c r="BP226" s="120">
        <v>0</v>
      </c>
      <c r="BQ226" s="116">
        <v>125</v>
      </c>
      <c r="BR226" s="120">
        <v>94.6969696969697</v>
      </c>
      <c r="BS226" s="116">
        <v>132</v>
      </c>
      <c r="BT226" s="2"/>
      <c r="BU226" s="3"/>
      <c r="BV226" s="3"/>
      <c r="BW226" s="3"/>
      <c r="BX226" s="3"/>
    </row>
    <row r="227" spans="1:76" ht="15">
      <c r="A227" s="64" t="s">
        <v>375</v>
      </c>
      <c r="B227" s="65"/>
      <c r="C227" s="65" t="s">
        <v>64</v>
      </c>
      <c r="D227" s="66">
        <v>165.0794706791687</v>
      </c>
      <c r="E227" s="68"/>
      <c r="F227" s="100" t="s">
        <v>1029</v>
      </c>
      <c r="G227" s="65"/>
      <c r="H227" s="69" t="s">
        <v>375</v>
      </c>
      <c r="I227" s="70"/>
      <c r="J227" s="70"/>
      <c r="K227" s="69" t="s">
        <v>3643</v>
      </c>
      <c r="L227" s="73">
        <v>1</v>
      </c>
      <c r="M227" s="74">
        <v>6101.2529296875</v>
      </c>
      <c r="N227" s="74">
        <v>1588.076416015625</v>
      </c>
      <c r="O227" s="75"/>
      <c r="P227" s="76"/>
      <c r="Q227" s="76"/>
      <c r="R227" s="86"/>
      <c r="S227" s="48">
        <v>0</v>
      </c>
      <c r="T227" s="48">
        <v>2</v>
      </c>
      <c r="U227" s="49">
        <v>0</v>
      </c>
      <c r="V227" s="49">
        <v>0.25</v>
      </c>
      <c r="W227" s="49">
        <v>0</v>
      </c>
      <c r="X227" s="49">
        <v>0.883672</v>
      </c>
      <c r="Y227" s="49">
        <v>0.5</v>
      </c>
      <c r="Z227" s="49">
        <v>0</v>
      </c>
      <c r="AA227" s="71">
        <v>227</v>
      </c>
      <c r="AB227" s="71"/>
      <c r="AC227" s="72"/>
      <c r="AD227" s="78" t="s">
        <v>1931</v>
      </c>
      <c r="AE227" s="78">
        <v>779</v>
      </c>
      <c r="AF227" s="78">
        <v>5623</v>
      </c>
      <c r="AG227" s="78">
        <v>13533</v>
      </c>
      <c r="AH227" s="78">
        <v>9126</v>
      </c>
      <c r="AI227" s="78"/>
      <c r="AJ227" s="78" t="s">
        <v>2228</v>
      </c>
      <c r="AK227" s="78" t="s">
        <v>2446</v>
      </c>
      <c r="AL227" s="83" t="s">
        <v>2631</v>
      </c>
      <c r="AM227" s="78"/>
      <c r="AN227" s="80">
        <v>42119.1571412037</v>
      </c>
      <c r="AO227" s="83" t="s">
        <v>2881</v>
      </c>
      <c r="AP227" s="78" t="b">
        <v>0</v>
      </c>
      <c r="AQ227" s="78" t="b">
        <v>0</v>
      </c>
      <c r="AR227" s="78" t="b">
        <v>1</v>
      </c>
      <c r="AS227" s="78"/>
      <c r="AT227" s="78">
        <v>77</v>
      </c>
      <c r="AU227" s="83" t="s">
        <v>2957</v>
      </c>
      <c r="AV227" s="78" t="b">
        <v>0</v>
      </c>
      <c r="AW227" s="78" t="s">
        <v>3104</v>
      </c>
      <c r="AX227" s="83" t="s">
        <v>3329</v>
      </c>
      <c r="AY227" s="78" t="s">
        <v>66</v>
      </c>
      <c r="AZ227" s="78" t="str">
        <f>REPLACE(INDEX(GroupVertices[Group],MATCH(Vertices[[#This Row],[Vertex]],GroupVertices[Vertex],0)),1,1,"")</f>
        <v>15</v>
      </c>
      <c r="BA227" s="48"/>
      <c r="BB227" s="48"/>
      <c r="BC227" s="48"/>
      <c r="BD227" s="48"/>
      <c r="BE227" s="48" t="s">
        <v>800</v>
      </c>
      <c r="BF227" s="48" t="s">
        <v>800</v>
      </c>
      <c r="BG227" s="116" t="s">
        <v>4388</v>
      </c>
      <c r="BH227" s="116" t="s">
        <v>4425</v>
      </c>
      <c r="BI227" s="116" t="s">
        <v>4517</v>
      </c>
      <c r="BJ227" s="116" t="s">
        <v>4547</v>
      </c>
      <c r="BK227" s="116">
        <v>3</v>
      </c>
      <c r="BL227" s="120">
        <v>3.4482758620689653</v>
      </c>
      <c r="BM227" s="116">
        <v>1</v>
      </c>
      <c r="BN227" s="120">
        <v>1.1494252873563218</v>
      </c>
      <c r="BO227" s="116">
        <v>0</v>
      </c>
      <c r="BP227" s="120">
        <v>0</v>
      </c>
      <c r="BQ227" s="116">
        <v>83</v>
      </c>
      <c r="BR227" s="120">
        <v>95.40229885057471</v>
      </c>
      <c r="BS227" s="116">
        <v>87</v>
      </c>
      <c r="BT227" s="2"/>
      <c r="BU227" s="3"/>
      <c r="BV227" s="3"/>
      <c r="BW227" s="3"/>
      <c r="BX227" s="3"/>
    </row>
    <row r="228" spans="1:76" ht="15">
      <c r="A228" s="64" t="s">
        <v>376</v>
      </c>
      <c r="B228" s="65"/>
      <c r="C228" s="65" t="s">
        <v>64</v>
      </c>
      <c r="D228" s="66">
        <v>162.98157443206514</v>
      </c>
      <c r="E228" s="68"/>
      <c r="F228" s="100" t="s">
        <v>1030</v>
      </c>
      <c r="G228" s="65"/>
      <c r="H228" s="69" t="s">
        <v>376</v>
      </c>
      <c r="I228" s="70"/>
      <c r="J228" s="70"/>
      <c r="K228" s="69" t="s">
        <v>3644</v>
      </c>
      <c r="L228" s="73">
        <v>1</v>
      </c>
      <c r="M228" s="74">
        <v>8492.83984375</v>
      </c>
      <c r="N228" s="74">
        <v>9646.09375</v>
      </c>
      <c r="O228" s="75"/>
      <c r="P228" s="76"/>
      <c r="Q228" s="76"/>
      <c r="R228" s="86"/>
      <c r="S228" s="48">
        <v>0</v>
      </c>
      <c r="T228" s="48">
        <v>1</v>
      </c>
      <c r="U228" s="49">
        <v>0</v>
      </c>
      <c r="V228" s="49">
        <v>0.020408</v>
      </c>
      <c r="W228" s="49">
        <v>0</v>
      </c>
      <c r="X228" s="49">
        <v>0.485743</v>
      </c>
      <c r="Y228" s="49">
        <v>0</v>
      </c>
      <c r="Z228" s="49">
        <v>0</v>
      </c>
      <c r="AA228" s="71">
        <v>228</v>
      </c>
      <c r="AB228" s="71"/>
      <c r="AC228" s="72"/>
      <c r="AD228" s="78" t="s">
        <v>1932</v>
      </c>
      <c r="AE228" s="78">
        <v>686</v>
      </c>
      <c r="AF228" s="78">
        <v>1793</v>
      </c>
      <c r="AG228" s="78">
        <v>137844</v>
      </c>
      <c r="AH228" s="78">
        <v>133414</v>
      </c>
      <c r="AI228" s="78"/>
      <c r="AJ228" s="78" t="s">
        <v>2229</v>
      </c>
      <c r="AK228" s="78"/>
      <c r="AL228" s="78"/>
      <c r="AM228" s="78"/>
      <c r="AN228" s="80">
        <v>41652.60896990741</v>
      </c>
      <c r="AO228" s="78"/>
      <c r="AP228" s="78" t="b">
        <v>1</v>
      </c>
      <c r="AQ228" s="78" t="b">
        <v>0</v>
      </c>
      <c r="AR228" s="78" t="b">
        <v>1</v>
      </c>
      <c r="AS228" s="78"/>
      <c r="AT228" s="78">
        <v>267</v>
      </c>
      <c r="AU228" s="83" t="s">
        <v>2957</v>
      </c>
      <c r="AV228" s="78" t="b">
        <v>0</v>
      </c>
      <c r="AW228" s="78" t="s">
        <v>3104</v>
      </c>
      <c r="AX228" s="83" t="s">
        <v>3330</v>
      </c>
      <c r="AY228" s="78" t="s">
        <v>66</v>
      </c>
      <c r="AZ228" s="78" t="str">
        <f>REPLACE(INDEX(GroupVertices[Group],MATCH(Vertices[[#This Row],[Vertex]],GroupVertices[Vertex],0)),1,1,"")</f>
        <v>12</v>
      </c>
      <c r="BA228" s="48"/>
      <c r="BB228" s="48"/>
      <c r="BC228" s="48"/>
      <c r="BD228" s="48"/>
      <c r="BE228" s="48"/>
      <c r="BF228" s="48"/>
      <c r="BG228" s="116" t="s">
        <v>4384</v>
      </c>
      <c r="BH228" s="116" t="s">
        <v>4384</v>
      </c>
      <c r="BI228" s="116" t="s">
        <v>4513</v>
      </c>
      <c r="BJ228" s="116" t="s">
        <v>4513</v>
      </c>
      <c r="BK228" s="116">
        <v>1</v>
      </c>
      <c r="BL228" s="120">
        <v>4</v>
      </c>
      <c r="BM228" s="116">
        <v>1</v>
      </c>
      <c r="BN228" s="120">
        <v>4</v>
      </c>
      <c r="BO228" s="116">
        <v>0</v>
      </c>
      <c r="BP228" s="120">
        <v>0</v>
      </c>
      <c r="BQ228" s="116">
        <v>23</v>
      </c>
      <c r="BR228" s="120">
        <v>92</v>
      </c>
      <c r="BS228" s="116">
        <v>25</v>
      </c>
      <c r="BT228" s="2"/>
      <c r="BU228" s="3"/>
      <c r="BV228" s="3"/>
      <c r="BW228" s="3"/>
      <c r="BX228" s="3"/>
    </row>
    <row r="229" spans="1:76" ht="15">
      <c r="A229" s="64" t="s">
        <v>377</v>
      </c>
      <c r="B229" s="65"/>
      <c r="C229" s="65" t="s">
        <v>64</v>
      </c>
      <c r="D229" s="66">
        <v>164.0075169048654</v>
      </c>
      <c r="E229" s="68"/>
      <c r="F229" s="100" t="s">
        <v>1031</v>
      </c>
      <c r="G229" s="65"/>
      <c r="H229" s="69" t="s">
        <v>377</v>
      </c>
      <c r="I229" s="70"/>
      <c r="J229" s="70"/>
      <c r="K229" s="69" t="s">
        <v>3645</v>
      </c>
      <c r="L229" s="73">
        <v>169.33782927491626</v>
      </c>
      <c r="M229" s="74">
        <v>1786.808837890625</v>
      </c>
      <c r="N229" s="74">
        <v>6264.76171875</v>
      </c>
      <c r="O229" s="75"/>
      <c r="P229" s="76"/>
      <c r="Q229" s="76"/>
      <c r="R229" s="86"/>
      <c r="S229" s="48">
        <v>0</v>
      </c>
      <c r="T229" s="48">
        <v>11</v>
      </c>
      <c r="U229" s="49">
        <v>46.5</v>
      </c>
      <c r="V229" s="49">
        <v>0.007874</v>
      </c>
      <c r="W229" s="49">
        <v>0.044306</v>
      </c>
      <c r="X229" s="49">
        <v>2.681098</v>
      </c>
      <c r="Y229" s="49">
        <v>0.09090909090909091</v>
      </c>
      <c r="Z229" s="49">
        <v>0</v>
      </c>
      <c r="AA229" s="71">
        <v>229</v>
      </c>
      <c r="AB229" s="71"/>
      <c r="AC229" s="72"/>
      <c r="AD229" s="78" t="s">
        <v>1933</v>
      </c>
      <c r="AE229" s="78">
        <v>2114</v>
      </c>
      <c r="AF229" s="78">
        <v>3666</v>
      </c>
      <c r="AG229" s="78">
        <v>186504</v>
      </c>
      <c r="AH229" s="78">
        <v>171773</v>
      </c>
      <c r="AI229" s="78"/>
      <c r="AJ229" s="78" t="s">
        <v>2230</v>
      </c>
      <c r="AK229" s="78" t="s">
        <v>1680</v>
      </c>
      <c r="AL229" s="78"/>
      <c r="AM229" s="78"/>
      <c r="AN229" s="80">
        <v>39470.325162037036</v>
      </c>
      <c r="AO229" s="83" t="s">
        <v>2882</v>
      </c>
      <c r="AP229" s="78" t="b">
        <v>0</v>
      </c>
      <c r="AQ229" s="78" t="b">
        <v>0</v>
      </c>
      <c r="AR229" s="78" t="b">
        <v>1</v>
      </c>
      <c r="AS229" s="78"/>
      <c r="AT229" s="78">
        <v>143</v>
      </c>
      <c r="AU229" s="83" t="s">
        <v>2969</v>
      </c>
      <c r="AV229" s="78" t="b">
        <v>0</v>
      </c>
      <c r="AW229" s="78" t="s">
        <v>3104</v>
      </c>
      <c r="AX229" s="83" t="s">
        <v>3331</v>
      </c>
      <c r="AY229" s="78" t="s">
        <v>66</v>
      </c>
      <c r="AZ229" s="78" t="str">
        <f>REPLACE(INDEX(GroupVertices[Group],MATCH(Vertices[[#This Row],[Vertex]],GroupVertices[Vertex],0)),1,1,"")</f>
        <v>1</v>
      </c>
      <c r="BA229" s="48"/>
      <c r="BB229" s="48"/>
      <c r="BC229" s="48"/>
      <c r="BD229" s="48"/>
      <c r="BE229" s="48"/>
      <c r="BF229" s="48"/>
      <c r="BG229" s="116" t="s">
        <v>4389</v>
      </c>
      <c r="BH229" s="116" t="s">
        <v>4426</v>
      </c>
      <c r="BI229" s="116" t="s">
        <v>4518</v>
      </c>
      <c r="BJ229" s="116" t="s">
        <v>4518</v>
      </c>
      <c r="BK229" s="116">
        <v>0</v>
      </c>
      <c r="BL229" s="120">
        <v>0</v>
      </c>
      <c r="BM229" s="116">
        <v>0</v>
      </c>
      <c r="BN229" s="120">
        <v>0</v>
      </c>
      <c r="BO229" s="116">
        <v>0</v>
      </c>
      <c r="BP229" s="120">
        <v>0</v>
      </c>
      <c r="BQ229" s="116">
        <v>40</v>
      </c>
      <c r="BR229" s="120">
        <v>100</v>
      </c>
      <c r="BS229" s="116">
        <v>40</v>
      </c>
      <c r="BT229" s="2"/>
      <c r="BU229" s="3"/>
      <c r="BV229" s="3"/>
      <c r="BW229" s="3"/>
      <c r="BX229" s="3"/>
    </row>
    <row r="230" spans="1:76" ht="15">
      <c r="A230" s="64" t="s">
        <v>471</v>
      </c>
      <c r="B230" s="65"/>
      <c r="C230" s="65" t="s">
        <v>64</v>
      </c>
      <c r="D230" s="66">
        <v>171.95213496439274</v>
      </c>
      <c r="E230" s="68"/>
      <c r="F230" s="100" t="s">
        <v>3045</v>
      </c>
      <c r="G230" s="65"/>
      <c r="H230" s="69" t="s">
        <v>471</v>
      </c>
      <c r="I230" s="70"/>
      <c r="J230" s="70"/>
      <c r="K230" s="69" t="s">
        <v>3646</v>
      </c>
      <c r="L230" s="73">
        <v>1</v>
      </c>
      <c r="M230" s="74">
        <v>1392.9410400390625</v>
      </c>
      <c r="N230" s="74">
        <v>5655.73876953125</v>
      </c>
      <c r="O230" s="75"/>
      <c r="P230" s="76"/>
      <c r="Q230" s="76"/>
      <c r="R230" s="86"/>
      <c r="S230" s="48">
        <v>2</v>
      </c>
      <c r="T230" s="48">
        <v>0</v>
      </c>
      <c r="U230" s="49">
        <v>0</v>
      </c>
      <c r="V230" s="49">
        <v>0.007246</v>
      </c>
      <c r="W230" s="49">
        <v>0.01907</v>
      </c>
      <c r="X230" s="49">
        <v>0.604963</v>
      </c>
      <c r="Y230" s="49">
        <v>0.5</v>
      </c>
      <c r="Z230" s="49">
        <v>0</v>
      </c>
      <c r="AA230" s="71">
        <v>230</v>
      </c>
      <c r="AB230" s="71"/>
      <c r="AC230" s="72"/>
      <c r="AD230" s="78" t="s">
        <v>1934</v>
      </c>
      <c r="AE230" s="78">
        <v>538</v>
      </c>
      <c r="AF230" s="78">
        <v>18170</v>
      </c>
      <c r="AG230" s="78">
        <v>8243</v>
      </c>
      <c r="AH230" s="78">
        <v>1382</v>
      </c>
      <c r="AI230" s="78"/>
      <c r="AJ230" s="78" t="s">
        <v>2231</v>
      </c>
      <c r="AK230" s="78" t="s">
        <v>2447</v>
      </c>
      <c r="AL230" s="83" t="s">
        <v>2632</v>
      </c>
      <c r="AM230" s="78"/>
      <c r="AN230" s="80">
        <v>41549.31454861111</v>
      </c>
      <c r="AO230" s="83" t="s">
        <v>2883</v>
      </c>
      <c r="AP230" s="78" t="b">
        <v>0</v>
      </c>
      <c r="AQ230" s="78" t="b">
        <v>0</v>
      </c>
      <c r="AR230" s="78" t="b">
        <v>1</v>
      </c>
      <c r="AS230" s="78"/>
      <c r="AT230" s="78">
        <v>86</v>
      </c>
      <c r="AU230" s="83" t="s">
        <v>2957</v>
      </c>
      <c r="AV230" s="78" t="b">
        <v>1</v>
      </c>
      <c r="AW230" s="78" t="s">
        <v>3104</v>
      </c>
      <c r="AX230" s="83" t="s">
        <v>3332</v>
      </c>
      <c r="AY230" s="78" t="s">
        <v>65</v>
      </c>
      <c r="AZ230" s="78" t="str">
        <f>REPLACE(INDEX(GroupVertices[Group],MATCH(Vertices[[#This Row],[Vertex]],GroupVertices[Vertex],0)),1,1,"")</f>
        <v>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472</v>
      </c>
      <c r="B231" s="65"/>
      <c r="C231" s="65" t="s">
        <v>64</v>
      </c>
      <c r="D231" s="66">
        <v>195.78927566451074</v>
      </c>
      <c r="E231" s="68"/>
      <c r="F231" s="100" t="s">
        <v>3046</v>
      </c>
      <c r="G231" s="65"/>
      <c r="H231" s="69" t="s">
        <v>472</v>
      </c>
      <c r="I231" s="70"/>
      <c r="J231" s="70"/>
      <c r="K231" s="69" t="s">
        <v>3647</v>
      </c>
      <c r="L231" s="73">
        <v>1</v>
      </c>
      <c r="M231" s="74">
        <v>1261.184326171875</v>
      </c>
      <c r="N231" s="74">
        <v>6325.21044921875</v>
      </c>
      <c r="O231" s="75"/>
      <c r="P231" s="76"/>
      <c r="Q231" s="76"/>
      <c r="R231" s="86"/>
      <c r="S231" s="48">
        <v>2</v>
      </c>
      <c r="T231" s="48">
        <v>0</v>
      </c>
      <c r="U231" s="49">
        <v>0</v>
      </c>
      <c r="V231" s="49">
        <v>0.007246</v>
      </c>
      <c r="W231" s="49">
        <v>0.01907</v>
      </c>
      <c r="X231" s="49">
        <v>0.604963</v>
      </c>
      <c r="Y231" s="49">
        <v>0.5</v>
      </c>
      <c r="Z231" s="49">
        <v>0</v>
      </c>
      <c r="AA231" s="71">
        <v>231</v>
      </c>
      <c r="AB231" s="71"/>
      <c r="AC231" s="72"/>
      <c r="AD231" s="78" t="s">
        <v>1935</v>
      </c>
      <c r="AE231" s="78">
        <v>1555</v>
      </c>
      <c r="AF231" s="78">
        <v>61688</v>
      </c>
      <c r="AG231" s="78">
        <v>28088</v>
      </c>
      <c r="AH231" s="78">
        <v>4565</v>
      </c>
      <c r="AI231" s="78"/>
      <c r="AJ231" s="78" t="s">
        <v>2232</v>
      </c>
      <c r="AK231" s="78"/>
      <c r="AL231" s="83" t="s">
        <v>2633</v>
      </c>
      <c r="AM231" s="78"/>
      <c r="AN231" s="80">
        <v>39911.99177083333</v>
      </c>
      <c r="AO231" s="83" t="s">
        <v>2884</v>
      </c>
      <c r="AP231" s="78" t="b">
        <v>0</v>
      </c>
      <c r="AQ231" s="78" t="b">
        <v>0</v>
      </c>
      <c r="AR231" s="78" t="b">
        <v>1</v>
      </c>
      <c r="AS231" s="78"/>
      <c r="AT231" s="78">
        <v>1144</v>
      </c>
      <c r="AU231" s="83" t="s">
        <v>2972</v>
      </c>
      <c r="AV231" s="78" t="b">
        <v>1</v>
      </c>
      <c r="AW231" s="78" t="s">
        <v>3104</v>
      </c>
      <c r="AX231" s="83" t="s">
        <v>3333</v>
      </c>
      <c r="AY231" s="78" t="s">
        <v>65</v>
      </c>
      <c r="AZ231" s="78" t="str">
        <f>REPLACE(INDEX(GroupVertices[Group],MATCH(Vertices[[#This Row],[Vertex]],GroupVertices[Vertex],0)),1,1,"")</f>
        <v>1</v>
      </c>
      <c r="BA231" s="48"/>
      <c r="BB231" s="48"/>
      <c r="BC231" s="48"/>
      <c r="BD231" s="48"/>
      <c r="BE231" s="48"/>
      <c r="BF231" s="48"/>
      <c r="BG231" s="48"/>
      <c r="BH231" s="48"/>
      <c r="BI231" s="48"/>
      <c r="BJ231" s="48"/>
      <c r="BK231" s="48"/>
      <c r="BL231" s="49"/>
      <c r="BM231" s="48"/>
      <c r="BN231" s="49"/>
      <c r="BO231" s="48"/>
      <c r="BP231" s="49"/>
      <c r="BQ231" s="48"/>
      <c r="BR231" s="49"/>
      <c r="BS231" s="48"/>
      <c r="BT231" s="2"/>
      <c r="BU231" s="3"/>
      <c r="BV231" s="3"/>
      <c r="BW231" s="3"/>
      <c r="BX231" s="3"/>
    </row>
    <row r="232" spans="1:76" ht="15">
      <c r="A232" s="64" t="s">
        <v>473</v>
      </c>
      <c r="B232" s="65"/>
      <c r="C232" s="65" t="s">
        <v>64</v>
      </c>
      <c r="D232" s="66">
        <v>183.43633671811932</v>
      </c>
      <c r="E232" s="68"/>
      <c r="F232" s="100" t="s">
        <v>3047</v>
      </c>
      <c r="G232" s="65"/>
      <c r="H232" s="69" t="s">
        <v>473</v>
      </c>
      <c r="I232" s="70"/>
      <c r="J232" s="70"/>
      <c r="K232" s="69" t="s">
        <v>3648</v>
      </c>
      <c r="L232" s="73">
        <v>1</v>
      </c>
      <c r="M232" s="74">
        <v>1669.41259765625</v>
      </c>
      <c r="N232" s="74">
        <v>5238.54833984375</v>
      </c>
      <c r="O232" s="75"/>
      <c r="P232" s="76"/>
      <c r="Q232" s="76"/>
      <c r="R232" s="86"/>
      <c r="S232" s="48">
        <v>2</v>
      </c>
      <c r="T232" s="48">
        <v>0</v>
      </c>
      <c r="U232" s="49">
        <v>0</v>
      </c>
      <c r="V232" s="49">
        <v>0.007246</v>
      </c>
      <c r="W232" s="49">
        <v>0.01907</v>
      </c>
      <c r="X232" s="49">
        <v>0.604963</v>
      </c>
      <c r="Y232" s="49">
        <v>0.5</v>
      </c>
      <c r="Z232" s="49">
        <v>0</v>
      </c>
      <c r="AA232" s="71">
        <v>232</v>
      </c>
      <c r="AB232" s="71"/>
      <c r="AC232" s="72"/>
      <c r="AD232" s="78" t="s">
        <v>1936</v>
      </c>
      <c r="AE232" s="78">
        <v>315</v>
      </c>
      <c r="AF232" s="78">
        <v>39136</v>
      </c>
      <c r="AG232" s="78">
        <v>6420</v>
      </c>
      <c r="AH232" s="78">
        <v>428</v>
      </c>
      <c r="AI232" s="78"/>
      <c r="AJ232" s="78" t="s">
        <v>2233</v>
      </c>
      <c r="AK232" s="78" t="s">
        <v>2448</v>
      </c>
      <c r="AL232" s="83" t="s">
        <v>2634</v>
      </c>
      <c r="AM232" s="78"/>
      <c r="AN232" s="80">
        <v>40717.67146990741</v>
      </c>
      <c r="AO232" s="83" t="s">
        <v>2885</v>
      </c>
      <c r="AP232" s="78" t="b">
        <v>0</v>
      </c>
      <c r="AQ232" s="78" t="b">
        <v>0</v>
      </c>
      <c r="AR232" s="78" t="b">
        <v>1</v>
      </c>
      <c r="AS232" s="78"/>
      <c r="AT232" s="78">
        <v>593</v>
      </c>
      <c r="AU232" s="83" t="s">
        <v>2957</v>
      </c>
      <c r="AV232" s="78" t="b">
        <v>1</v>
      </c>
      <c r="AW232" s="78" t="s">
        <v>3104</v>
      </c>
      <c r="AX232" s="83" t="s">
        <v>3334</v>
      </c>
      <c r="AY232" s="78" t="s">
        <v>65</v>
      </c>
      <c r="AZ232" s="78" t="str">
        <f>REPLACE(INDEX(GroupVertices[Group],MATCH(Vertices[[#This Row],[Vertex]],GroupVertices[Vertex],0)),1,1,"")</f>
        <v>1</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378</v>
      </c>
      <c r="B233" s="65"/>
      <c r="C233" s="65" t="s">
        <v>64</v>
      </c>
      <c r="D233" s="66">
        <v>162.3817842517575</v>
      </c>
      <c r="E233" s="68"/>
      <c r="F233" s="100" t="s">
        <v>1032</v>
      </c>
      <c r="G233" s="65"/>
      <c r="H233" s="69" t="s">
        <v>378</v>
      </c>
      <c r="I233" s="70"/>
      <c r="J233" s="70"/>
      <c r="K233" s="69" t="s">
        <v>3649</v>
      </c>
      <c r="L233" s="73">
        <v>182.00841857517878</v>
      </c>
      <c r="M233" s="74">
        <v>6229.15380859375</v>
      </c>
      <c r="N233" s="74">
        <v>9020.7158203125</v>
      </c>
      <c r="O233" s="75"/>
      <c r="P233" s="76"/>
      <c r="Q233" s="76"/>
      <c r="R233" s="86"/>
      <c r="S233" s="48">
        <v>0</v>
      </c>
      <c r="T233" s="48">
        <v>6</v>
      </c>
      <c r="U233" s="49">
        <v>50</v>
      </c>
      <c r="V233" s="49">
        <v>0.1</v>
      </c>
      <c r="W233" s="49">
        <v>0</v>
      </c>
      <c r="X233" s="49">
        <v>3.148048</v>
      </c>
      <c r="Y233" s="49">
        <v>0</v>
      </c>
      <c r="Z233" s="49">
        <v>0</v>
      </c>
      <c r="AA233" s="71">
        <v>233</v>
      </c>
      <c r="AB233" s="71"/>
      <c r="AC233" s="72"/>
      <c r="AD233" s="78" t="s">
        <v>1937</v>
      </c>
      <c r="AE233" s="78">
        <v>1472</v>
      </c>
      <c r="AF233" s="78">
        <v>698</v>
      </c>
      <c r="AG233" s="78">
        <v>29407</v>
      </c>
      <c r="AH233" s="78">
        <v>2919</v>
      </c>
      <c r="AI233" s="78"/>
      <c r="AJ233" s="78" t="s">
        <v>2234</v>
      </c>
      <c r="AK233" s="78" t="s">
        <v>2449</v>
      </c>
      <c r="AL233" s="78"/>
      <c r="AM233" s="78"/>
      <c r="AN233" s="80">
        <v>42528.86461805556</v>
      </c>
      <c r="AO233" s="83" t="s">
        <v>2886</v>
      </c>
      <c r="AP233" s="78" t="b">
        <v>1</v>
      </c>
      <c r="AQ233" s="78" t="b">
        <v>0</v>
      </c>
      <c r="AR233" s="78" t="b">
        <v>0</v>
      </c>
      <c r="AS233" s="78"/>
      <c r="AT233" s="78">
        <v>7</v>
      </c>
      <c r="AU233" s="78"/>
      <c r="AV233" s="78" t="b">
        <v>0</v>
      </c>
      <c r="AW233" s="78" t="s">
        <v>3104</v>
      </c>
      <c r="AX233" s="83" t="s">
        <v>3335</v>
      </c>
      <c r="AY233" s="78" t="s">
        <v>66</v>
      </c>
      <c r="AZ233" s="78" t="str">
        <f>REPLACE(INDEX(GroupVertices[Group],MATCH(Vertices[[#This Row],[Vertex]],GroupVertices[Vertex],0)),1,1,"")</f>
        <v>8</v>
      </c>
      <c r="BA233" s="48"/>
      <c r="BB233" s="48"/>
      <c r="BC233" s="48"/>
      <c r="BD233" s="48"/>
      <c r="BE233" s="48" t="s">
        <v>842</v>
      </c>
      <c r="BF233" s="48" t="s">
        <v>842</v>
      </c>
      <c r="BG233" s="116" t="s">
        <v>4390</v>
      </c>
      <c r="BH233" s="116" t="s">
        <v>4390</v>
      </c>
      <c r="BI233" s="116" t="s">
        <v>4519</v>
      </c>
      <c r="BJ233" s="116" t="s">
        <v>4519</v>
      </c>
      <c r="BK233" s="116">
        <v>0</v>
      </c>
      <c r="BL233" s="120">
        <v>0</v>
      </c>
      <c r="BM233" s="116">
        <v>2</v>
      </c>
      <c r="BN233" s="120">
        <v>5.2631578947368425</v>
      </c>
      <c r="BO233" s="116">
        <v>0</v>
      </c>
      <c r="BP233" s="120">
        <v>0</v>
      </c>
      <c r="BQ233" s="116">
        <v>36</v>
      </c>
      <c r="BR233" s="120">
        <v>94.73684210526316</v>
      </c>
      <c r="BS233" s="116">
        <v>38</v>
      </c>
      <c r="BT233" s="2"/>
      <c r="BU233" s="3"/>
      <c r="BV233" s="3"/>
      <c r="BW233" s="3"/>
      <c r="BX233" s="3"/>
    </row>
    <row r="234" spans="1:76" ht="15">
      <c r="A234" s="64" t="s">
        <v>474</v>
      </c>
      <c r="B234" s="65"/>
      <c r="C234" s="65" t="s">
        <v>64</v>
      </c>
      <c r="D234" s="66">
        <v>347.80294728035113</v>
      </c>
      <c r="E234" s="68"/>
      <c r="F234" s="100" t="s">
        <v>3048</v>
      </c>
      <c r="G234" s="65"/>
      <c r="H234" s="69" t="s">
        <v>474</v>
      </c>
      <c r="I234" s="70"/>
      <c r="J234" s="70"/>
      <c r="K234" s="69" t="s">
        <v>3650</v>
      </c>
      <c r="L234" s="73">
        <v>1</v>
      </c>
      <c r="M234" s="74">
        <v>6478.82666015625</v>
      </c>
      <c r="N234" s="74">
        <v>9517.7763671875</v>
      </c>
      <c r="O234" s="75"/>
      <c r="P234" s="76"/>
      <c r="Q234" s="76"/>
      <c r="R234" s="86"/>
      <c r="S234" s="48">
        <v>1</v>
      </c>
      <c r="T234" s="48">
        <v>0</v>
      </c>
      <c r="U234" s="49">
        <v>0</v>
      </c>
      <c r="V234" s="49">
        <v>0.058824</v>
      </c>
      <c r="W234" s="49">
        <v>0</v>
      </c>
      <c r="X234" s="49">
        <v>0.595973</v>
      </c>
      <c r="Y234" s="49">
        <v>0</v>
      </c>
      <c r="Z234" s="49">
        <v>0</v>
      </c>
      <c r="AA234" s="71">
        <v>234</v>
      </c>
      <c r="AB234" s="71"/>
      <c r="AC234" s="72"/>
      <c r="AD234" s="78" t="s">
        <v>1938</v>
      </c>
      <c r="AE234" s="78">
        <v>1150</v>
      </c>
      <c r="AF234" s="78">
        <v>339210</v>
      </c>
      <c r="AG234" s="78">
        <v>99400</v>
      </c>
      <c r="AH234" s="78">
        <v>33573</v>
      </c>
      <c r="AI234" s="78"/>
      <c r="AJ234" s="78" t="s">
        <v>2235</v>
      </c>
      <c r="AK234" s="78" t="s">
        <v>1661</v>
      </c>
      <c r="AL234" s="83" t="s">
        <v>2635</v>
      </c>
      <c r="AM234" s="78"/>
      <c r="AN234" s="80">
        <v>40746.45489583333</v>
      </c>
      <c r="AO234" s="83" t="s">
        <v>2887</v>
      </c>
      <c r="AP234" s="78" t="b">
        <v>0</v>
      </c>
      <c r="AQ234" s="78" t="b">
        <v>0</v>
      </c>
      <c r="AR234" s="78" t="b">
        <v>0</v>
      </c>
      <c r="AS234" s="78"/>
      <c r="AT234" s="78">
        <v>535</v>
      </c>
      <c r="AU234" s="83" t="s">
        <v>2971</v>
      </c>
      <c r="AV234" s="78" t="b">
        <v>1</v>
      </c>
      <c r="AW234" s="78" t="s">
        <v>3104</v>
      </c>
      <c r="AX234" s="83" t="s">
        <v>3336</v>
      </c>
      <c r="AY234" s="78" t="s">
        <v>65</v>
      </c>
      <c r="AZ234" s="78" t="str">
        <f>REPLACE(INDEX(GroupVertices[Group],MATCH(Vertices[[#This Row],[Vertex]],GroupVertices[Vertex],0)),1,1,"")</f>
        <v>8</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475</v>
      </c>
      <c r="B235" s="65"/>
      <c r="C235" s="65" t="s">
        <v>64</v>
      </c>
      <c r="D235" s="66">
        <v>365.7862453713841</v>
      </c>
      <c r="E235" s="68"/>
      <c r="F235" s="100" t="s">
        <v>3049</v>
      </c>
      <c r="G235" s="65"/>
      <c r="H235" s="69" t="s">
        <v>475</v>
      </c>
      <c r="I235" s="70"/>
      <c r="J235" s="70"/>
      <c r="K235" s="69" t="s">
        <v>3651</v>
      </c>
      <c r="L235" s="73">
        <v>1</v>
      </c>
      <c r="M235" s="74">
        <v>5864.0771484375</v>
      </c>
      <c r="N235" s="74">
        <v>9342.583984375</v>
      </c>
      <c r="O235" s="75"/>
      <c r="P235" s="76"/>
      <c r="Q235" s="76"/>
      <c r="R235" s="86"/>
      <c r="S235" s="48">
        <v>1</v>
      </c>
      <c r="T235" s="48">
        <v>0</v>
      </c>
      <c r="U235" s="49">
        <v>0</v>
      </c>
      <c r="V235" s="49">
        <v>0.058824</v>
      </c>
      <c r="W235" s="49">
        <v>0</v>
      </c>
      <c r="X235" s="49">
        <v>0.595973</v>
      </c>
      <c r="Y235" s="49">
        <v>0</v>
      </c>
      <c r="Z235" s="49">
        <v>0</v>
      </c>
      <c r="AA235" s="71">
        <v>235</v>
      </c>
      <c r="AB235" s="71"/>
      <c r="AC235" s="72"/>
      <c r="AD235" s="78" t="s">
        <v>1939</v>
      </c>
      <c r="AE235" s="78">
        <v>3715</v>
      </c>
      <c r="AF235" s="78">
        <v>372041</v>
      </c>
      <c r="AG235" s="78">
        <v>184765</v>
      </c>
      <c r="AH235" s="78">
        <v>85351</v>
      </c>
      <c r="AI235" s="78"/>
      <c r="AJ235" s="78" t="s">
        <v>2236</v>
      </c>
      <c r="AK235" s="78"/>
      <c r="AL235" s="83" t="s">
        <v>2636</v>
      </c>
      <c r="AM235" s="78"/>
      <c r="AN235" s="80">
        <v>39906.68478009259</v>
      </c>
      <c r="AO235" s="83" t="s">
        <v>2888</v>
      </c>
      <c r="AP235" s="78" t="b">
        <v>1</v>
      </c>
      <c r="AQ235" s="78" t="b">
        <v>0</v>
      </c>
      <c r="AR235" s="78" t="b">
        <v>1</v>
      </c>
      <c r="AS235" s="78"/>
      <c r="AT235" s="78">
        <v>896</v>
      </c>
      <c r="AU235" s="83" t="s">
        <v>2957</v>
      </c>
      <c r="AV235" s="78" t="b">
        <v>1</v>
      </c>
      <c r="AW235" s="78" t="s">
        <v>3104</v>
      </c>
      <c r="AX235" s="83" t="s">
        <v>3337</v>
      </c>
      <c r="AY235" s="78" t="s">
        <v>65</v>
      </c>
      <c r="AZ235" s="78" t="str">
        <f>REPLACE(INDEX(GroupVertices[Group],MATCH(Vertices[[#This Row],[Vertex]],GroupVertices[Vertex],0)),1,1,"")</f>
        <v>8</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476</v>
      </c>
      <c r="B236" s="65"/>
      <c r="C236" s="65" t="s">
        <v>64</v>
      </c>
      <c r="D236" s="66">
        <v>317.64089588433114</v>
      </c>
      <c r="E236" s="68"/>
      <c r="F236" s="100" t="s">
        <v>3050</v>
      </c>
      <c r="G236" s="65"/>
      <c r="H236" s="69" t="s">
        <v>476</v>
      </c>
      <c r="I236" s="70"/>
      <c r="J236" s="70"/>
      <c r="K236" s="69" t="s">
        <v>3652</v>
      </c>
      <c r="L236" s="73">
        <v>1</v>
      </c>
      <c r="M236" s="74">
        <v>6130.0419921875</v>
      </c>
      <c r="N236" s="74">
        <v>9646.09375</v>
      </c>
      <c r="O236" s="75"/>
      <c r="P236" s="76"/>
      <c r="Q236" s="76"/>
      <c r="R236" s="86"/>
      <c r="S236" s="48">
        <v>1</v>
      </c>
      <c r="T236" s="48">
        <v>0</v>
      </c>
      <c r="U236" s="49">
        <v>0</v>
      </c>
      <c r="V236" s="49">
        <v>0.058824</v>
      </c>
      <c r="W236" s="49">
        <v>0</v>
      </c>
      <c r="X236" s="49">
        <v>0.595973</v>
      </c>
      <c r="Y236" s="49">
        <v>0</v>
      </c>
      <c r="Z236" s="49">
        <v>0</v>
      </c>
      <c r="AA236" s="71">
        <v>236</v>
      </c>
      <c r="AB236" s="71"/>
      <c r="AC236" s="72"/>
      <c r="AD236" s="78" t="s">
        <v>1940</v>
      </c>
      <c r="AE236" s="78">
        <v>19797</v>
      </c>
      <c r="AF236" s="78">
        <v>284145</v>
      </c>
      <c r="AG236" s="78">
        <v>340957</v>
      </c>
      <c r="AH236" s="78">
        <v>41973</v>
      </c>
      <c r="AI236" s="78"/>
      <c r="AJ236" s="78" t="s">
        <v>2237</v>
      </c>
      <c r="AK236" s="78" t="s">
        <v>2339</v>
      </c>
      <c r="AL236" s="83" t="s">
        <v>2637</v>
      </c>
      <c r="AM236" s="78"/>
      <c r="AN236" s="80">
        <v>40520.39709490741</v>
      </c>
      <c r="AO236" s="83" t="s">
        <v>2889</v>
      </c>
      <c r="AP236" s="78" t="b">
        <v>0</v>
      </c>
      <c r="AQ236" s="78" t="b">
        <v>0</v>
      </c>
      <c r="AR236" s="78" t="b">
        <v>1</v>
      </c>
      <c r="AS236" s="78"/>
      <c r="AT236" s="78">
        <v>800</v>
      </c>
      <c r="AU236" s="83" t="s">
        <v>2957</v>
      </c>
      <c r="AV236" s="78" t="b">
        <v>1</v>
      </c>
      <c r="AW236" s="78" t="s">
        <v>3104</v>
      </c>
      <c r="AX236" s="83" t="s">
        <v>3338</v>
      </c>
      <c r="AY236" s="78" t="s">
        <v>65</v>
      </c>
      <c r="AZ236" s="78" t="str">
        <f>REPLACE(INDEX(GroupVertices[Group],MATCH(Vertices[[#This Row],[Vertex]],GroupVertices[Vertex],0)),1,1,"")</f>
        <v>8</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477</v>
      </c>
      <c r="B237" s="65"/>
      <c r="C237" s="65" t="s">
        <v>64</v>
      </c>
      <c r="D237" s="66">
        <v>162.6332031492563</v>
      </c>
      <c r="E237" s="68"/>
      <c r="F237" s="100" t="s">
        <v>3051</v>
      </c>
      <c r="G237" s="65"/>
      <c r="H237" s="69" t="s">
        <v>477</v>
      </c>
      <c r="I237" s="70"/>
      <c r="J237" s="70"/>
      <c r="K237" s="69" t="s">
        <v>3653</v>
      </c>
      <c r="L237" s="73">
        <v>1</v>
      </c>
      <c r="M237" s="74">
        <v>6538.919921875</v>
      </c>
      <c r="N237" s="74">
        <v>8588.8779296875</v>
      </c>
      <c r="O237" s="75"/>
      <c r="P237" s="76"/>
      <c r="Q237" s="76"/>
      <c r="R237" s="86"/>
      <c r="S237" s="48">
        <v>1</v>
      </c>
      <c r="T237" s="48">
        <v>0</v>
      </c>
      <c r="U237" s="49">
        <v>0</v>
      </c>
      <c r="V237" s="49">
        <v>0.058824</v>
      </c>
      <c r="W237" s="49">
        <v>0</v>
      </c>
      <c r="X237" s="49">
        <v>0.595973</v>
      </c>
      <c r="Y237" s="49">
        <v>0</v>
      </c>
      <c r="Z237" s="49">
        <v>0</v>
      </c>
      <c r="AA237" s="71">
        <v>237</v>
      </c>
      <c r="AB237" s="71"/>
      <c r="AC237" s="72"/>
      <c r="AD237" s="78" t="s">
        <v>1941</v>
      </c>
      <c r="AE237" s="78">
        <v>1171</v>
      </c>
      <c r="AF237" s="78">
        <v>1157</v>
      </c>
      <c r="AG237" s="78">
        <v>128970</v>
      </c>
      <c r="AH237" s="78">
        <v>75362</v>
      </c>
      <c r="AI237" s="78"/>
      <c r="AJ237" s="78" t="s">
        <v>2238</v>
      </c>
      <c r="AK237" s="78" t="s">
        <v>2450</v>
      </c>
      <c r="AL237" s="78"/>
      <c r="AM237" s="78"/>
      <c r="AN237" s="80">
        <v>42116.38396990741</v>
      </c>
      <c r="AO237" s="78"/>
      <c r="AP237" s="78" t="b">
        <v>0</v>
      </c>
      <c r="AQ237" s="78" t="b">
        <v>0</v>
      </c>
      <c r="AR237" s="78" t="b">
        <v>1</v>
      </c>
      <c r="AS237" s="78"/>
      <c r="AT237" s="78">
        <v>46</v>
      </c>
      <c r="AU237" s="83" t="s">
        <v>2957</v>
      </c>
      <c r="AV237" s="78" t="b">
        <v>0</v>
      </c>
      <c r="AW237" s="78" t="s">
        <v>3104</v>
      </c>
      <c r="AX237" s="83" t="s">
        <v>3339</v>
      </c>
      <c r="AY237" s="78" t="s">
        <v>65</v>
      </c>
      <c r="AZ237" s="78" t="str">
        <f>REPLACE(INDEX(GroupVertices[Group],MATCH(Vertices[[#This Row],[Vertex]],GroupVertices[Vertex],0)),1,1,"")</f>
        <v>8</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478</v>
      </c>
      <c r="B238" s="65"/>
      <c r="C238" s="65" t="s">
        <v>64</v>
      </c>
      <c r="D238" s="66">
        <v>162.59431264441446</v>
      </c>
      <c r="E238" s="68"/>
      <c r="F238" s="100" t="s">
        <v>3052</v>
      </c>
      <c r="G238" s="65"/>
      <c r="H238" s="69" t="s">
        <v>478</v>
      </c>
      <c r="I238" s="70"/>
      <c r="J238" s="70"/>
      <c r="K238" s="69" t="s">
        <v>3654</v>
      </c>
      <c r="L238" s="73">
        <v>1</v>
      </c>
      <c r="M238" s="74">
        <v>6659.5029296875</v>
      </c>
      <c r="N238" s="74">
        <v>9054.7333984375</v>
      </c>
      <c r="O238" s="75"/>
      <c r="P238" s="76"/>
      <c r="Q238" s="76"/>
      <c r="R238" s="86"/>
      <c r="S238" s="48">
        <v>1</v>
      </c>
      <c r="T238" s="48">
        <v>0</v>
      </c>
      <c r="U238" s="49">
        <v>0</v>
      </c>
      <c r="V238" s="49">
        <v>0.058824</v>
      </c>
      <c r="W238" s="49">
        <v>0</v>
      </c>
      <c r="X238" s="49">
        <v>0.595973</v>
      </c>
      <c r="Y238" s="49">
        <v>0</v>
      </c>
      <c r="Z238" s="49">
        <v>0</v>
      </c>
      <c r="AA238" s="71">
        <v>238</v>
      </c>
      <c r="AB238" s="71"/>
      <c r="AC238" s="72"/>
      <c r="AD238" s="78" t="s">
        <v>1942</v>
      </c>
      <c r="AE238" s="78">
        <v>1601</v>
      </c>
      <c r="AF238" s="78">
        <v>1086</v>
      </c>
      <c r="AG238" s="78">
        <v>26122</v>
      </c>
      <c r="AH238" s="78">
        <v>22137</v>
      </c>
      <c r="AI238" s="78"/>
      <c r="AJ238" s="78"/>
      <c r="AK238" s="78" t="s">
        <v>2451</v>
      </c>
      <c r="AL238" s="78"/>
      <c r="AM238" s="78"/>
      <c r="AN238" s="80">
        <v>40739.40765046296</v>
      </c>
      <c r="AO238" s="83" t="s">
        <v>2890</v>
      </c>
      <c r="AP238" s="78" t="b">
        <v>1</v>
      </c>
      <c r="AQ238" s="78" t="b">
        <v>0</v>
      </c>
      <c r="AR238" s="78" t="b">
        <v>1</v>
      </c>
      <c r="AS238" s="78"/>
      <c r="AT238" s="78">
        <v>3</v>
      </c>
      <c r="AU238" s="83" t="s">
        <v>2957</v>
      </c>
      <c r="AV238" s="78" t="b">
        <v>0</v>
      </c>
      <c r="AW238" s="78" t="s">
        <v>3104</v>
      </c>
      <c r="AX238" s="83" t="s">
        <v>3340</v>
      </c>
      <c r="AY238" s="78" t="s">
        <v>65</v>
      </c>
      <c r="AZ238" s="78" t="str">
        <f>REPLACE(INDEX(GroupVertices[Group],MATCH(Vertices[[#This Row],[Vertex]],GroupVertices[Vertex],0)),1,1,"")</f>
        <v>8</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479</v>
      </c>
      <c r="B239" s="65"/>
      <c r="C239" s="65" t="s">
        <v>64</v>
      </c>
      <c r="D239" s="66">
        <v>190.5527513505917</v>
      </c>
      <c r="E239" s="68"/>
      <c r="F239" s="100" t="s">
        <v>3053</v>
      </c>
      <c r="G239" s="65"/>
      <c r="H239" s="69" t="s">
        <v>479</v>
      </c>
      <c r="I239" s="70"/>
      <c r="J239" s="70"/>
      <c r="K239" s="69" t="s">
        <v>3655</v>
      </c>
      <c r="L239" s="73">
        <v>1</v>
      </c>
      <c r="M239" s="74">
        <v>1687.5904541015625</v>
      </c>
      <c r="N239" s="74">
        <v>4772.01416015625</v>
      </c>
      <c r="O239" s="75"/>
      <c r="P239" s="76"/>
      <c r="Q239" s="76"/>
      <c r="R239" s="86"/>
      <c r="S239" s="48">
        <v>1</v>
      </c>
      <c r="T239" s="48">
        <v>0</v>
      </c>
      <c r="U239" s="49">
        <v>0</v>
      </c>
      <c r="V239" s="49">
        <v>0.007194</v>
      </c>
      <c r="W239" s="49">
        <v>0.013772</v>
      </c>
      <c r="X239" s="49">
        <v>0.397787</v>
      </c>
      <c r="Y239" s="49">
        <v>0</v>
      </c>
      <c r="Z239" s="49">
        <v>0</v>
      </c>
      <c r="AA239" s="71">
        <v>239</v>
      </c>
      <c r="AB239" s="71"/>
      <c r="AC239" s="72"/>
      <c r="AD239" s="78" t="s">
        <v>1943</v>
      </c>
      <c r="AE239" s="78">
        <v>28937</v>
      </c>
      <c r="AF239" s="78">
        <v>52128</v>
      </c>
      <c r="AG239" s="78">
        <v>4928</v>
      </c>
      <c r="AH239" s="78">
        <v>4008</v>
      </c>
      <c r="AI239" s="78"/>
      <c r="AJ239" s="78" t="s">
        <v>2239</v>
      </c>
      <c r="AK239" s="78" t="s">
        <v>2452</v>
      </c>
      <c r="AL239" s="83" t="s">
        <v>2638</v>
      </c>
      <c r="AM239" s="78"/>
      <c r="AN239" s="80">
        <v>41731.238275462965</v>
      </c>
      <c r="AO239" s="83" t="s">
        <v>2891</v>
      </c>
      <c r="AP239" s="78" t="b">
        <v>0</v>
      </c>
      <c r="AQ239" s="78" t="b">
        <v>0</v>
      </c>
      <c r="AR239" s="78" t="b">
        <v>1</v>
      </c>
      <c r="AS239" s="78"/>
      <c r="AT239" s="78">
        <v>918</v>
      </c>
      <c r="AU239" s="83" t="s">
        <v>2957</v>
      </c>
      <c r="AV239" s="78" t="b">
        <v>1</v>
      </c>
      <c r="AW239" s="78" t="s">
        <v>3104</v>
      </c>
      <c r="AX239" s="83" t="s">
        <v>3341</v>
      </c>
      <c r="AY239" s="78" t="s">
        <v>65</v>
      </c>
      <c r="AZ239" s="78" t="str">
        <f>REPLACE(INDEX(GroupVertices[Group],MATCH(Vertices[[#This Row],[Vertex]],GroupVertices[Vertex],0)),1,1,"")</f>
        <v>1</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480</v>
      </c>
      <c r="B240" s="65"/>
      <c r="C240" s="65" t="s">
        <v>64</v>
      </c>
      <c r="D240" s="66">
        <v>281.6310271687088</v>
      </c>
      <c r="E240" s="68"/>
      <c r="F240" s="100" t="s">
        <v>3054</v>
      </c>
      <c r="G240" s="65"/>
      <c r="H240" s="69" t="s">
        <v>480</v>
      </c>
      <c r="I240" s="70"/>
      <c r="J240" s="70"/>
      <c r="K240" s="69" t="s">
        <v>3656</v>
      </c>
      <c r="L240" s="73">
        <v>1</v>
      </c>
      <c r="M240" s="74">
        <v>1251.5743408203125</v>
      </c>
      <c r="N240" s="74">
        <v>6986.46337890625</v>
      </c>
      <c r="O240" s="75"/>
      <c r="P240" s="76"/>
      <c r="Q240" s="76"/>
      <c r="R240" s="86"/>
      <c r="S240" s="48">
        <v>1</v>
      </c>
      <c r="T240" s="48">
        <v>0</v>
      </c>
      <c r="U240" s="49">
        <v>0</v>
      </c>
      <c r="V240" s="49">
        <v>0.007194</v>
      </c>
      <c r="W240" s="49">
        <v>0.013772</v>
      </c>
      <c r="X240" s="49">
        <v>0.397787</v>
      </c>
      <c r="Y240" s="49">
        <v>0</v>
      </c>
      <c r="Z240" s="49">
        <v>0</v>
      </c>
      <c r="AA240" s="71">
        <v>240</v>
      </c>
      <c r="AB240" s="71"/>
      <c r="AC240" s="72"/>
      <c r="AD240" s="78" t="s">
        <v>1944</v>
      </c>
      <c r="AE240" s="78">
        <v>262</v>
      </c>
      <c r="AF240" s="78">
        <v>218404</v>
      </c>
      <c r="AG240" s="78">
        <v>7966</v>
      </c>
      <c r="AH240" s="78">
        <v>13155</v>
      </c>
      <c r="AI240" s="78"/>
      <c r="AJ240" s="78" t="s">
        <v>2240</v>
      </c>
      <c r="AK240" s="78" t="s">
        <v>2453</v>
      </c>
      <c r="AL240" s="83" t="s">
        <v>2639</v>
      </c>
      <c r="AM240" s="78"/>
      <c r="AN240" s="80">
        <v>42264.31800925926</v>
      </c>
      <c r="AO240" s="83" t="s">
        <v>2892</v>
      </c>
      <c r="AP240" s="78" t="b">
        <v>1</v>
      </c>
      <c r="AQ240" s="78" t="b">
        <v>0</v>
      </c>
      <c r="AR240" s="78" t="b">
        <v>0</v>
      </c>
      <c r="AS240" s="78" t="s">
        <v>1627</v>
      </c>
      <c r="AT240" s="78">
        <v>181</v>
      </c>
      <c r="AU240" s="83" t="s">
        <v>2957</v>
      </c>
      <c r="AV240" s="78" t="b">
        <v>1</v>
      </c>
      <c r="AW240" s="78" t="s">
        <v>3104</v>
      </c>
      <c r="AX240" s="83" t="s">
        <v>3342</v>
      </c>
      <c r="AY240" s="78" t="s">
        <v>65</v>
      </c>
      <c r="AZ240" s="78" t="str">
        <f>REPLACE(INDEX(GroupVertices[Group],MATCH(Vertices[[#This Row],[Vertex]],GroupVertices[Vertex],0)),1,1,"")</f>
        <v>1</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481</v>
      </c>
      <c r="B241" s="65"/>
      <c r="C241" s="65" t="s">
        <v>64</v>
      </c>
      <c r="D241" s="66">
        <v>187.62117414053998</v>
      </c>
      <c r="E241" s="68"/>
      <c r="F241" s="100" t="s">
        <v>3055</v>
      </c>
      <c r="G241" s="65"/>
      <c r="H241" s="69" t="s">
        <v>481</v>
      </c>
      <c r="I241" s="70"/>
      <c r="J241" s="70"/>
      <c r="K241" s="69" t="s">
        <v>3657</v>
      </c>
      <c r="L241" s="73">
        <v>1</v>
      </c>
      <c r="M241" s="74">
        <v>1057.0673828125</v>
      </c>
      <c r="N241" s="74">
        <v>5015.30224609375</v>
      </c>
      <c r="O241" s="75"/>
      <c r="P241" s="76"/>
      <c r="Q241" s="76"/>
      <c r="R241" s="86"/>
      <c r="S241" s="48">
        <v>1</v>
      </c>
      <c r="T241" s="48">
        <v>0</v>
      </c>
      <c r="U241" s="49">
        <v>0</v>
      </c>
      <c r="V241" s="49">
        <v>0.007194</v>
      </c>
      <c r="W241" s="49">
        <v>0.013772</v>
      </c>
      <c r="X241" s="49">
        <v>0.397787</v>
      </c>
      <c r="Y241" s="49">
        <v>0</v>
      </c>
      <c r="Z241" s="49">
        <v>0</v>
      </c>
      <c r="AA241" s="71">
        <v>241</v>
      </c>
      <c r="AB241" s="71"/>
      <c r="AC241" s="72"/>
      <c r="AD241" s="78" t="s">
        <v>1945</v>
      </c>
      <c r="AE241" s="78">
        <v>1524</v>
      </c>
      <c r="AF241" s="78">
        <v>46776</v>
      </c>
      <c r="AG241" s="78">
        <v>25035</v>
      </c>
      <c r="AH241" s="78">
        <v>13742</v>
      </c>
      <c r="AI241" s="78"/>
      <c r="AJ241" s="78" t="s">
        <v>2241</v>
      </c>
      <c r="AK241" s="78" t="s">
        <v>2454</v>
      </c>
      <c r="AL241" s="83" t="s">
        <v>2640</v>
      </c>
      <c r="AM241" s="78"/>
      <c r="AN241" s="80">
        <v>41407.47550925926</v>
      </c>
      <c r="AO241" s="83" t="s">
        <v>2893</v>
      </c>
      <c r="AP241" s="78" t="b">
        <v>1</v>
      </c>
      <c r="AQ241" s="78" t="b">
        <v>0</v>
      </c>
      <c r="AR241" s="78" t="b">
        <v>0</v>
      </c>
      <c r="AS241" s="78"/>
      <c r="AT241" s="78">
        <v>728</v>
      </c>
      <c r="AU241" s="83" t="s">
        <v>2957</v>
      </c>
      <c r="AV241" s="78" t="b">
        <v>1</v>
      </c>
      <c r="AW241" s="78" t="s">
        <v>3104</v>
      </c>
      <c r="AX241" s="83" t="s">
        <v>3343</v>
      </c>
      <c r="AY241" s="78" t="s">
        <v>65</v>
      </c>
      <c r="AZ241" s="78" t="str">
        <f>REPLACE(INDEX(GroupVertices[Group],MATCH(Vertices[[#This Row],[Vertex]],GroupVertices[Vertex],0)),1,1,"")</f>
        <v>1</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381</v>
      </c>
      <c r="B242" s="65"/>
      <c r="C242" s="65" t="s">
        <v>64</v>
      </c>
      <c r="D242" s="66">
        <v>164.36136572356745</v>
      </c>
      <c r="E242" s="68"/>
      <c r="F242" s="100" t="s">
        <v>1035</v>
      </c>
      <c r="G242" s="65"/>
      <c r="H242" s="69" t="s">
        <v>381</v>
      </c>
      <c r="I242" s="70"/>
      <c r="J242" s="70"/>
      <c r="K242" s="69" t="s">
        <v>3658</v>
      </c>
      <c r="L242" s="73">
        <v>4.620168371503576</v>
      </c>
      <c r="M242" s="74">
        <v>1096.0762939453125</v>
      </c>
      <c r="N242" s="74">
        <v>5444.02001953125</v>
      </c>
      <c r="O242" s="75"/>
      <c r="P242" s="76"/>
      <c r="Q242" s="76"/>
      <c r="R242" s="86"/>
      <c r="S242" s="48">
        <v>1</v>
      </c>
      <c r="T242" s="48">
        <v>2</v>
      </c>
      <c r="U242" s="49">
        <v>1</v>
      </c>
      <c r="V242" s="49">
        <v>0.007299</v>
      </c>
      <c r="W242" s="49">
        <v>0.017568</v>
      </c>
      <c r="X242" s="49">
        <v>0.96936</v>
      </c>
      <c r="Y242" s="49">
        <v>0.3333333333333333</v>
      </c>
      <c r="Z242" s="49">
        <v>0</v>
      </c>
      <c r="AA242" s="71">
        <v>242</v>
      </c>
      <c r="AB242" s="71"/>
      <c r="AC242" s="72"/>
      <c r="AD242" s="78" t="s">
        <v>1946</v>
      </c>
      <c r="AE242" s="78">
        <v>743</v>
      </c>
      <c r="AF242" s="78">
        <v>4312</v>
      </c>
      <c r="AG242" s="78">
        <v>10325</v>
      </c>
      <c r="AH242" s="78">
        <v>12109</v>
      </c>
      <c r="AI242" s="78"/>
      <c r="AJ242" s="78" t="s">
        <v>2242</v>
      </c>
      <c r="AK242" s="78" t="s">
        <v>2455</v>
      </c>
      <c r="AL242" s="83" t="s">
        <v>2641</v>
      </c>
      <c r="AM242" s="78"/>
      <c r="AN242" s="80">
        <v>40837.64175925926</v>
      </c>
      <c r="AO242" s="83" t="s">
        <v>2894</v>
      </c>
      <c r="AP242" s="78" t="b">
        <v>1</v>
      </c>
      <c r="AQ242" s="78" t="b">
        <v>0</v>
      </c>
      <c r="AR242" s="78" t="b">
        <v>1</v>
      </c>
      <c r="AS242" s="78"/>
      <c r="AT242" s="78">
        <v>116</v>
      </c>
      <c r="AU242" s="83" t="s">
        <v>2957</v>
      </c>
      <c r="AV242" s="78" t="b">
        <v>0</v>
      </c>
      <c r="AW242" s="78" t="s">
        <v>3104</v>
      </c>
      <c r="AX242" s="83" t="s">
        <v>3344</v>
      </c>
      <c r="AY242" s="78" t="s">
        <v>66</v>
      </c>
      <c r="AZ242" s="78" t="str">
        <f>REPLACE(INDEX(GroupVertices[Group],MATCH(Vertices[[#This Row],[Vertex]],GroupVertices[Vertex],0)),1,1,"")</f>
        <v>1</v>
      </c>
      <c r="BA242" s="48"/>
      <c r="BB242" s="48"/>
      <c r="BC242" s="48"/>
      <c r="BD242" s="48"/>
      <c r="BE242" s="48" t="s">
        <v>800</v>
      </c>
      <c r="BF242" s="48" t="s">
        <v>800</v>
      </c>
      <c r="BG242" s="116" t="s">
        <v>4391</v>
      </c>
      <c r="BH242" s="116" t="s">
        <v>4391</v>
      </c>
      <c r="BI242" s="116" t="s">
        <v>4520</v>
      </c>
      <c r="BJ242" s="116" t="s">
        <v>4520</v>
      </c>
      <c r="BK242" s="116">
        <v>0</v>
      </c>
      <c r="BL242" s="120">
        <v>0</v>
      </c>
      <c r="BM242" s="116">
        <v>0</v>
      </c>
      <c r="BN242" s="120">
        <v>0</v>
      </c>
      <c r="BO242" s="116">
        <v>0</v>
      </c>
      <c r="BP242" s="120">
        <v>0</v>
      </c>
      <c r="BQ242" s="116">
        <v>12</v>
      </c>
      <c r="BR242" s="120">
        <v>100</v>
      </c>
      <c r="BS242" s="116">
        <v>12</v>
      </c>
      <c r="BT242" s="2"/>
      <c r="BU242" s="3"/>
      <c r="BV242" s="3"/>
      <c r="BW242" s="3"/>
      <c r="BX242" s="3"/>
    </row>
    <row r="243" spans="1:76" ht="15">
      <c r="A243" s="64" t="s">
        <v>482</v>
      </c>
      <c r="B243" s="65"/>
      <c r="C243" s="65" t="s">
        <v>64</v>
      </c>
      <c r="D243" s="66">
        <v>162.0049297823039</v>
      </c>
      <c r="E243" s="68"/>
      <c r="F243" s="100" t="s">
        <v>3056</v>
      </c>
      <c r="G243" s="65"/>
      <c r="H243" s="69" t="s">
        <v>482</v>
      </c>
      <c r="I243" s="70"/>
      <c r="J243" s="70"/>
      <c r="K243" s="69" t="s">
        <v>3659</v>
      </c>
      <c r="L243" s="73">
        <v>1</v>
      </c>
      <c r="M243" s="74">
        <v>1337.1263427734375</v>
      </c>
      <c r="N243" s="74">
        <v>4995.8935546875</v>
      </c>
      <c r="O243" s="75"/>
      <c r="P243" s="76"/>
      <c r="Q243" s="76"/>
      <c r="R243" s="86"/>
      <c r="S243" s="48">
        <v>2</v>
      </c>
      <c r="T243" s="48">
        <v>0</v>
      </c>
      <c r="U243" s="49">
        <v>0</v>
      </c>
      <c r="V243" s="49">
        <v>0.007246</v>
      </c>
      <c r="W243" s="49">
        <v>0.015873</v>
      </c>
      <c r="X243" s="49">
        <v>0.672439</v>
      </c>
      <c r="Y243" s="49">
        <v>0.5</v>
      </c>
      <c r="Z243" s="49">
        <v>0</v>
      </c>
      <c r="AA243" s="71">
        <v>243</v>
      </c>
      <c r="AB243" s="71"/>
      <c r="AC243" s="72"/>
      <c r="AD243" s="78" t="s">
        <v>1947</v>
      </c>
      <c r="AE243" s="78">
        <v>13</v>
      </c>
      <c r="AF243" s="78">
        <v>10</v>
      </c>
      <c r="AG243" s="78">
        <v>1</v>
      </c>
      <c r="AH243" s="78">
        <v>0</v>
      </c>
      <c r="AI243" s="78"/>
      <c r="AJ243" s="78"/>
      <c r="AK243" s="78"/>
      <c r="AL243" s="78"/>
      <c r="AM243" s="78"/>
      <c r="AN243" s="80">
        <v>41817.268229166664</v>
      </c>
      <c r="AO243" s="78"/>
      <c r="AP243" s="78" t="b">
        <v>1</v>
      </c>
      <c r="AQ243" s="78" t="b">
        <v>0</v>
      </c>
      <c r="AR243" s="78" t="b">
        <v>0</v>
      </c>
      <c r="AS243" s="78" t="s">
        <v>1621</v>
      </c>
      <c r="AT243" s="78">
        <v>0</v>
      </c>
      <c r="AU243" s="83" t="s">
        <v>2957</v>
      </c>
      <c r="AV243" s="78" t="b">
        <v>0</v>
      </c>
      <c r="AW243" s="78" t="s">
        <v>3104</v>
      </c>
      <c r="AX243" s="83" t="s">
        <v>3345</v>
      </c>
      <c r="AY243" s="78" t="s">
        <v>65</v>
      </c>
      <c r="AZ243" s="78" t="str">
        <f>REPLACE(INDEX(GroupVertices[Group],MATCH(Vertices[[#This Row],[Vertex]],GroupVertices[Vertex],0)),1,1,"")</f>
        <v>1</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483</v>
      </c>
      <c r="B244" s="65"/>
      <c r="C244" s="65" t="s">
        <v>64</v>
      </c>
      <c r="D244" s="66">
        <v>162.24484585442696</v>
      </c>
      <c r="E244" s="68"/>
      <c r="F244" s="100" t="s">
        <v>3057</v>
      </c>
      <c r="G244" s="65"/>
      <c r="H244" s="69" t="s">
        <v>483</v>
      </c>
      <c r="I244" s="70"/>
      <c r="J244" s="70"/>
      <c r="K244" s="69" t="s">
        <v>3660</v>
      </c>
      <c r="L244" s="73">
        <v>1</v>
      </c>
      <c r="M244" s="74">
        <v>973.0795288085938</v>
      </c>
      <c r="N244" s="74">
        <v>5809.80224609375</v>
      </c>
      <c r="O244" s="75"/>
      <c r="P244" s="76"/>
      <c r="Q244" s="76"/>
      <c r="R244" s="86"/>
      <c r="S244" s="48">
        <v>2</v>
      </c>
      <c r="T244" s="48">
        <v>0</v>
      </c>
      <c r="U244" s="49">
        <v>0</v>
      </c>
      <c r="V244" s="49">
        <v>0.007246</v>
      </c>
      <c r="W244" s="49">
        <v>0.015873</v>
      </c>
      <c r="X244" s="49">
        <v>0.672439</v>
      </c>
      <c r="Y244" s="49">
        <v>0.5</v>
      </c>
      <c r="Z244" s="49">
        <v>0</v>
      </c>
      <c r="AA244" s="71">
        <v>244</v>
      </c>
      <c r="AB244" s="71"/>
      <c r="AC244" s="72"/>
      <c r="AD244" s="78" t="s">
        <v>1948</v>
      </c>
      <c r="AE244" s="78">
        <v>1078</v>
      </c>
      <c r="AF244" s="78">
        <v>448</v>
      </c>
      <c r="AG244" s="78">
        <v>11477</v>
      </c>
      <c r="AH244" s="78">
        <v>74</v>
      </c>
      <c r="AI244" s="78"/>
      <c r="AJ244" s="78" t="s">
        <v>2243</v>
      </c>
      <c r="AK244" s="78" t="s">
        <v>2456</v>
      </c>
      <c r="AL244" s="78"/>
      <c r="AM244" s="78"/>
      <c r="AN244" s="80">
        <v>41254.26981481481</v>
      </c>
      <c r="AO244" s="83" t="s">
        <v>2895</v>
      </c>
      <c r="AP244" s="78" t="b">
        <v>0</v>
      </c>
      <c r="AQ244" s="78" t="b">
        <v>0</v>
      </c>
      <c r="AR244" s="78" t="b">
        <v>0</v>
      </c>
      <c r="AS244" s="78"/>
      <c r="AT244" s="78">
        <v>14</v>
      </c>
      <c r="AU244" s="83" t="s">
        <v>2957</v>
      </c>
      <c r="AV244" s="78" t="b">
        <v>0</v>
      </c>
      <c r="AW244" s="78" t="s">
        <v>3104</v>
      </c>
      <c r="AX244" s="83" t="s">
        <v>3346</v>
      </c>
      <c r="AY244" s="78" t="s">
        <v>65</v>
      </c>
      <c r="AZ244" s="78" t="str">
        <f>REPLACE(INDEX(GroupVertices[Group],MATCH(Vertices[[#This Row],[Vertex]],GroupVertices[Vertex],0)),1,1,"")</f>
        <v>1</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484</v>
      </c>
      <c r="B245" s="65"/>
      <c r="C245" s="65" t="s">
        <v>64</v>
      </c>
      <c r="D245" s="66">
        <v>163.80758684476285</v>
      </c>
      <c r="E245" s="68"/>
      <c r="F245" s="100" t="s">
        <v>3058</v>
      </c>
      <c r="G245" s="65"/>
      <c r="H245" s="69" t="s">
        <v>484</v>
      </c>
      <c r="I245" s="70"/>
      <c r="J245" s="70"/>
      <c r="K245" s="69" t="s">
        <v>3661</v>
      </c>
      <c r="L245" s="73">
        <v>1</v>
      </c>
      <c r="M245" s="74">
        <v>1433.4990234375</v>
      </c>
      <c r="N245" s="74">
        <v>7420.6416015625</v>
      </c>
      <c r="O245" s="75"/>
      <c r="P245" s="76"/>
      <c r="Q245" s="76"/>
      <c r="R245" s="86"/>
      <c r="S245" s="48">
        <v>1</v>
      </c>
      <c r="T245" s="48">
        <v>0</v>
      </c>
      <c r="U245" s="49">
        <v>0</v>
      </c>
      <c r="V245" s="49">
        <v>0.007194</v>
      </c>
      <c r="W245" s="49">
        <v>0.013772</v>
      </c>
      <c r="X245" s="49">
        <v>0.397787</v>
      </c>
      <c r="Y245" s="49">
        <v>0</v>
      </c>
      <c r="Z245" s="49">
        <v>0</v>
      </c>
      <c r="AA245" s="71">
        <v>245</v>
      </c>
      <c r="AB245" s="71"/>
      <c r="AC245" s="72"/>
      <c r="AD245" s="78" t="s">
        <v>1949</v>
      </c>
      <c r="AE245" s="78">
        <v>791</v>
      </c>
      <c r="AF245" s="78">
        <v>3301</v>
      </c>
      <c r="AG245" s="78">
        <v>64169</v>
      </c>
      <c r="AH245" s="78">
        <v>891</v>
      </c>
      <c r="AI245" s="78"/>
      <c r="AJ245" s="78" t="s">
        <v>2244</v>
      </c>
      <c r="AK245" s="78" t="s">
        <v>2457</v>
      </c>
      <c r="AL245" s="78"/>
      <c r="AM245" s="78"/>
      <c r="AN245" s="80">
        <v>41575.45328703704</v>
      </c>
      <c r="AO245" s="83" t="s">
        <v>2896</v>
      </c>
      <c r="AP245" s="78" t="b">
        <v>1</v>
      </c>
      <c r="AQ245" s="78" t="b">
        <v>0</v>
      </c>
      <c r="AR245" s="78" t="b">
        <v>0</v>
      </c>
      <c r="AS245" s="78"/>
      <c r="AT245" s="78">
        <v>236</v>
      </c>
      <c r="AU245" s="83" t="s">
        <v>2957</v>
      </c>
      <c r="AV245" s="78" t="b">
        <v>0</v>
      </c>
      <c r="AW245" s="78" t="s">
        <v>3104</v>
      </c>
      <c r="AX245" s="83" t="s">
        <v>3347</v>
      </c>
      <c r="AY245" s="78" t="s">
        <v>65</v>
      </c>
      <c r="AZ245" s="78" t="str">
        <f>REPLACE(INDEX(GroupVertices[Group],MATCH(Vertices[[#This Row],[Vertex]],GroupVertices[Vertex],0)),1,1,"")</f>
        <v>1</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485</v>
      </c>
      <c r="B246" s="65"/>
      <c r="C246" s="65" t="s">
        <v>64</v>
      </c>
      <c r="D246" s="66">
        <v>241.0063344630479</v>
      </c>
      <c r="E246" s="68"/>
      <c r="F246" s="100" t="s">
        <v>3059</v>
      </c>
      <c r="G246" s="65"/>
      <c r="H246" s="69" t="s">
        <v>485</v>
      </c>
      <c r="I246" s="70"/>
      <c r="J246" s="70"/>
      <c r="K246" s="69" t="s">
        <v>3662</v>
      </c>
      <c r="L246" s="73">
        <v>1</v>
      </c>
      <c r="M246" s="74">
        <v>817.083984375</v>
      </c>
      <c r="N246" s="74">
        <v>6236.798828125</v>
      </c>
      <c r="O246" s="75"/>
      <c r="P246" s="76"/>
      <c r="Q246" s="76"/>
      <c r="R246" s="86"/>
      <c r="S246" s="48">
        <v>1</v>
      </c>
      <c r="T246" s="48">
        <v>0</v>
      </c>
      <c r="U246" s="49">
        <v>0</v>
      </c>
      <c r="V246" s="49">
        <v>0.007194</v>
      </c>
      <c r="W246" s="49">
        <v>0.013772</v>
      </c>
      <c r="X246" s="49">
        <v>0.397787</v>
      </c>
      <c r="Y246" s="49">
        <v>0</v>
      </c>
      <c r="Z246" s="49">
        <v>0</v>
      </c>
      <c r="AA246" s="71">
        <v>246</v>
      </c>
      <c r="AB246" s="71"/>
      <c r="AC246" s="72"/>
      <c r="AD246" s="78" t="s">
        <v>1950</v>
      </c>
      <c r="AE246" s="78">
        <v>146</v>
      </c>
      <c r="AF246" s="78">
        <v>144238</v>
      </c>
      <c r="AG246" s="78">
        <v>7252</v>
      </c>
      <c r="AH246" s="78">
        <v>59</v>
      </c>
      <c r="AI246" s="78"/>
      <c r="AJ246" s="78" t="s">
        <v>2245</v>
      </c>
      <c r="AK246" s="78" t="s">
        <v>2458</v>
      </c>
      <c r="AL246" s="83" t="s">
        <v>2642</v>
      </c>
      <c r="AM246" s="78"/>
      <c r="AN246" s="80">
        <v>39885.73653935185</v>
      </c>
      <c r="AO246" s="78"/>
      <c r="AP246" s="78" t="b">
        <v>0</v>
      </c>
      <c r="AQ246" s="78" t="b">
        <v>0</v>
      </c>
      <c r="AR246" s="78" t="b">
        <v>0</v>
      </c>
      <c r="AS246" s="78"/>
      <c r="AT246" s="78">
        <v>4389</v>
      </c>
      <c r="AU246" s="83" t="s">
        <v>2957</v>
      </c>
      <c r="AV246" s="78" t="b">
        <v>0</v>
      </c>
      <c r="AW246" s="78" t="s">
        <v>3104</v>
      </c>
      <c r="AX246" s="83" t="s">
        <v>3348</v>
      </c>
      <c r="AY246" s="78" t="s">
        <v>65</v>
      </c>
      <c r="AZ246" s="78" t="str">
        <f>REPLACE(INDEX(GroupVertices[Group],MATCH(Vertices[[#This Row],[Vertex]],GroupVertices[Vertex],0)),1,1,"")</f>
        <v>1</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486</v>
      </c>
      <c r="B247" s="65"/>
      <c r="C247" s="65" t="s">
        <v>64</v>
      </c>
      <c r="D247" s="66">
        <v>162.39876461302646</v>
      </c>
      <c r="E247" s="68"/>
      <c r="F247" s="100" t="s">
        <v>3060</v>
      </c>
      <c r="G247" s="65"/>
      <c r="H247" s="69" t="s">
        <v>486</v>
      </c>
      <c r="I247" s="70"/>
      <c r="J247" s="70"/>
      <c r="K247" s="69" t="s">
        <v>3663</v>
      </c>
      <c r="L247" s="73">
        <v>1</v>
      </c>
      <c r="M247" s="74">
        <v>1613.868896484375</v>
      </c>
      <c r="N247" s="74">
        <v>7364.33544921875</v>
      </c>
      <c r="O247" s="75"/>
      <c r="P247" s="76"/>
      <c r="Q247" s="76"/>
      <c r="R247" s="86"/>
      <c r="S247" s="48">
        <v>1</v>
      </c>
      <c r="T247" s="48">
        <v>0</v>
      </c>
      <c r="U247" s="49">
        <v>0</v>
      </c>
      <c r="V247" s="49">
        <v>0.007194</v>
      </c>
      <c r="W247" s="49">
        <v>0.013772</v>
      </c>
      <c r="X247" s="49">
        <v>0.397787</v>
      </c>
      <c r="Y247" s="49">
        <v>0</v>
      </c>
      <c r="Z247" s="49">
        <v>0</v>
      </c>
      <c r="AA247" s="71">
        <v>247</v>
      </c>
      <c r="AB247" s="71"/>
      <c r="AC247" s="72"/>
      <c r="AD247" s="78" t="s">
        <v>1951</v>
      </c>
      <c r="AE247" s="78">
        <v>510</v>
      </c>
      <c r="AF247" s="78">
        <v>729</v>
      </c>
      <c r="AG247" s="78">
        <v>4727</v>
      </c>
      <c r="AH247" s="78">
        <v>2640</v>
      </c>
      <c r="AI247" s="78"/>
      <c r="AJ247" s="78" t="s">
        <v>2246</v>
      </c>
      <c r="AK247" s="78" t="s">
        <v>2459</v>
      </c>
      <c r="AL247" s="78"/>
      <c r="AM247" s="78"/>
      <c r="AN247" s="80">
        <v>40432.8837037037</v>
      </c>
      <c r="AO247" s="83" t="s">
        <v>2897</v>
      </c>
      <c r="AP247" s="78" t="b">
        <v>0</v>
      </c>
      <c r="AQ247" s="78" t="b">
        <v>0</v>
      </c>
      <c r="AR247" s="78" t="b">
        <v>1</v>
      </c>
      <c r="AS247" s="78"/>
      <c r="AT247" s="78">
        <v>20</v>
      </c>
      <c r="AU247" s="83" t="s">
        <v>2965</v>
      </c>
      <c r="AV247" s="78" t="b">
        <v>0</v>
      </c>
      <c r="AW247" s="78" t="s">
        <v>3104</v>
      </c>
      <c r="AX247" s="83" t="s">
        <v>3349</v>
      </c>
      <c r="AY247" s="78" t="s">
        <v>65</v>
      </c>
      <c r="AZ247" s="78" t="str">
        <f>REPLACE(INDEX(GroupVertices[Group],MATCH(Vertices[[#This Row],[Vertex]],GroupVertices[Vertex],0)),1,1,"")</f>
        <v>1</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487</v>
      </c>
      <c r="B248" s="65"/>
      <c r="C248" s="65" t="s">
        <v>64</v>
      </c>
      <c r="D248" s="66">
        <v>162.6249868454165</v>
      </c>
      <c r="E248" s="68"/>
      <c r="F248" s="100" t="s">
        <v>3061</v>
      </c>
      <c r="G248" s="65"/>
      <c r="H248" s="69" t="s">
        <v>487</v>
      </c>
      <c r="I248" s="70"/>
      <c r="J248" s="70"/>
      <c r="K248" s="69" t="s">
        <v>3664</v>
      </c>
      <c r="L248" s="73">
        <v>1</v>
      </c>
      <c r="M248" s="74">
        <v>1017.8634643554688</v>
      </c>
      <c r="N248" s="74">
        <v>7178.0419921875</v>
      </c>
      <c r="O248" s="75"/>
      <c r="P248" s="76"/>
      <c r="Q248" s="76"/>
      <c r="R248" s="86"/>
      <c r="S248" s="48">
        <v>1</v>
      </c>
      <c r="T248" s="48">
        <v>0</v>
      </c>
      <c r="U248" s="49">
        <v>0</v>
      </c>
      <c r="V248" s="49">
        <v>0.007194</v>
      </c>
      <c r="W248" s="49">
        <v>0.013772</v>
      </c>
      <c r="X248" s="49">
        <v>0.397787</v>
      </c>
      <c r="Y248" s="49">
        <v>0</v>
      </c>
      <c r="Z248" s="49">
        <v>0</v>
      </c>
      <c r="AA248" s="71">
        <v>248</v>
      </c>
      <c r="AB248" s="71"/>
      <c r="AC248" s="72"/>
      <c r="AD248" s="78" t="s">
        <v>1952</v>
      </c>
      <c r="AE248" s="78">
        <v>2519</v>
      </c>
      <c r="AF248" s="78">
        <v>1142</v>
      </c>
      <c r="AG248" s="78">
        <v>7662</v>
      </c>
      <c r="AH248" s="78">
        <v>1499</v>
      </c>
      <c r="AI248" s="78"/>
      <c r="AJ248" s="78" t="s">
        <v>2247</v>
      </c>
      <c r="AK248" s="78" t="s">
        <v>2460</v>
      </c>
      <c r="AL248" s="83" t="s">
        <v>2643</v>
      </c>
      <c r="AM248" s="78"/>
      <c r="AN248" s="80">
        <v>40043.39685185185</v>
      </c>
      <c r="AO248" s="78"/>
      <c r="AP248" s="78" t="b">
        <v>1</v>
      </c>
      <c r="AQ248" s="78" t="b">
        <v>0</v>
      </c>
      <c r="AR248" s="78" t="b">
        <v>1</v>
      </c>
      <c r="AS248" s="78"/>
      <c r="AT248" s="78">
        <v>26</v>
      </c>
      <c r="AU248" s="83" t="s">
        <v>2957</v>
      </c>
      <c r="AV248" s="78" t="b">
        <v>0</v>
      </c>
      <c r="AW248" s="78" t="s">
        <v>3104</v>
      </c>
      <c r="AX248" s="83" t="s">
        <v>3350</v>
      </c>
      <c r="AY248" s="78" t="s">
        <v>65</v>
      </c>
      <c r="AZ248" s="78" t="str">
        <f>REPLACE(INDEX(GroupVertices[Group],MATCH(Vertices[[#This Row],[Vertex]],GroupVertices[Vertex],0)),1,1,"")</f>
        <v>1</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488</v>
      </c>
      <c r="B249" s="65"/>
      <c r="C249" s="65" t="s">
        <v>64</v>
      </c>
      <c r="D249" s="66">
        <v>163.48715099500942</v>
      </c>
      <c r="E249" s="68"/>
      <c r="F249" s="100" t="s">
        <v>3062</v>
      </c>
      <c r="G249" s="65"/>
      <c r="H249" s="69" t="s">
        <v>488</v>
      </c>
      <c r="I249" s="70"/>
      <c r="J249" s="70"/>
      <c r="K249" s="69" t="s">
        <v>3665</v>
      </c>
      <c r="L249" s="73">
        <v>1</v>
      </c>
      <c r="M249" s="74">
        <v>2344.566650390625</v>
      </c>
      <c r="N249" s="74">
        <v>5063.06298828125</v>
      </c>
      <c r="O249" s="75"/>
      <c r="P249" s="76"/>
      <c r="Q249" s="76"/>
      <c r="R249" s="86"/>
      <c r="S249" s="48">
        <v>1</v>
      </c>
      <c r="T249" s="48">
        <v>0</v>
      </c>
      <c r="U249" s="49">
        <v>0</v>
      </c>
      <c r="V249" s="49">
        <v>0.007194</v>
      </c>
      <c r="W249" s="49">
        <v>0.013772</v>
      </c>
      <c r="X249" s="49">
        <v>0.397787</v>
      </c>
      <c r="Y249" s="49">
        <v>0</v>
      </c>
      <c r="Z249" s="49">
        <v>0</v>
      </c>
      <c r="AA249" s="71">
        <v>249</v>
      </c>
      <c r="AB249" s="71"/>
      <c r="AC249" s="72"/>
      <c r="AD249" s="78" t="s">
        <v>1953</v>
      </c>
      <c r="AE249" s="78">
        <v>3851</v>
      </c>
      <c r="AF249" s="78">
        <v>2716</v>
      </c>
      <c r="AG249" s="78">
        <v>5548</v>
      </c>
      <c r="AH249" s="78">
        <v>4984</v>
      </c>
      <c r="AI249" s="78"/>
      <c r="AJ249" s="78" t="s">
        <v>2248</v>
      </c>
      <c r="AK249" s="78" t="s">
        <v>1669</v>
      </c>
      <c r="AL249" s="83" t="s">
        <v>2644</v>
      </c>
      <c r="AM249" s="78"/>
      <c r="AN249" s="80">
        <v>39890.99711805556</v>
      </c>
      <c r="AO249" s="83" t="s">
        <v>2898</v>
      </c>
      <c r="AP249" s="78" t="b">
        <v>0</v>
      </c>
      <c r="AQ249" s="78" t="b">
        <v>0</v>
      </c>
      <c r="AR249" s="78" t="b">
        <v>1</v>
      </c>
      <c r="AS249" s="78"/>
      <c r="AT249" s="78">
        <v>66</v>
      </c>
      <c r="AU249" s="83" t="s">
        <v>2957</v>
      </c>
      <c r="AV249" s="78" t="b">
        <v>0</v>
      </c>
      <c r="AW249" s="78" t="s">
        <v>3104</v>
      </c>
      <c r="AX249" s="83" t="s">
        <v>3351</v>
      </c>
      <c r="AY249" s="78" t="s">
        <v>65</v>
      </c>
      <c r="AZ249" s="78" t="str">
        <f>REPLACE(INDEX(GroupVertices[Group],MATCH(Vertices[[#This Row],[Vertex]],GroupVertices[Vertex],0)),1,1,"")</f>
        <v>1</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489</v>
      </c>
      <c r="B250" s="65"/>
      <c r="C250" s="65" t="s">
        <v>64</v>
      </c>
      <c r="D250" s="66">
        <v>166.71615840406304</v>
      </c>
      <c r="E250" s="68"/>
      <c r="F250" s="100" t="s">
        <v>3063</v>
      </c>
      <c r="G250" s="65"/>
      <c r="H250" s="69" t="s">
        <v>489</v>
      </c>
      <c r="I250" s="70"/>
      <c r="J250" s="70"/>
      <c r="K250" s="69" t="s">
        <v>3666</v>
      </c>
      <c r="L250" s="73">
        <v>1</v>
      </c>
      <c r="M250" s="74">
        <v>1614.7911376953125</v>
      </c>
      <c r="N250" s="74">
        <v>4438.98681640625</v>
      </c>
      <c r="O250" s="75"/>
      <c r="P250" s="76"/>
      <c r="Q250" s="76"/>
      <c r="R250" s="86"/>
      <c r="S250" s="48">
        <v>1</v>
      </c>
      <c r="T250" s="48">
        <v>0</v>
      </c>
      <c r="U250" s="49">
        <v>0</v>
      </c>
      <c r="V250" s="49">
        <v>0.007194</v>
      </c>
      <c r="W250" s="49">
        <v>0.013772</v>
      </c>
      <c r="X250" s="49">
        <v>0.397787</v>
      </c>
      <c r="Y250" s="49">
        <v>0</v>
      </c>
      <c r="Z250" s="49">
        <v>0</v>
      </c>
      <c r="AA250" s="71">
        <v>250</v>
      </c>
      <c r="AB250" s="71"/>
      <c r="AC250" s="72"/>
      <c r="AD250" s="78" t="s">
        <v>1954</v>
      </c>
      <c r="AE250" s="78">
        <v>717</v>
      </c>
      <c r="AF250" s="78">
        <v>8611</v>
      </c>
      <c r="AG250" s="78">
        <v>20830</v>
      </c>
      <c r="AH250" s="78">
        <v>16898</v>
      </c>
      <c r="AI250" s="78"/>
      <c r="AJ250" s="78" t="s">
        <v>2249</v>
      </c>
      <c r="AK250" s="78" t="s">
        <v>2461</v>
      </c>
      <c r="AL250" s="83" t="s">
        <v>2645</v>
      </c>
      <c r="AM250" s="78"/>
      <c r="AN250" s="80">
        <v>40878.64758101852</v>
      </c>
      <c r="AO250" s="83" t="s">
        <v>2899</v>
      </c>
      <c r="AP250" s="78" t="b">
        <v>1</v>
      </c>
      <c r="AQ250" s="78" t="b">
        <v>0</v>
      </c>
      <c r="AR250" s="78" t="b">
        <v>1</v>
      </c>
      <c r="AS250" s="78"/>
      <c r="AT250" s="78">
        <v>178</v>
      </c>
      <c r="AU250" s="83" t="s">
        <v>2957</v>
      </c>
      <c r="AV250" s="78" t="b">
        <v>0</v>
      </c>
      <c r="AW250" s="78" t="s">
        <v>3104</v>
      </c>
      <c r="AX250" s="83" t="s">
        <v>3352</v>
      </c>
      <c r="AY250" s="78" t="s">
        <v>65</v>
      </c>
      <c r="AZ250" s="78" t="str">
        <f>REPLACE(INDEX(GroupVertices[Group],MATCH(Vertices[[#This Row],[Vertex]],GroupVertices[Vertex],0)),1,1,"")</f>
        <v>1</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490</v>
      </c>
      <c r="B251" s="65"/>
      <c r="C251" s="65" t="s">
        <v>64</v>
      </c>
      <c r="D251" s="66">
        <v>178.40631550737473</v>
      </c>
      <c r="E251" s="68"/>
      <c r="F251" s="100" t="s">
        <v>3064</v>
      </c>
      <c r="G251" s="65"/>
      <c r="H251" s="69" t="s">
        <v>490</v>
      </c>
      <c r="I251" s="70"/>
      <c r="J251" s="70"/>
      <c r="K251" s="69" t="s">
        <v>3667</v>
      </c>
      <c r="L251" s="73">
        <v>1</v>
      </c>
      <c r="M251" s="74">
        <v>1169.5401611328125</v>
      </c>
      <c r="N251" s="74">
        <v>4681.93017578125</v>
      </c>
      <c r="O251" s="75"/>
      <c r="P251" s="76"/>
      <c r="Q251" s="76"/>
      <c r="R251" s="86"/>
      <c r="S251" s="48">
        <v>1</v>
      </c>
      <c r="T251" s="48">
        <v>0</v>
      </c>
      <c r="U251" s="49">
        <v>0</v>
      </c>
      <c r="V251" s="49">
        <v>0.007194</v>
      </c>
      <c r="W251" s="49">
        <v>0.013772</v>
      </c>
      <c r="X251" s="49">
        <v>0.397787</v>
      </c>
      <c r="Y251" s="49">
        <v>0</v>
      </c>
      <c r="Z251" s="49">
        <v>0</v>
      </c>
      <c r="AA251" s="71">
        <v>251</v>
      </c>
      <c r="AB251" s="71"/>
      <c r="AC251" s="72"/>
      <c r="AD251" s="78" t="s">
        <v>1955</v>
      </c>
      <c r="AE251" s="78">
        <v>815</v>
      </c>
      <c r="AF251" s="78">
        <v>29953</v>
      </c>
      <c r="AG251" s="78">
        <v>12732</v>
      </c>
      <c r="AH251" s="78">
        <v>16662</v>
      </c>
      <c r="AI251" s="78"/>
      <c r="AJ251" s="78" t="s">
        <v>2250</v>
      </c>
      <c r="AK251" s="78" t="s">
        <v>2462</v>
      </c>
      <c r="AL251" s="83" t="s">
        <v>2646</v>
      </c>
      <c r="AM251" s="78"/>
      <c r="AN251" s="80">
        <v>39848.466840277775</v>
      </c>
      <c r="AO251" s="83" t="s">
        <v>2900</v>
      </c>
      <c r="AP251" s="78" t="b">
        <v>0</v>
      </c>
      <c r="AQ251" s="78" t="b">
        <v>0</v>
      </c>
      <c r="AR251" s="78" t="b">
        <v>1</v>
      </c>
      <c r="AS251" s="78"/>
      <c r="AT251" s="78">
        <v>604</v>
      </c>
      <c r="AU251" s="83" t="s">
        <v>2957</v>
      </c>
      <c r="AV251" s="78" t="b">
        <v>1</v>
      </c>
      <c r="AW251" s="78" t="s">
        <v>3104</v>
      </c>
      <c r="AX251" s="83" t="s">
        <v>3353</v>
      </c>
      <c r="AY251" s="78" t="s">
        <v>65</v>
      </c>
      <c r="AZ251" s="78" t="str">
        <f>REPLACE(INDEX(GroupVertices[Group],MATCH(Vertices[[#This Row],[Vertex]],GroupVertices[Vertex],0)),1,1,"")</f>
        <v>1</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491</v>
      </c>
      <c r="B252" s="65"/>
      <c r="C252" s="65" t="s">
        <v>64</v>
      </c>
      <c r="D252" s="66">
        <v>162.50064678064038</v>
      </c>
      <c r="E252" s="68"/>
      <c r="F252" s="100" t="s">
        <v>3065</v>
      </c>
      <c r="G252" s="65"/>
      <c r="H252" s="69" t="s">
        <v>491</v>
      </c>
      <c r="I252" s="70"/>
      <c r="J252" s="70"/>
      <c r="K252" s="69" t="s">
        <v>3668</v>
      </c>
      <c r="L252" s="73">
        <v>1</v>
      </c>
      <c r="M252" s="74">
        <v>1217.30517578125</v>
      </c>
      <c r="N252" s="74">
        <v>7359.166015625</v>
      </c>
      <c r="O252" s="75"/>
      <c r="P252" s="76"/>
      <c r="Q252" s="76"/>
      <c r="R252" s="86"/>
      <c r="S252" s="48">
        <v>1</v>
      </c>
      <c r="T252" s="48">
        <v>0</v>
      </c>
      <c r="U252" s="49">
        <v>0</v>
      </c>
      <c r="V252" s="49">
        <v>0.007194</v>
      </c>
      <c r="W252" s="49">
        <v>0.013772</v>
      </c>
      <c r="X252" s="49">
        <v>0.397787</v>
      </c>
      <c r="Y252" s="49">
        <v>0</v>
      </c>
      <c r="Z252" s="49">
        <v>0</v>
      </c>
      <c r="AA252" s="71">
        <v>252</v>
      </c>
      <c r="AB252" s="71"/>
      <c r="AC252" s="72"/>
      <c r="AD252" s="78" t="s">
        <v>1956</v>
      </c>
      <c r="AE252" s="78">
        <v>349</v>
      </c>
      <c r="AF252" s="78">
        <v>915</v>
      </c>
      <c r="AG252" s="78">
        <v>3155</v>
      </c>
      <c r="AH252" s="78">
        <v>1481</v>
      </c>
      <c r="AI252" s="78"/>
      <c r="AJ252" s="78" t="s">
        <v>2251</v>
      </c>
      <c r="AK252" s="78" t="s">
        <v>2463</v>
      </c>
      <c r="AL252" s="83" t="s">
        <v>2647</v>
      </c>
      <c r="AM252" s="78"/>
      <c r="AN252" s="80">
        <v>40953.39011574074</v>
      </c>
      <c r="AO252" s="83" t="s">
        <v>2901</v>
      </c>
      <c r="AP252" s="78" t="b">
        <v>1</v>
      </c>
      <c r="AQ252" s="78" t="b">
        <v>0</v>
      </c>
      <c r="AR252" s="78" t="b">
        <v>0</v>
      </c>
      <c r="AS252" s="78"/>
      <c r="AT252" s="78">
        <v>39</v>
      </c>
      <c r="AU252" s="83" t="s">
        <v>2957</v>
      </c>
      <c r="AV252" s="78" t="b">
        <v>0</v>
      </c>
      <c r="AW252" s="78" t="s">
        <v>3104</v>
      </c>
      <c r="AX252" s="83" t="s">
        <v>3354</v>
      </c>
      <c r="AY252" s="78" t="s">
        <v>65</v>
      </c>
      <c r="AZ252" s="78" t="str">
        <f>REPLACE(INDEX(GroupVertices[Group],MATCH(Vertices[[#This Row],[Vertex]],GroupVertices[Vertex],0)),1,1,"")</f>
        <v>1</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492</v>
      </c>
      <c r="B253" s="65"/>
      <c r="C253" s="65" t="s">
        <v>64</v>
      </c>
      <c r="D253" s="66">
        <v>165.97997758001418</v>
      </c>
      <c r="E253" s="68"/>
      <c r="F253" s="100" t="s">
        <v>3066</v>
      </c>
      <c r="G253" s="65"/>
      <c r="H253" s="69" t="s">
        <v>492</v>
      </c>
      <c r="I253" s="70"/>
      <c r="J253" s="70"/>
      <c r="K253" s="69" t="s">
        <v>3669</v>
      </c>
      <c r="L253" s="73">
        <v>1</v>
      </c>
      <c r="M253" s="74">
        <v>843.765380859375</v>
      </c>
      <c r="N253" s="74">
        <v>6891.46826171875</v>
      </c>
      <c r="O253" s="75"/>
      <c r="P253" s="76"/>
      <c r="Q253" s="76"/>
      <c r="R253" s="86"/>
      <c r="S253" s="48">
        <v>1</v>
      </c>
      <c r="T253" s="48">
        <v>0</v>
      </c>
      <c r="U253" s="49">
        <v>0</v>
      </c>
      <c r="V253" s="49">
        <v>0.007194</v>
      </c>
      <c r="W253" s="49">
        <v>0.013772</v>
      </c>
      <c r="X253" s="49">
        <v>0.397787</v>
      </c>
      <c r="Y253" s="49">
        <v>0</v>
      </c>
      <c r="Z253" s="49">
        <v>0</v>
      </c>
      <c r="AA253" s="71">
        <v>253</v>
      </c>
      <c r="AB253" s="71"/>
      <c r="AC253" s="72"/>
      <c r="AD253" s="78" t="s">
        <v>1957</v>
      </c>
      <c r="AE253" s="78">
        <v>404</v>
      </c>
      <c r="AF253" s="78">
        <v>7267</v>
      </c>
      <c r="AG253" s="78">
        <v>1652</v>
      </c>
      <c r="AH253" s="78">
        <v>2361</v>
      </c>
      <c r="AI253" s="78"/>
      <c r="AJ253" s="78" t="s">
        <v>2252</v>
      </c>
      <c r="AK253" s="78"/>
      <c r="AL253" s="83" t="s">
        <v>2648</v>
      </c>
      <c r="AM253" s="78"/>
      <c r="AN253" s="80">
        <v>42579.624131944445</v>
      </c>
      <c r="AO253" s="83" t="s">
        <v>2902</v>
      </c>
      <c r="AP253" s="78" t="b">
        <v>1</v>
      </c>
      <c r="AQ253" s="78" t="b">
        <v>0</v>
      </c>
      <c r="AR253" s="78" t="b">
        <v>0</v>
      </c>
      <c r="AS253" s="78"/>
      <c r="AT253" s="78">
        <v>122</v>
      </c>
      <c r="AU253" s="78"/>
      <c r="AV253" s="78" t="b">
        <v>0</v>
      </c>
      <c r="AW253" s="78" t="s">
        <v>3104</v>
      </c>
      <c r="AX253" s="83" t="s">
        <v>3355</v>
      </c>
      <c r="AY253" s="78" t="s">
        <v>65</v>
      </c>
      <c r="AZ253" s="78" t="str">
        <f>REPLACE(INDEX(GroupVertices[Group],MATCH(Vertices[[#This Row],[Vertex]],GroupVertices[Vertex],0)),1,1,"")</f>
        <v>1</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493</v>
      </c>
      <c r="B254" s="65"/>
      <c r="C254" s="65" t="s">
        <v>64</v>
      </c>
      <c r="D254" s="66">
        <v>162.58883510852124</v>
      </c>
      <c r="E254" s="68"/>
      <c r="F254" s="100" t="s">
        <v>3067</v>
      </c>
      <c r="G254" s="65"/>
      <c r="H254" s="69" t="s">
        <v>493</v>
      </c>
      <c r="I254" s="70"/>
      <c r="J254" s="70"/>
      <c r="K254" s="69" t="s">
        <v>3670</v>
      </c>
      <c r="L254" s="73">
        <v>1</v>
      </c>
      <c r="M254" s="74">
        <v>2527.362548828125</v>
      </c>
      <c r="N254" s="74">
        <v>5717.93408203125</v>
      </c>
      <c r="O254" s="75"/>
      <c r="P254" s="76"/>
      <c r="Q254" s="76"/>
      <c r="R254" s="86"/>
      <c r="S254" s="48">
        <v>1</v>
      </c>
      <c r="T254" s="48">
        <v>0</v>
      </c>
      <c r="U254" s="49">
        <v>0</v>
      </c>
      <c r="V254" s="49">
        <v>0.007194</v>
      </c>
      <c r="W254" s="49">
        <v>0.013772</v>
      </c>
      <c r="X254" s="49">
        <v>0.397787</v>
      </c>
      <c r="Y254" s="49">
        <v>0</v>
      </c>
      <c r="Z254" s="49">
        <v>0</v>
      </c>
      <c r="AA254" s="71">
        <v>254</v>
      </c>
      <c r="AB254" s="71"/>
      <c r="AC254" s="72"/>
      <c r="AD254" s="78" t="s">
        <v>1958</v>
      </c>
      <c r="AE254" s="78">
        <v>884</v>
      </c>
      <c r="AF254" s="78">
        <v>1076</v>
      </c>
      <c r="AG254" s="78">
        <v>4188</v>
      </c>
      <c r="AH254" s="78">
        <v>917</v>
      </c>
      <c r="AI254" s="78"/>
      <c r="AJ254" s="78" t="s">
        <v>2253</v>
      </c>
      <c r="AK254" s="78" t="s">
        <v>1670</v>
      </c>
      <c r="AL254" s="83" t="s">
        <v>2649</v>
      </c>
      <c r="AM254" s="78"/>
      <c r="AN254" s="80">
        <v>40232.71430555556</v>
      </c>
      <c r="AO254" s="83" t="s">
        <v>2903</v>
      </c>
      <c r="AP254" s="78" t="b">
        <v>0</v>
      </c>
      <c r="AQ254" s="78" t="b">
        <v>0</v>
      </c>
      <c r="AR254" s="78" t="b">
        <v>1</v>
      </c>
      <c r="AS254" s="78"/>
      <c r="AT254" s="78">
        <v>53</v>
      </c>
      <c r="AU254" s="83" t="s">
        <v>2957</v>
      </c>
      <c r="AV254" s="78" t="b">
        <v>0</v>
      </c>
      <c r="AW254" s="78" t="s">
        <v>3104</v>
      </c>
      <c r="AX254" s="83" t="s">
        <v>3356</v>
      </c>
      <c r="AY254" s="78" t="s">
        <v>65</v>
      </c>
      <c r="AZ254" s="78" t="str">
        <f>REPLACE(INDEX(GroupVertices[Group],MATCH(Vertices[[#This Row],[Vertex]],GroupVertices[Vertex],0)),1,1,"")</f>
        <v>1</v>
      </c>
      <c r="BA254" s="48"/>
      <c r="BB254" s="48"/>
      <c r="BC254" s="48"/>
      <c r="BD254" s="48"/>
      <c r="BE254" s="48"/>
      <c r="BF254" s="48"/>
      <c r="BG254" s="48"/>
      <c r="BH254" s="48"/>
      <c r="BI254" s="48"/>
      <c r="BJ254" s="48"/>
      <c r="BK254" s="48"/>
      <c r="BL254" s="49"/>
      <c r="BM254" s="48"/>
      <c r="BN254" s="49"/>
      <c r="BO254" s="48"/>
      <c r="BP254" s="49"/>
      <c r="BQ254" s="48"/>
      <c r="BR254" s="49"/>
      <c r="BS254" s="48"/>
      <c r="BT254" s="2"/>
      <c r="BU254" s="3"/>
      <c r="BV254" s="3"/>
      <c r="BW254" s="3"/>
      <c r="BX254" s="3"/>
    </row>
    <row r="255" spans="1:76" ht="15">
      <c r="A255" s="64" t="s">
        <v>494</v>
      </c>
      <c r="B255" s="65"/>
      <c r="C255" s="65" t="s">
        <v>64</v>
      </c>
      <c r="D255" s="66">
        <v>168.23069707853858</v>
      </c>
      <c r="E255" s="68"/>
      <c r="F255" s="100" t="s">
        <v>3068</v>
      </c>
      <c r="G255" s="65"/>
      <c r="H255" s="69" t="s">
        <v>494</v>
      </c>
      <c r="I255" s="70"/>
      <c r="J255" s="70"/>
      <c r="K255" s="69" t="s">
        <v>3671</v>
      </c>
      <c r="L255" s="73">
        <v>1</v>
      </c>
      <c r="M255" s="74">
        <v>737.7652587890625</v>
      </c>
      <c r="N255" s="74">
        <v>6520.93408203125</v>
      </c>
      <c r="O255" s="75"/>
      <c r="P255" s="76"/>
      <c r="Q255" s="76"/>
      <c r="R255" s="86"/>
      <c r="S255" s="48">
        <v>1</v>
      </c>
      <c r="T255" s="48">
        <v>0</v>
      </c>
      <c r="U255" s="49">
        <v>0</v>
      </c>
      <c r="V255" s="49">
        <v>0.007194</v>
      </c>
      <c r="W255" s="49">
        <v>0.013772</v>
      </c>
      <c r="X255" s="49">
        <v>0.397787</v>
      </c>
      <c r="Y255" s="49">
        <v>0</v>
      </c>
      <c r="Z255" s="49">
        <v>0</v>
      </c>
      <c r="AA255" s="71">
        <v>255</v>
      </c>
      <c r="AB255" s="71"/>
      <c r="AC255" s="72"/>
      <c r="AD255" s="78" t="s">
        <v>1959</v>
      </c>
      <c r="AE255" s="78">
        <v>8</v>
      </c>
      <c r="AF255" s="78">
        <v>11376</v>
      </c>
      <c r="AG255" s="78">
        <v>13293</v>
      </c>
      <c r="AH255" s="78">
        <v>5</v>
      </c>
      <c r="AI255" s="78"/>
      <c r="AJ255" s="78" t="s">
        <v>2254</v>
      </c>
      <c r="AK255" s="78" t="s">
        <v>2464</v>
      </c>
      <c r="AL255" s="83" t="s">
        <v>2650</v>
      </c>
      <c r="AM255" s="78"/>
      <c r="AN255" s="80">
        <v>39933.50648148148</v>
      </c>
      <c r="AO255" s="83" t="s">
        <v>2904</v>
      </c>
      <c r="AP255" s="78" t="b">
        <v>0</v>
      </c>
      <c r="AQ255" s="78" t="b">
        <v>0</v>
      </c>
      <c r="AR255" s="78" t="b">
        <v>1</v>
      </c>
      <c r="AS255" s="78"/>
      <c r="AT255" s="78">
        <v>211</v>
      </c>
      <c r="AU255" s="83" t="s">
        <v>2957</v>
      </c>
      <c r="AV255" s="78" t="b">
        <v>0</v>
      </c>
      <c r="AW255" s="78" t="s">
        <v>3104</v>
      </c>
      <c r="AX255" s="83" t="s">
        <v>3357</v>
      </c>
      <c r="AY255" s="78" t="s">
        <v>65</v>
      </c>
      <c r="AZ255" s="78" t="str">
        <f>REPLACE(INDEX(GroupVertices[Group],MATCH(Vertices[[#This Row],[Vertex]],GroupVertices[Vertex],0)),1,1,"")</f>
        <v>1</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495</v>
      </c>
      <c r="B256" s="65"/>
      <c r="C256" s="65" t="s">
        <v>64</v>
      </c>
      <c r="D256" s="66">
        <v>177.06377145994634</v>
      </c>
      <c r="E256" s="68"/>
      <c r="F256" s="100" t="s">
        <v>3069</v>
      </c>
      <c r="G256" s="65"/>
      <c r="H256" s="69" t="s">
        <v>495</v>
      </c>
      <c r="I256" s="70"/>
      <c r="J256" s="70"/>
      <c r="K256" s="69" t="s">
        <v>3672</v>
      </c>
      <c r="L256" s="73">
        <v>1</v>
      </c>
      <c r="M256" s="74">
        <v>1401.052001953125</v>
      </c>
      <c r="N256" s="74">
        <v>4535.06298828125</v>
      </c>
      <c r="O256" s="75"/>
      <c r="P256" s="76"/>
      <c r="Q256" s="76"/>
      <c r="R256" s="86"/>
      <c r="S256" s="48">
        <v>1</v>
      </c>
      <c r="T256" s="48">
        <v>0</v>
      </c>
      <c r="U256" s="49">
        <v>0</v>
      </c>
      <c r="V256" s="49">
        <v>0.007194</v>
      </c>
      <c r="W256" s="49">
        <v>0.013772</v>
      </c>
      <c r="X256" s="49">
        <v>0.397787</v>
      </c>
      <c r="Y256" s="49">
        <v>0</v>
      </c>
      <c r="Z256" s="49">
        <v>0</v>
      </c>
      <c r="AA256" s="71">
        <v>256</v>
      </c>
      <c r="AB256" s="71"/>
      <c r="AC256" s="72"/>
      <c r="AD256" s="78" t="s">
        <v>1960</v>
      </c>
      <c r="AE256" s="78">
        <v>12</v>
      </c>
      <c r="AF256" s="78">
        <v>27502</v>
      </c>
      <c r="AG256" s="78">
        <v>1085</v>
      </c>
      <c r="AH256" s="78">
        <v>3</v>
      </c>
      <c r="AI256" s="78"/>
      <c r="AJ256" s="78" t="s">
        <v>2255</v>
      </c>
      <c r="AK256" s="78" t="s">
        <v>1663</v>
      </c>
      <c r="AL256" s="83" t="s">
        <v>2651</v>
      </c>
      <c r="AM256" s="78"/>
      <c r="AN256" s="80">
        <v>40143.560219907406</v>
      </c>
      <c r="AO256" s="83" t="s">
        <v>2905</v>
      </c>
      <c r="AP256" s="78" t="b">
        <v>0</v>
      </c>
      <c r="AQ256" s="78" t="b">
        <v>0</v>
      </c>
      <c r="AR256" s="78" t="b">
        <v>0</v>
      </c>
      <c r="AS256" s="78" t="s">
        <v>1626</v>
      </c>
      <c r="AT256" s="78">
        <v>391</v>
      </c>
      <c r="AU256" s="83" t="s">
        <v>2957</v>
      </c>
      <c r="AV256" s="78" t="b">
        <v>0</v>
      </c>
      <c r="AW256" s="78" t="s">
        <v>3104</v>
      </c>
      <c r="AX256" s="83" t="s">
        <v>3358</v>
      </c>
      <c r="AY256" s="78" t="s">
        <v>65</v>
      </c>
      <c r="AZ256" s="78" t="str">
        <f>REPLACE(INDEX(GroupVertices[Group],MATCH(Vertices[[#This Row],[Vertex]],GroupVertices[Vertex],0)),1,1,"")</f>
        <v>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496</v>
      </c>
      <c r="B257" s="65"/>
      <c r="C257" s="65" t="s">
        <v>64</v>
      </c>
      <c r="D257" s="66">
        <v>186.36572291381378</v>
      </c>
      <c r="E257" s="68"/>
      <c r="F257" s="100" t="s">
        <v>3070</v>
      </c>
      <c r="G257" s="65"/>
      <c r="H257" s="69" t="s">
        <v>496</v>
      </c>
      <c r="I257" s="70"/>
      <c r="J257" s="70"/>
      <c r="K257" s="69" t="s">
        <v>3673</v>
      </c>
      <c r="L257" s="73">
        <v>1</v>
      </c>
      <c r="M257" s="74">
        <v>2048.12744140625</v>
      </c>
      <c r="N257" s="74">
        <v>4663.1162109375</v>
      </c>
      <c r="O257" s="75"/>
      <c r="P257" s="76"/>
      <c r="Q257" s="76"/>
      <c r="R257" s="86"/>
      <c r="S257" s="48">
        <v>1</v>
      </c>
      <c r="T257" s="48">
        <v>0</v>
      </c>
      <c r="U257" s="49">
        <v>0</v>
      </c>
      <c r="V257" s="49">
        <v>0.007194</v>
      </c>
      <c r="W257" s="49">
        <v>0.013772</v>
      </c>
      <c r="X257" s="49">
        <v>0.397787</v>
      </c>
      <c r="Y257" s="49">
        <v>0</v>
      </c>
      <c r="Z257" s="49">
        <v>0</v>
      </c>
      <c r="AA257" s="71">
        <v>257</v>
      </c>
      <c r="AB257" s="71"/>
      <c r="AC257" s="72"/>
      <c r="AD257" s="78" t="s">
        <v>1961</v>
      </c>
      <c r="AE257" s="78">
        <v>13878</v>
      </c>
      <c r="AF257" s="78">
        <v>44484</v>
      </c>
      <c r="AG257" s="78">
        <v>60362</v>
      </c>
      <c r="AH257" s="78">
        <v>26633</v>
      </c>
      <c r="AI257" s="78"/>
      <c r="AJ257" s="78" t="s">
        <v>2256</v>
      </c>
      <c r="AK257" s="78" t="s">
        <v>2465</v>
      </c>
      <c r="AL257" s="83" t="s">
        <v>2652</v>
      </c>
      <c r="AM257" s="78"/>
      <c r="AN257" s="80">
        <v>39766.47560185185</v>
      </c>
      <c r="AO257" s="83" t="s">
        <v>2906</v>
      </c>
      <c r="AP257" s="78" t="b">
        <v>0</v>
      </c>
      <c r="AQ257" s="78" t="b">
        <v>0</v>
      </c>
      <c r="AR257" s="78" t="b">
        <v>1</v>
      </c>
      <c r="AS257" s="78"/>
      <c r="AT257" s="78">
        <v>1283</v>
      </c>
      <c r="AU257" s="83" t="s">
        <v>2957</v>
      </c>
      <c r="AV257" s="78" t="b">
        <v>1</v>
      </c>
      <c r="AW257" s="78" t="s">
        <v>3104</v>
      </c>
      <c r="AX257" s="83" t="s">
        <v>3359</v>
      </c>
      <c r="AY257" s="78" t="s">
        <v>65</v>
      </c>
      <c r="AZ257" s="78" t="str">
        <f>REPLACE(INDEX(GroupVertices[Group],MATCH(Vertices[[#This Row],[Vertex]],GroupVertices[Vertex],0)),1,1,"")</f>
        <v>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497</v>
      </c>
      <c r="B258" s="65"/>
      <c r="C258" s="65" t="s">
        <v>64</v>
      </c>
      <c r="D258" s="66">
        <v>162.52529569215986</v>
      </c>
      <c r="E258" s="68"/>
      <c r="F258" s="100" t="s">
        <v>3071</v>
      </c>
      <c r="G258" s="65"/>
      <c r="H258" s="69" t="s">
        <v>497</v>
      </c>
      <c r="I258" s="70"/>
      <c r="J258" s="70"/>
      <c r="K258" s="69" t="s">
        <v>3674</v>
      </c>
      <c r="L258" s="73">
        <v>1</v>
      </c>
      <c r="M258" s="74">
        <v>995.9057006835938</v>
      </c>
      <c r="N258" s="74">
        <v>6638.17578125</v>
      </c>
      <c r="O258" s="75"/>
      <c r="P258" s="76"/>
      <c r="Q258" s="76"/>
      <c r="R258" s="86"/>
      <c r="S258" s="48">
        <v>1</v>
      </c>
      <c r="T258" s="48">
        <v>0</v>
      </c>
      <c r="U258" s="49">
        <v>0</v>
      </c>
      <c r="V258" s="49">
        <v>0.007194</v>
      </c>
      <c r="W258" s="49">
        <v>0.013772</v>
      </c>
      <c r="X258" s="49">
        <v>0.397787</v>
      </c>
      <c r="Y258" s="49">
        <v>0</v>
      </c>
      <c r="Z258" s="49">
        <v>0</v>
      </c>
      <c r="AA258" s="71">
        <v>258</v>
      </c>
      <c r="AB258" s="71"/>
      <c r="AC258" s="72"/>
      <c r="AD258" s="78" t="s">
        <v>1962</v>
      </c>
      <c r="AE258" s="78">
        <v>29</v>
      </c>
      <c r="AF258" s="78">
        <v>960</v>
      </c>
      <c r="AG258" s="78">
        <v>233</v>
      </c>
      <c r="AH258" s="78">
        <v>95</v>
      </c>
      <c r="AI258" s="78"/>
      <c r="AJ258" s="78" t="s">
        <v>2257</v>
      </c>
      <c r="AK258" s="78" t="s">
        <v>2466</v>
      </c>
      <c r="AL258" s="83" t="s">
        <v>2653</v>
      </c>
      <c r="AM258" s="78"/>
      <c r="AN258" s="80">
        <v>41717.435648148145</v>
      </c>
      <c r="AO258" s="83" t="s">
        <v>2907</v>
      </c>
      <c r="AP258" s="78" t="b">
        <v>0</v>
      </c>
      <c r="AQ258" s="78" t="b">
        <v>0</v>
      </c>
      <c r="AR258" s="78" t="b">
        <v>0</v>
      </c>
      <c r="AS258" s="78"/>
      <c r="AT258" s="78">
        <v>7</v>
      </c>
      <c r="AU258" s="83" t="s">
        <v>2957</v>
      </c>
      <c r="AV258" s="78" t="b">
        <v>0</v>
      </c>
      <c r="AW258" s="78" t="s">
        <v>3104</v>
      </c>
      <c r="AX258" s="83" t="s">
        <v>3360</v>
      </c>
      <c r="AY258" s="78" t="s">
        <v>65</v>
      </c>
      <c r="AZ258" s="78" t="str">
        <f>REPLACE(INDEX(GroupVertices[Group],MATCH(Vertices[[#This Row],[Vertex]],GroupVertices[Vertex],0)),1,1,"")</f>
        <v>1</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498</v>
      </c>
      <c r="B259" s="65"/>
      <c r="C259" s="65" t="s">
        <v>64</v>
      </c>
      <c r="D259" s="66">
        <v>165.59435905313146</v>
      </c>
      <c r="E259" s="68"/>
      <c r="F259" s="100" t="s">
        <v>3072</v>
      </c>
      <c r="G259" s="65"/>
      <c r="H259" s="69" t="s">
        <v>498</v>
      </c>
      <c r="I259" s="70"/>
      <c r="J259" s="70"/>
      <c r="K259" s="69" t="s">
        <v>3675</v>
      </c>
      <c r="L259" s="73">
        <v>1</v>
      </c>
      <c r="M259" s="74">
        <v>2451.6337890625</v>
      </c>
      <c r="N259" s="74">
        <v>5345.548828125</v>
      </c>
      <c r="O259" s="75"/>
      <c r="P259" s="76"/>
      <c r="Q259" s="76"/>
      <c r="R259" s="86"/>
      <c r="S259" s="48">
        <v>1</v>
      </c>
      <c r="T259" s="48">
        <v>0</v>
      </c>
      <c r="U259" s="49">
        <v>0</v>
      </c>
      <c r="V259" s="49">
        <v>0.007194</v>
      </c>
      <c r="W259" s="49">
        <v>0.013772</v>
      </c>
      <c r="X259" s="49">
        <v>0.397787</v>
      </c>
      <c r="Y259" s="49">
        <v>0</v>
      </c>
      <c r="Z259" s="49">
        <v>0</v>
      </c>
      <c r="AA259" s="71">
        <v>259</v>
      </c>
      <c r="AB259" s="71"/>
      <c r="AC259" s="72"/>
      <c r="AD259" s="78" t="s">
        <v>1963</v>
      </c>
      <c r="AE259" s="78">
        <v>3743</v>
      </c>
      <c r="AF259" s="78">
        <v>6563</v>
      </c>
      <c r="AG259" s="78">
        <v>12742</v>
      </c>
      <c r="AH259" s="78">
        <v>3458</v>
      </c>
      <c r="AI259" s="78"/>
      <c r="AJ259" s="78" t="s">
        <v>2258</v>
      </c>
      <c r="AK259" s="78" t="s">
        <v>2467</v>
      </c>
      <c r="AL259" s="83" t="s">
        <v>2654</v>
      </c>
      <c r="AM259" s="78"/>
      <c r="AN259" s="80">
        <v>40597.40908564815</v>
      </c>
      <c r="AO259" s="83" t="s">
        <v>2908</v>
      </c>
      <c r="AP259" s="78" t="b">
        <v>0</v>
      </c>
      <c r="AQ259" s="78" t="b">
        <v>0</v>
      </c>
      <c r="AR259" s="78" t="b">
        <v>0</v>
      </c>
      <c r="AS259" s="78" t="s">
        <v>1626</v>
      </c>
      <c r="AT259" s="78">
        <v>54</v>
      </c>
      <c r="AU259" s="83" t="s">
        <v>2957</v>
      </c>
      <c r="AV259" s="78" t="b">
        <v>0</v>
      </c>
      <c r="AW259" s="78" t="s">
        <v>3104</v>
      </c>
      <c r="AX259" s="83" t="s">
        <v>3361</v>
      </c>
      <c r="AY259" s="78" t="s">
        <v>65</v>
      </c>
      <c r="AZ259" s="78" t="str">
        <f>REPLACE(INDEX(GroupVertices[Group],MATCH(Vertices[[#This Row],[Vertex]],GroupVertices[Vertex],0)),1,1,"")</f>
        <v>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499</v>
      </c>
      <c r="B260" s="65"/>
      <c r="C260" s="65" t="s">
        <v>64</v>
      </c>
      <c r="D260" s="66">
        <v>164.75629606146867</v>
      </c>
      <c r="E260" s="68"/>
      <c r="F260" s="100" t="s">
        <v>3073</v>
      </c>
      <c r="G260" s="65"/>
      <c r="H260" s="69" t="s">
        <v>499</v>
      </c>
      <c r="I260" s="70"/>
      <c r="J260" s="70"/>
      <c r="K260" s="69" t="s">
        <v>3676</v>
      </c>
      <c r="L260" s="73">
        <v>1</v>
      </c>
      <c r="M260" s="74">
        <v>1873.3157958984375</v>
      </c>
      <c r="N260" s="74">
        <v>4542.75830078125</v>
      </c>
      <c r="O260" s="75"/>
      <c r="P260" s="76"/>
      <c r="Q260" s="76"/>
      <c r="R260" s="86"/>
      <c r="S260" s="48">
        <v>1</v>
      </c>
      <c r="T260" s="48">
        <v>0</v>
      </c>
      <c r="U260" s="49">
        <v>0</v>
      </c>
      <c r="V260" s="49">
        <v>0.007194</v>
      </c>
      <c r="W260" s="49">
        <v>0.013772</v>
      </c>
      <c r="X260" s="49">
        <v>0.397787</v>
      </c>
      <c r="Y260" s="49">
        <v>0</v>
      </c>
      <c r="Z260" s="49">
        <v>0</v>
      </c>
      <c r="AA260" s="71">
        <v>260</v>
      </c>
      <c r="AB260" s="71"/>
      <c r="AC260" s="72"/>
      <c r="AD260" s="78" t="s">
        <v>1964</v>
      </c>
      <c r="AE260" s="78">
        <v>2036</v>
      </c>
      <c r="AF260" s="78">
        <v>5033</v>
      </c>
      <c r="AG260" s="78">
        <v>7782</v>
      </c>
      <c r="AH260" s="78">
        <v>3340</v>
      </c>
      <c r="AI260" s="78"/>
      <c r="AJ260" s="78" t="s">
        <v>2259</v>
      </c>
      <c r="AK260" s="78" t="s">
        <v>2404</v>
      </c>
      <c r="AL260" s="83" t="s">
        <v>2655</v>
      </c>
      <c r="AM260" s="78"/>
      <c r="AN260" s="80">
        <v>41636.66341435185</v>
      </c>
      <c r="AO260" s="83" t="s">
        <v>2909</v>
      </c>
      <c r="AP260" s="78" t="b">
        <v>0</v>
      </c>
      <c r="AQ260" s="78" t="b">
        <v>0</v>
      </c>
      <c r="AR260" s="78" t="b">
        <v>1</v>
      </c>
      <c r="AS260" s="78"/>
      <c r="AT260" s="78">
        <v>81</v>
      </c>
      <c r="AU260" s="83" t="s">
        <v>2957</v>
      </c>
      <c r="AV260" s="78" t="b">
        <v>0</v>
      </c>
      <c r="AW260" s="78" t="s">
        <v>3104</v>
      </c>
      <c r="AX260" s="83" t="s">
        <v>3362</v>
      </c>
      <c r="AY260" s="78" t="s">
        <v>65</v>
      </c>
      <c r="AZ260" s="78" t="str">
        <f>REPLACE(INDEX(GroupVertices[Group],MATCH(Vertices[[#This Row],[Vertex]],GroupVertices[Vertex],0)),1,1,"")</f>
        <v>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500</v>
      </c>
      <c r="B261" s="65"/>
      <c r="C261" s="65" t="s">
        <v>64</v>
      </c>
      <c r="D261" s="66">
        <v>200.21019488392918</v>
      </c>
      <c r="E261" s="68"/>
      <c r="F261" s="100" t="s">
        <v>3074</v>
      </c>
      <c r="G261" s="65"/>
      <c r="H261" s="69" t="s">
        <v>500</v>
      </c>
      <c r="I261" s="70"/>
      <c r="J261" s="70"/>
      <c r="K261" s="69" t="s">
        <v>3677</v>
      </c>
      <c r="L261" s="73">
        <v>1</v>
      </c>
      <c r="M261" s="74">
        <v>688.3099975585938</v>
      </c>
      <c r="N261" s="74">
        <v>5962.509765625</v>
      </c>
      <c r="O261" s="75"/>
      <c r="P261" s="76"/>
      <c r="Q261" s="76"/>
      <c r="R261" s="86"/>
      <c r="S261" s="48">
        <v>1</v>
      </c>
      <c r="T261" s="48">
        <v>0</v>
      </c>
      <c r="U261" s="49">
        <v>0</v>
      </c>
      <c r="V261" s="49">
        <v>0.007194</v>
      </c>
      <c r="W261" s="49">
        <v>0.013772</v>
      </c>
      <c r="X261" s="49">
        <v>0.397787</v>
      </c>
      <c r="Y261" s="49">
        <v>0</v>
      </c>
      <c r="Z261" s="49">
        <v>0</v>
      </c>
      <c r="AA261" s="71">
        <v>261</v>
      </c>
      <c r="AB261" s="71"/>
      <c r="AC261" s="72"/>
      <c r="AD261" s="78" t="s">
        <v>1965</v>
      </c>
      <c r="AE261" s="78">
        <v>1640</v>
      </c>
      <c r="AF261" s="78">
        <v>69759</v>
      </c>
      <c r="AG261" s="78">
        <v>10273</v>
      </c>
      <c r="AH261" s="78">
        <v>3684</v>
      </c>
      <c r="AI261" s="78"/>
      <c r="AJ261" s="78" t="s">
        <v>2260</v>
      </c>
      <c r="AK261" s="78" t="s">
        <v>2468</v>
      </c>
      <c r="AL261" s="83" t="s">
        <v>2656</v>
      </c>
      <c r="AM261" s="78"/>
      <c r="AN261" s="80">
        <v>39653.545810185184</v>
      </c>
      <c r="AO261" s="83" t="s">
        <v>2910</v>
      </c>
      <c r="AP261" s="78" t="b">
        <v>0</v>
      </c>
      <c r="AQ261" s="78" t="b">
        <v>0</v>
      </c>
      <c r="AR261" s="78" t="b">
        <v>1</v>
      </c>
      <c r="AS261" s="78"/>
      <c r="AT261" s="78">
        <v>822</v>
      </c>
      <c r="AU261" s="83" t="s">
        <v>2957</v>
      </c>
      <c r="AV261" s="78" t="b">
        <v>1</v>
      </c>
      <c r="AW261" s="78" t="s">
        <v>3104</v>
      </c>
      <c r="AX261" s="83" t="s">
        <v>3363</v>
      </c>
      <c r="AY261" s="78" t="s">
        <v>65</v>
      </c>
      <c r="AZ261" s="78" t="str">
        <f>REPLACE(INDEX(GroupVertices[Group],MATCH(Vertices[[#This Row],[Vertex]],GroupVertices[Vertex],0)),1,1,"")</f>
        <v>1</v>
      </c>
      <c r="BA261" s="48"/>
      <c r="BB261" s="48"/>
      <c r="BC261" s="48"/>
      <c r="BD261" s="48"/>
      <c r="BE261" s="48"/>
      <c r="BF261" s="48"/>
      <c r="BG261" s="48"/>
      <c r="BH261" s="48"/>
      <c r="BI261" s="48"/>
      <c r="BJ261" s="48"/>
      <c r="BK261" s="48"/>
      <c r="BL261" s="49"/>
      <c r="BM261" s="48"/>
      <c r="BN261" s="49"/>
      <c r="BO261" s="48"/>
      <c r="BP261" s="49"/>
      <c r="BQ261" s="48"/>
      <c r="BR261" s="49"/>
      <c r="BS261" s="48"/>
      <c r="BT261" s="2"/>
      <c r="BU261" s="3"/>
      <c r="BV261" s="3"/>
      <c r="BW261" s="3"/>
      <c r="BX261" s="3"/>
    </row>
    <row r="262" spans="1:76" ht="15">
      <c r="A262" s="64" t="s">
        <v>501</v>
      </c>
      <c r="B262" s="65"/>
      <c r="C262" s="65" t="s">
        <v>64</v>
      </c>
      <c r="D262" s="66">
        <v>162.54720583573274</v>
      </c>
      <c r="E262" s="68"/>
      <c r="F262" s="100" t="s">
        <v>3075</v>
      </c>
      <c r="G262" s="65"/>
      <c r="H262" s="69" t="s">
        <v>501</v>
      </c>
      <c r="I262" s="70"/>
      <c r="J262" s="70"/>
      <c r="K262" s="69" t="s">
        <v>3678</v>
      </c>
      <c r="L262" s="73">
        <v>1</v>
      </c>
      <c r="M262" s="74">
        <v>776.1095581054688</v>
      </c>
      <c r="N262" s="74">
        <v>5551.7021484375</v>
      </c>
      <c r="O262" s="75"/>
      <c r="P262" s="76"/>
      <c r="Q262" s="76"/>
      <c r="R262" s="86"/>
      <c r="S262" s="48">
        <v>1</v>
      </c>
      <c r="T262" s="48">
        <v>0</v>
      </c>
      <c r="U262" s="49">
        <v>0</v>
      </c>
      <c r="V262" s="49">
        <v>0.007194</v>
      </c>
      <c r="W262" s="49">
        <v>0.013772</v>
      </c>
      <c r="X262" s="49">
        <v>0.397787</v>
      </c>
      <c r="Y262" s="49">
        <v>0</v>
      </c>
      <c r="Z262" s="49">
        <v>0</v>
      </c>
      <c r="AA262" s="71">
        <v>262</v>
      </c>
      <c r="AB262" s="71"/>
      <c r="AC262" s="72"/>
      <c r="AD262" s="78" t="s">
        <v>1966</v>
      </c>
      <c r="AE262" s="78">
        <v>3882</v>
      </c>
      <c r="AF262" s="78">
        <v>1000</v>
      </c>
      <c r="AG262" s="78">
        <v>939</v>
      </c>
      <c r="AH262" s="78">
        <v>2940</v>
      </c>
      <c r="AI262" s="78"/>
      <c r="AJ262" s="78" t="s">
        <v>2261</v>
      </c>
      <c r="AK262" s="78" t="s">
        <v>2440</v>
      </c>
      <c r="AL262" s="83" t="s">
        <v>2657</v>
      </c>
      <c r="AM262" s="78"/>
      <c r="AN262" s="80">
        <v>41941.93508101852</v>
      </c>
      <c r="AO262" s="83" t="s">
        <v>2911</v>
      </c>
      <c r="AP262" s="78" t="b">
        <v>0</v>
      </c>
      <c r="AQ262" s="78" t="b">
        <v>0</v>
      </c>
      <c r="AR262" s="78" t="b">
        <v>1</v>
      </c>
      <c r="AS262" s="78"/>
      <c r="AT262" s="78">
        <v>2</v>
      </c>
      <c r="AU262" s="83" t="s">
        <v>2957</v>
      </c>
      <c r="AV262" s="78" t="b">
        <v>0</v>
      </c>
      <c r="AW262" s="78" t="s">
        <v>3104</v>
      </c>
      <c r="AX262" s="83" t="s">
        <v>3364</v>
      </c>
      <c r="AY262" s="78" t="s">
        <v>65</v>
      </c>
      <c r="AZ262" s="78" t="str">
        <f>REPLACE(INDEX(GroupVertices[Group],MATCH(Vertices[[#This Row],[Vertex]],GroupVertices[Vertex],0)),1,1,"")</f>
        <v>1</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382</v>
      </c>
      <c r="B263" s="65"/>
      <c r="C263" s="65" t="s">
        <v>64</v>
      </c>
      <c r="D263" s="66">
        <v>162.01643260767966</v>
      </c>
      <c r="E263" s="68"/>
      <c r="F263" s="100" t="s">
        <v>3076</v>
      </c>
      <c r="G263" s="65"/>
      <c r="H263" s="69" t="s">
        <v>382</v>
      </c>
      <c r="I263" s="70"/>
      <c r="J263" s="70"/>
      <c r="K263" s="69" t="s">
        <v>3679</v>
      </c>
      <c r="L263" s="73">
        <v>1</v>
      </c>
      <c r="M263" s="74">
        <v>6000.7822265625</v>
      </c>
      <c r="N263" s="74">
        <v>7893.328125</v>
      </c>
      <c r="O263" s="75"/>
      <c r="P263" s="76"/>
      <c r="Q263" s="76"/>
      <c r="R263" s="86"/>
      <c r="S263" s="48">
        <v>0</v>
      </c>
      <c r="T263" s="48">
        <v>1</v>
      </c>
      <c r="U263" s="49">
        <v>0</v>
      </c>
      <c r="V263" s="49">
        <v>0.05</v>
      </c>
      <c r="W263" s="49">
        <v>0</v>
      </c>
      <c r="X263" s="49">
        <v>0.615162</v>
      </c>
      <c r="Y263" s="49">
        <v>0</v>
      </c>
      <c r="Z263" s="49">
        <v>0</v>
      </c>
      <c r="AA263" s="71">
        <v>263</v>
      </c>
      <c r="AB263" s="71"/>
      <c r="AC263" s="72"/>
      <c r="AD263" s="78" t="s">
        <v>1967</v>
      </c>
      <c r="AE263" s="78">
        <v>61</v>
      </c>
      <c r="AF263" s="78">
        <v>31</v>
      </c>
      <c r="AG263" s="78">
        <v>822</v>
      </c>
      <c r="AH263" s="78">
        <v>2844</v>
      </c>
      <c r="AI263" s="78"/>
      <c r="AJ263" s="78" t="s">
        <v>2262</v>
      </c>
      <c r="AK263" s="78"/>
      <c r="AL263" s="78"/>
      <c r="AM263" s="78"/>
      <c r="AN263" s="80">
        <v>41535.4530787037</v>
      </c>
      <c r="AO263" s="83" t="s">
        <v>2912</v>
      </c>
      <c r="AP263" s="78" t="b">
        <v>0</v>
      </c>
      <c r="AQ263" s="78" t="b">
        <v>0</v>
      </c>
      <c r="AR263" s="78" t="b">
        <v>0</v>
      </c>
      <c r="AS263" s="78"/>
      <c r="AT263" s="78">
        <v>0</v>
      </c>
      <c r="AU263" s="83" t="s">
        <v>2958</v>
      </c>
      <c r="AV263" s="78" t="b">
        <v>0</v>
      </c>
      <c r="AW263" s="78" t="s">
        <v>3104</v>
      </c>
      <c r="AX263" s="83" t="s">
        <v>3365</v>
      </c>
      <c r="AY263" s="78" t="s">
        <v>66</v>
      </c>
      <c r="AZ263" s="78" t="str">
        <f>REPLACE(INDEX(GroupVertices[Group],MATCH(Vertices[[#This Row],[Vertex]],GroupVertices[Vertex],0)),1,1,"")</f>
        <v>8</v>
      </c>
      <c r="BA263" s="48"/>
      <c r="BB263" s="48"/>
      <c r="BC263" s="48"/>
      <c r="BD263" s="48"/>
      <c r="BE263" s="48" t="s">
        <v>847</v>
      </c>
      <c r="BF263" s="48" t="s">
        <v>847</v>
      </c>
      <c r="BG263" s="116" t="s">
        <v>4392</v>
      </c>
      <c r="BH263" s="116" t="s">
        <v>4392</v>
      </c>
      <c r="BI263" s="116" t="s">
        <v>4521</v>
      </c>
      <c r="BJ263" s="116" t="s">
        <v>4521</v>
      </c>
      <c r="BK263" s="116">
        <v>0</v>
      </c>
      <c r="BL263" s="120">
        <v>0</v>
      </c>
      <c r="BM263" s="116">
        <v>0</v>
      </c>
      <c r="BN263" s="120">
        <v>0</v>
      </c>
      <c r="BO263" s="116">
        <v>0</v>
      </c>
      <c r="BP263" s="120">
        <v>0</v>
      </c>
      <c r="BQ263" s="116">
        <v>26</v>
      </c>
      <c r="BR263" s="120">
        <v>100</v>
      </c>
      <c r="BS263" s="116">
        <v>26</v>
      </c>
      <c r="BT263" s="2"/>
      <c r="BU263" s="3"/>
      <c r="BV263" s="3"/>
      <c r="BW263" s="3"/>
      <c r="BX263" s="3"/>
    </row>
    <row r="264" spans="1:76" ht="15">
      <c r="A264" s="64" t="s">
        <v>383</v>
      </c>
      <c r="B264" s="65"/>
      <c r="C264" s="65" t="s">
        <v>64</v>
      </c>
      <c r="D264" s="66">
        <v>162.01917137562629</v>
      </c>
      <c r="E264" s="68"/>
      <c r="F264" s="100" t="s">
        <v>1036</v>
      </c>
      <c r="G264" s="65"/>
      <c r="H264" s="69" t="s">
        <v>383</v>
      </c>
      <c r="I264" s="70"/>
      <c r="J264" s="70"/>
      <c r="K264" s="69" t="s">
        <v>3680</v>
      </c>
      <c r="L264" s="73">
        <v>1</v>
      </c>
      <c r="M264" s="74">
        <v>8090.021484375</v>
      </c>
      <c r="N264" s="74">
        <v>9377.625</v>
      </c>
      <c r="O264" s="75"/>
      <c r="P264" s="76"/>
      <c r="Q264" s="76"/>
      <c r="R264" s="86"/>
      <c r="S264" s="48">
        <v>0</v>
      </c>
      <c r="T264" s="48">
        <v>1</v>
      </c>
      <c r="U264" s="49">
        <v>0</v>
      </c>
      <c r="V264" s="49">
        <v>0.020408</v>
      </c>
      <c r="W264" s="49">
        <v>0</v>
      </c>
      <c r="X264" s="49">
        <v>0.485743</v>
      </c>
      <c r="Y264" s="49">
        <v>0</v>
      </c>
      <c r="Z264" s="49">
        <v>0</v>
      </c>
      <c r="AA264" s="71">
        <v>264</v>
      </c>
      <c r="AB264" s="71"/>
      <c r="AC264" s="72"/>
      <c r="AD264" s="78" t="s">
        <v>1968</v>
      </c>
      <c r="AE264" s="78">
        <v>64</v>
      </c>
      <c r="AF264" s="78">
        <v>36</v>
      </c>
      <c r="AG264" s="78">
        <v>867</v>
      </c>
      <c r="AH264" s="78">
        <v>215</v>
      </c>
      <c r="AI264" s="78"/>
      <c r="AJ264" s="78"/>
      <c r="AK264" s="78" t="s">
        <v>2469</v>
      </c>
      <c r="AL264" s="78"/>
      <c r="AM264" s="78"/>
      <c r="AN264" s="80">
        <v>40942.84390046296</v>
      </c>
      <c r="AO264" s="78"/>
      <c r="AP264" s="78" t="b">
        <v>1</v>
      </c>
      <c r="AQ264" s="78" t="b">
        <v>0</v>
      </c>
      <c r="AR264" s="78" t="b">
        <v>1</v>
      </c>
      <c r="AS264" s="78"/>
      <c r="AT264" s="78">
        <v>0</v>
      </c>
      <c r="AU264" s="83" t="s">
        <v>2957</v>
      </c>
      <c r="AV264" s="78" t="b">
        <v>0</v>
      </c>
      <c r="AW264" s="78" t="s">
        <v>3104</v>
      </c>
      <c r="AX264" s="83" t="s">
        <v>3366</v>
      </c>
      <c r="AY264" s="78" t="s">
        <v>66</v>
      </c>
      <c r="AZ264" s="78" t="str">
        <f>REPLACE(INDEX(GroupVertices[Group],MATCH(Vertices[[#This Row],[Vertex]],GroupVertices[Vertex],0)),1,1,"")</f>
        <v>12</v>
      </c>
      <c r="BA264" s="48"/>
      <c r="BB264" s="48"/>
      <c r="BC264" s="48"/>
      <c r="BD264" s="48"/>
      <c r="BE264" s="48"/>
      <c r="BF264" s="48"/>
      <c r="BG264" s="116" t="s">
        <v>4384</v>
      </c>
      <c r="BH264" s="116" t="s">
        <v>4384</v>
      </c>
      <c r="BI264" s="116" t="s">
        <v>4513</v>
      </c>
      <c r="BJ264" s="116" t="s">
        <v>4513</v>
      </c>
      <c r="BK264" s="116">
        <v>1</v>
      </c>
      <c r="BL264" s="120">
        <v>4</v>
      </c>
      <c r="BM264" s="116">
        <v>1</v>
      </c>
      <c r="BN264" s="120">
        <v>4</v>
      </c>
      <c r="BO264" s="116">
        <v>0</v>
      </c>
      <c r="BP264" s="120">
        <v>0</v>
      </c>
      <c r="BQ264" s="116">
        <v>23</v>
      </c>
      <c r="BR264" s="120">
        <v>92</v>
      </c>
      <c r="BS264" s="116">
        <v>25</v>
      </c>
      <c r="BT264" s="2"/>
      <c r="BU264" s="3"/>
      <c r="BV264" s="3"/>
      <c r="BW264" s="3"/>
      <c r="BX264" s="3"/>
    </row>
    <row r="265" spans="1:76" ht="15">
      <c r="A265" s="64" t="s">
        <v>384</v>
      </c>
      <c r="B265" s="65"/>
      <c r="C265" s="65" t="s">
        <v>64</v>
      </c>
      <c r="D265" s="66">
        <v>162.16706484474324</v>
      </c>
      <c r="E265" s="68"/>
      <c r="F265" s="100" t="s">
        <v>1037</v>
      </c>
      <c r="G265" s="65"/>
      <c r="H265" s="69" t="s">
        <v>384</v>
      </c>
      <c r="I265" s="70"/>
      <c r="J265" s="70"/>
      <c r="K265" s="69" t="s">
        <v>3681</v>
      </c>
      <c r="L265" s="73">
        <v>1</v>
      </c>
      <c r="M265" s="74">
        <v>1555.50830078125</v>
      </c>
      <c r="N265" s="74">
        <v>2507.592529296875</v>
      </c>
      <c r="O265" s="75"/>
      <c r="P265" s="76"/>
      <c r="Q265" s="76"/>
      <c r="R265" s="86"/>
      <c r="S265" s="48">
        <v>1</v>
      </c>
      <c r="T265" s="48">
        <v>1</v>
      </c>
      <c r="U265" s="49">
        <v>0</v>
      </c>
      <c r="V265" s="49">
        <v>0</v>
      </c>
      <c r="W265" s="49">
        <v>0</v>
      </c>
      <c r="X265" s="49">
        <v>0.999998</v>
      </c>
      <c r="Y265" s="49">
        <v>0</v>
      </c>
      <c r="Z265" s="49" t="s">
        <v>3838</v>
      </c>
      <c r="AA265" s="71">
        <v>265</v>
      </c>
      <c r="AB265" s="71"/>
      <c r="AC265" s="72"/>
      <c r="AD265" s="78" t="s">
        <v>1969</v>
      </c>
      <c r="AE265" s="78">
        <v>139</v>
      </c>
      <c r="AF265" s="78">
        <v>306</v>
      </c>
      <c r="AG265" s="78">
        <v>48683</v>
      </c>
      <c r="AH265" s="78">
        <v>631</v>
      </c>
      <c r="AI265" s="78"/>
      <c r="AJ265" s="78" t="s">
        <v>2263</v>
      </c>
      <c r="AK265" s="78" t="s">
        <v>1661</v>
      </c>
      <c r="AL265" s="78"/>
      <c r="AM265" s="78"/>
      <c r="AN265" s="80">
        <v>40885.45618055556</v>
      </c>
      <c r="AO265" s="83" t="s">
        <v>2913</v>
      </c>
      <c r="AP265" s="78" t="b">
        <v>0</v>
      </c>
      <c r="AQ265" s="78" t="b">
        <v>0</v>
      </c>
      <c r="AR265" s="78" t="b">
        <v>1</v>
      </c>
      <c r="AS265" s="78"/>
      <c r="AT265" s="78">
        <v>36</v>
      </c>
      <c r="AU265" s="83" t="s">
        <v>2973</v>
      </c>
      <c r="AV265" s="78" t="b">
        <v>0</v>
      </c>
      <c r="AW265" s="78" t="s">
        <v>3104</v>
      </c>
      <c r="AX265" s="83" t="s">
        <v>3367</v>
      </c>
      <c r="AY265" s="78" t="s">
        <v>66</v>
      </c>
      <c r="AZ265" s="78" t="str">
        <f>REPLACE(INDEX(GroupVertices[Group],MATCH(Vertices[[#This Row],[Vertex]],GroupVertices[Vertex],0)),1,1,"")</f>
        <v>2</v>
      </c>
      <c r="BA265" s="48" t="s">
        <v>757</v>
      </c>
      <c r="BB265" s="48" t="s">
        <v>757</v>
      </c>
      <c r="BC265" s="48" t="s">
        <v>773</v>
      </c>
      <c r="BD265" s="48" t="s">
        <v>773</v>
      </c>
      <c r="BE265" s="48" t="s">
        <v>800</v>
      </c>
      <c r="BF265" s="48" t="s">
        <v>800</v>
      </c>
      <c r="BG265" s="116" t="s">
        <v>4393</v>
      </c>
      <c r="BH265" s="116" t="s">
        <v>4393</v>
      </c>
      <c r="BI265" s="116" t="s">
        <v>4522</v>
      </c>
      <c r="BJ265" s="116" t="s">
        <v>4522</v>
      </c>
      <c r="BK265" s="116">
        <v>0</v>
      </c>
      <c r="BL265" s="120">
        <v>0</v>
      </c>
      <c r="BM265" s="116">
        <v>1</v>
      </c>
      <c r="BN265" s="120">
        <v>2.6315789473684212</v>
      </c>
      <c r="BO265" s="116">
        <v>0</v>
      </c>
      <c r="BP265" s="120">
        <v>0</v>
      </c>
      <c r="BQ265" s="116">
        <v>37</v>
      </c>
      <c r="BR265" s="120">
        <v>97.36842105263158</v>
      </c>
      <c r="BS265" s="116">
        <v>38</v>
      </c>
      <c r="BT265" s="2"/>
      <c r="BU265" s="3"/>
      <c r="BV265" s="3"/>
      <c r="BW265" s="3"/>
      <c r="BX265" s="3"/>
    </row>
    <row r="266" spans="1:76" ht="15">
      <c r="A266" s="64" t="s">
        <v>385</v>
      </c>
      <c r="B266" s="65"/>
      <c r="C266" s="65" t="s">
        <v>64</v>
      </c>
      <c r="D266" s="66">
        <v>162.97664464976125</v>
      </c>
      <c r="E266" s="68"/>
      <c r="F266" s="100" t="s">
        <v>1038</v>
      </c>
      <c r="G266" s="65"/>
      <c r="H266" s="69" t="s">
        <v>385</v>
      </c>
      <c r="I266" s="70"/>
      <c r="J266" s="70"/>
      <c r="K266" s="69" t="s">
        <v>3682</v>
      </c>
      <c r="L266" s="73">
        <v>413.69919435140764</v>
      </c>
      <c r="M266" s="74">
        <v>2170.654296875</v>
      </c>
      <c r="N266" s="74">
        <v>8600.4873046875</v>
      </c>
      <c r="O266" s="75"/>
      <c r="P266" s="76"/>
      <c r="Q266" s="76"/>
      <c r="R266" s="86"/>
      <c r="S266" s="48">
        <v>0</v>
      </c>
      <c r="T266" s="48">
        <v>2</v>
      </c>
      <c r="U266" s="49">
        <v>114</v>
      </c>
      <c r="V266" s="49">
        <v>0.005682</v>
      </c>
      <c r="W266" s="49">
        <v>0.003477</v>
      </c>
      <c r="X266" s="49">
        <v>0.791966</v>
      </c>
      <c r="Y266" s="49">
        <v>0</v>
      </c>
      <c r="Z266" s="49">
        <v>0</v>
      </c>
      <c r="AA266" s="71">
        <v>266</v>
      </c>
      <c r="AB266" s="71"/>
      <c r="AC266" s="72"/>
      <c r="AD266" s="78" t="s">
        <v>1677</v>
      </c>
      <c r="AE266" s="78">
        <v>1313</v>
      </c>
      <c r="AF266" s="78">
        <v>1784</v>
      </c>
      <c r="AG266" s="78">
        <v>144944</v>
      </c>
      <c r="AH266" s="78">
        <v>75327</v>
      </c>
      <c r="AI266" s="78"/>
      <c r="AJ266" s="78" t="s">
        <v>2264</v>
      </c>
      <c r="AK266" s="78" t="s">
        <v>1661</v>
      </c>
      <c r="AL266" s="78"/>
      <c r="AM266" s="78"/>
      <c r="AN266" s="80">
        <v>41068.831400462965</v>
      </c>
      <c r="AO266" s="83" t="s">
        <v>2914</v>
      </c>
      <c r="AP266" s="78" t="b">
        <v>0</v>
      </c>
      <c r="AQ266" s="78" t="b">
        <v>0</v>
      </c>
      <c r="AR266" s="78" t="b">
        <v>1</v>
      </c>
      <c r="AS266" s="78"/>
      <c r="AT266" s="78">
        <v>50</v>
      </c>
      <c r="AU266" s="83" t="s">
        <v>2960</v>
      </c>
      <c r="AV266" s="78" t="b">
        <v>0</v>
      </c>
      <c r="AW266" s="78" t="s">
        <v>3104</v>
      </c>
      <c r="AX266" s="83" t="s">
        <v>3368</v>
      </c>
      <c r="AY266" s="78" t="s">
        <v>66</v>
      </c>
      <c r="AZ266" s="78" t="str">
        <f>REPLACE(INDEX(GroupVertices[Group],MATCH(Vertices[[#This Row],[Vertex]],GroupVertices[Vertex],0)),1,1,"")</f>
        <v>1</v>
      </c>
      <c r="BA266" s="48"/>
      <c r="BB266" s="48"/>
      <c r="BC266" s="48"/>
      <c r="BD266" s="48"/>
      <c r="BE266" s="48"/>
      <c r="BF266" s="48"/>
      <c r="BG266" s="116" t="s">
        <v>4394</v>
      </c>
      <c r="BH266" s="116" t="s">
        <v>4394</v>
      </c>
      <c r="BI266" s="116" t="s">
        <v>4523</v>
      </c>
      <c r="BJ266" s="116" t="s">
        <v>4523</v>
      </c>
      <c r="BK266" s="116">
        <v>0</v>
      </c>
      <c r="BL266" s="120">
        <v>0</v>
      </c>
      <c r="BM266" s="116">
        <v>2</v>
      </c>
      <c r="BN266" s="120">
        <v>14.285714285714286</v>
      </c>
      <c r="BO266" s="116">
        <v>0</v>
      </c>
      <c r="BP266" s="120">
        <v>0</v>
      </c>
      <c r="BQ266" s="116">
        <v>12</v>
      </c>
      <c r="BR266" s="120">
        <v>85.71428571428571</v>
      </c>
      <c r="BS266" s="116">
        <v>14</v>
      </c>
      <c r="BT266" s="2"/>
      <c r="BU266" s="3"/>
      <c r="BV266" s="3"/>
      <c r="BW266" s="3"/>
      <c r="BX266" s="3"/>
    </row>
    <row r="267" spans="1:76" ht="15">
      <c r="A267" s="64" t="s">
        <v>502</v>
      </c>
      <c r="B267" s="65"/>
      <c r="C267" s="65" t="s">
        <v>64</v>
      </c>
      <c r="D267" s="66">
        <v>192.2173745085415</v>
      </c>
      <c r="E267" s="68"/>
      <c r="F267" s="100" t="s">
        <v>3077</v>
      </c>
      <c r="G267" s="65"/>
      <c r="H267" s="69" t="s">
        <v>502</v>
      </c>
      <c r="I267" s="70"/>
      <c r="J267" s="70"/>
      <c r="K267" s="69" t="s">
        <v>3683</v>
      </c>
      <c r="L267" s="73">
        <v>1</v>
      </c>
      <c r="M267" s="74">
        <v>2366.7822265625</v>
      </c>
      <c r="N267" s="74">
        <v>9646.09375</v>
      </c>
      <c r="O267" s="75"/>
      <c r="P267" s="76"/>
      <c r="Q267" s="76"/>
      <c r="R267" s="86"/>
      <c r="S267" s="48">
        <v>1</v>
      </c>
      <c r="T267" s="48">
        <v>0</v>
      </c>
      <c r="U267" s="49">
        <v>0</v>
      </c>
      <c r="V267" s="49">
        <v>0.004292</v>
      </c>
      <c r="W267" s="49">
        <v>0.000416</v>
      </c>
      <c r="X267" s="49">
        <v>0.486585</v>
      </c>
      <c r="Y267" s="49">
        <v>0</v>
      </c>
      <c r="Z267" s="49">
        <v>0</v>
      </c>
      <c r="AA267" s="71">
        <v>267</v>
      </c>
      <c r="AB267" s="71"/>
      <c r="AC267" s="72"/>
      <c r="AD267" s="78" t="s">
        <v>1970</v>
      </c>
      <c r="AE267" s="78">
        <v>203</v>
      </c>
      <c r="AF267" s="78">
        <v>55167</v>
      </c>
      <c r="AG267" s="78">
        <v>42762</v>
      </c>
      <c r="AH267" s="78">
        <v>23519</v>
      </c>
      <c r="AI267" s="78"/>
      <c r="AJ267" s="78" t="s">
        <v>2265</v>
      </c>
      <c r="AK267" s="78" t="s">
        <v>2470</v>
      </c>
      <c r="AL267" s="78"/>
      <c r="AM267" s="78"/>
      <c r="AN267" s="80">
        <v>41548.404965277776</v>
      </c>
      <c r="AO267" s="83" t="s">
        <v>2915</v>
      </c>
      <c r="AP267" s="78" t="b">
        <v>1</v>
      </c>
      <c r="AQ267" s="78" t="b">
        <v>0</v>
      </c>
      <c r="AR267" s="78" t="b">
        <v>0</v>
      </c>
      <c r="AS267" s="78"/>
      <c r="AT267" s="78">
        <v>161</v>
      </c>
      <c r="AU267" s="83" t="s">
        <v>2957</v>
      </c>
      <c r="AV267" s="78" t="b">
        <v>0</v>
      </c>
      <c r="AW267" s="78" t="s">
        <v>3104</v>
      </c>
      <c r="AX267" s="83" t="s">
        <v>3369</v>
      </c>
      <c r="AY267" s="78" t="s">
        <v>65</v>
      </c>
      <c r="AZ267" s="78" t="str">
        <f>REPLACE(INDEX(GroupVertices[Group],MATCH(Vertices[[#This Row],[Vertex]],GroupVertices[Vertex],0)),1,1,"")</f>
        <v>1</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386</v>
      </c>
      <c r="B268" s="65"/>
      <c r="C268" s="65" t="s">
        <v>64</v>
      </c>
      <c r="D268" s="66">
        <v>162.04327253355643</v>
      </c>
      <c r="E268" s="68"/>
      <c r="F268" s="100" t="s">
        <v>1039</v>
      </c>
      <c r="G268" s="65"/>
      <c r="H268" s="69" t="s">
        <v>386</v>
      </c>
      <c r="I268" s="70"/>
      <c r="J268" s="70"/>
      <c r="K268" s="69" t="s">
        <v>3684</v>
      </c>
      <c r="L268" s="73">
        <v>1</v>
      </c>
      <c r="M268" s="74">
        <v>1944.25</v>
      </c>
      <c r="N268" s="74">
        <v>3123.217041015625</v>
      </c>
      <c r="O268" s="75"/>
      <c r="P268" s="76"/>
      <c r="Q268" s="76"/>
      <c r="R268" s="86"/>
      <c r="S268" s="48">
        <v>1</v>
      </c>
      <c r="T268" s="48">
        <v>1</v>
      </c>
      <c r="U268" s="49">
        <v>0</v>
      </c>
      <c r="V268" s="49">
        <v>0</v>
      </c>
      <c r="W268" s="49">
        <v>0</v>
      </c>
      <c r="X268" s="49">
        <v>0.999998</v>
      </c>
      <c r="Y268" s="49">
        <v>0</v>
      </c>
      <c r="Z268" s="49" t="s">
        <v>3838</v>
      </c>
      <c r="AA268" s="71">
        <v>268</v>
      </c>
      <c r="AB268" s="71"/>
      <c r="AC268" s="72"/>
      <c r="AD268" s="78" t="s">
        <v>1971</v>
      </c>
      <c r="AE268" s="78">
        <v>469</v>
      </c>
      <c r="AF268" s="78">
        <v>80</v>
      </c>
      <c r="AG268" s="78">
        <v>393</v>
      </c>
      <c r="AH268" s="78">
        <v>46</v>
      </c>
      <c r="AI268" s="78"/>
      <c r="AJ268" s="78" t="s">
        <v>2266</v>
      </c>
      <c r="AK268" s="78" t="s">
        <v>2426</v>
      </c>
      <c r="AL268" s="78"/>
      <c r="AM268" s="78"/>
      <c r="AN268" s="80">
        <v>40262.41207175926</v>
      </c>
      <c r="AO268" s="83" t="s">
        <v>2916</v>
      </c>
      <c r="AP268" s="78" t="b">
        <v>1</v>
      </c>
      <c r="AQ268" s="78" t="b">
        <v>0</v>
      </c>
      <c r="AR268" s="78" t="b">
        <v>0</v>
      </c>
      <c r="AS268" s="78"/>
      <c r="AT268" s="78">
        <v>2</v>
      </c>
      <c r="AU268" s="83" t="s">
        <v>2957</v>
      </c>
      <c r="AV268" s="78" t="b">
        <v>0</v>
      </c>
      <c r="AW268" s="78" t="s">
        <v>3104</v>
      </c>
      <c r="AX268" s="83" t="s">
        <v>3370</v>
      </c>
      <c r="AY268" s="78" t="s">
        <v>66</v>
      </c>
      <c r="AZ268" s="78" t="str">
        <f>REPLACE(INDEX(GroupVertices[Group],MATCH(Vertices[[#This Row],[Vertex]],GroupVertices[Vertex],0)),1,1,"")</f>
        <v>2</v>
      </c>
      <c r="BA268" s="48" t="s">
        <v>758</v>
      </c>
      <c r="BB268" s="48" t="s">
        <v>758</v>
      </c>
      <c r="BC268" s="48" t="s">
        <v>778</v>
      </c>
      <c r="BD268" s="48" t="s">
        <v>778</v>
      </c>
      <c r="BE268" s="48" t="s">
        <v>848</v>
      </c>
      <c r="BF268" s="48" t="s">
        <v>848</v>
      </c>
      <c r="BG268" s="116" t="s">
        <v>4395</v>
      </c>
      <c r="BH268" s="116" t="s">
        <v>4395</v>
      </c>
      <c r="BI268" s="116" t="s">
        <v>4524</v>
      </c>
      <c r="BJ268" s="116" t="s">
        <v>4524</v>
      </c>
      <c r="BK268" s="116">
        <v>0</v>
      </c>
      <c r="BL268" s="120">
        <v>0</v>
      </c>
      <c r="BM268" s="116">
        <v>1</v>
      </c>
      <c r="BN268" s="120">
        <v>2.7027027027027026</v>
      </c>
      <c r="BO268" s="116">
        <v>0</v>
      </c>
      <c r="BP268" s="120">
        <v>0</v>
      </c>
      <c r="BQ268" s="116">
        <v>36</v>
      </c>
      <c r="BR268" s="120">
        <v>97.29729729729729</v>
      </c>
      <c r="BS268" s="116">
        <v>37</v>
      </c>
      <c r="BT268" s="2"/>
      <c r="BU268" s="3"/>
      <c r="BV268" s="3"/>
      <c r="BW268" s="3"/>
      <c r="BX268" s="3"/>
    </row>
    <row r="269" spans="1:76" ht="15">
      <c r="A269" s="64" t="s">
        <v>387</v>
      </c>
      <c r="B269" s="65"/>
      <c r="C269" s="65" t="s">
        <v>64</v>
      </c>
      <c r="D269" s="66">
        <v>163.7319968494364</v>
      </c>
      <c r="E269" s="68"/>
      <c r="F269" s="100" t="s">
        <v>1040</v>
      </c>
      <c r="G269" s="65"/>
      <c r="H269" s="69" t="s">
        <v>387</v>
      </c>
      <c r="I269" s="70"/>
      <c r="J269" s="70"/>
      <c r="K269" s="69" t="s">
        <v>3685</v>
      </c>
      <c r="L269" s="73">
        <v>272.51262786276817</v>
      </c>
      <c r="M269" s="74">
        <v>3525.35693359375</v>
      </c>
      <c r="N269" s="74">
        <v>1646.3714599609375</v>
      </c>
      <c r="O269" s="75"/>
      <c r="P269" s="76"/>
      <c r="Q269" s="76"/>
      <c r="R269" s="86"/>
      <c r="S269" s="48">
        <v>1</v>
      </c>
      <c r="T269" s="48">
        <v>12</v>
      </c>
      <c r="U269" s="49">
        <v>75</v>
      </c>
      <c r="V269" s="49">
        <v>0.05</v>
      </c>
      <c r="W269" s="49">
        <v>0</v>
      </c>
      <c r="X269" s="49">
        <v>3.599855</v>
      </c>
      <c r="Y269" s="49">
        <v>0.07575757575757576</v>
      </c>
      <c r="Z269" s="49">
        <v>0.08333333333333333</v>
      </c>
      <c r="AA269" s="71">
        <v>269</v>
      </c>
      <c r="AB269" s="71"/>
      <c r="AC269" s="72"/>
      <c r="AD269" s="78" t="s">
        <v>1972</v>
      </c>
      <c r="AE269" s="78">
        <v>1401</v>
      </c>
      <c r="AF269" s="78">
        <v>3163</v>
      </c>
      <c r="AG269" s="78">
        <v>7123</v>
      </c>
      <c r="AH269" s="78">
        <v>26597</v>
      </c>
      <c r="AI269" s="78"/>
      <c r="AJ269" s="78" t="s">
        <v>2267</v>
      </c>
      <c r="AK269" s="78" t="s">
        <v>2471</v>
      </c>
      <c r="AL269" s="78"/>
      <c r="AM269" s="78"/>
      <c r="AN269" s="80">
        <v>42536.54777777778</v>
      </c>
      <c r="AO269" s="83" t="s">
        <v>2917</v>
      </c>
      <c r="AP269" s="78" t="b">
        <v>1</v>
      </c>
      <c r="AQ269" s="78" t="b">
        <v>0</v>
      </c>
      <c r="AR269" s="78" t="b">
        <v>0</v>
      </c>
      <c r="AS269" s="78"/>
      <c r="AT269" s="78">
        <v>31</v>
      </c>
      <c r="AU269" s="78"/>
      <c r="AV269" s="78" t="b">
        <v>0</v>
      </c>
      <c r="AW269" s="78" t="s">
        <v>3104</v>
      </c>
      <c r="AX269" s="83" t="s">
        <v>3371</v>
      </c>
      <c r="AY269" s="78" t="s">
        <v>66</v>
      </c>
      <c r="AZ269" s="78" t="str">
        <f>REPLACE(INDEX(GroupVertices[Group],MATCH(Vertices[[#This Row],[Vertex]],GroupVertices[Vertex],0)),1,1,"")</f>
        <v>4</v>
      </c>
      <c r="BA269" s="48"/>
      <c r="BB269" s="48"/>
      <c r="BC269" s="48"/>
      <c r="BD269" s="48"/>
      <c r="BE269" s="48"/>
      <c r="BF269" s="48"/>
      <c r="BG269" s="116" t="s">
        <v>4396</v>
      </c>
      <c r="BH269" s="116" t="s">
        <v>4396</v>
      </c>
      <c r="BI269" s="116" t="s">
        <v>4525</v>
      </c>
      <c r="BJ269" s="116" t="s">
        <v>4525</v>
      </c>
      <c r="BK269" s="116">
        <v>0</v>
      </c>
      <c r="BL269" s="120">
        <v>0</v>
      </c>
      <c r="BM269" s="116">
        <v>0</v>
      </c>
      <c r="BN269" s="120">
        <v>0</v>
      </c>
      <c r="BO269" s="116">
        <v>0</v>
      </c>
      <c r="BP269" s="120">
        <v>0</v>
      </c>
      <c r="BQ269" s="116">
        <v>13</v>
      </c>
      <c r="BR269" s="120">
        <v>100</v>
      </c>
      <c r="BS269" s="116">
        <v>13</v>
      </c>
      <c r="BT269" s="2"/>
      <c r="BU269" s="3"/>
      <c r="BV269" s="3"/>
      <c r="BW269" s="3"/>
      <c r="BX269" s="3"/>
    </row>
    <row r="270" spans="1:76" ht="15">
      <c r="A270" s="64" t="s">
        <v>503</v>
      </c>
      <c r="B270" s="65"/>
      <c r="C270" s="65" t="s">
        <v>64</v>
      </c>
      <c r="D270" s="66">
        <v>162.00273876794662</v>
      </c>
      <c r="E270" s="68"/>
      <c r="F270" s="100" t="s">
        <v>3078</v>
      </c>
      <c r="G270" s="65"/>
      <c r="H270" s="69" t="s">
        <v>503</v>
      </c>
      <c r="I270" s="70"/>
      <c r="J270" s="70"/>
      <c r="K270" s="69" t="s">
        <v>3686</v>
      </c>
      <c r="L270" s="73">
        <v>1</v>
      </c>
      <c r="M270" s="74">
        <v>4093.157958984375</v>
      </c>
      <c r="N270" s="74">
        <v>1184.4058837890625</v>
      </c>
      <c r="O270" s="75"/>
      <c r="P270" s="76"/>
      <c r="Q270" s="76"/>
      <c r="R270" s="86"/>
      <c r="S270" s="48">
        <v>1</v>
      </c>
      <c r="T270" s="48">
        <v>0</v>
      </c>
      <c r="U270" s="49">
        <v>0</v>
      </c>
      <c r="V270" s="49">
        <v>0.028571</v>
      </c>
      <c r="W270" s="49">
        <v>0</v>
      </c>
      <c r="X270" s="49">
        <v>0.40499</v>
      </c>
      <c r="Y270" s="49">
        <v>0</v>
      </c>
      <c r="Z270" s="49">
        <v>0</v>
      </c>
      <c r="AA270" s="71">
        <v>270</v>
      </c>
      <c r="AB270" s="71"/>
      <c r="AC270" s="72"/>
      <c r="AD270" s="78" t="s">
        <v>1973</v>
      </c>
      <c r="AE270" s="78">
        <v>19</v>
      </c>
      <c r="AF270" s="78">
        <v>6</v>
      </c>
      <c r="AG270" s="78">
        <v>43</v>
      </c>
      <c r="AH270" s="78">
        <v>0</v>
      </c>
      <c r="AI270" s="78"/>
      <c r="AJ270" s="78"/>
      <c r="AK270" s="78"/>
      <c r="AL270" s="78"/>
      <c r="AM270" s="78"/>
      <c r="AN270" s="80">
        <v>40210.050474537034</v>
      </c>
      <c r="AO270" s="78"/>
      <c r="AP270" s="78" t="b">
        <v>0</v>
      </c>
      <c r="AQ270" s="78" t="b">
        <v>0</v>
      </c>
      <c r="AR270" s="78" t="b">
        <v>0</v>
      </c>
      <c r="AS270" s="78"/>
      <c r="AT270" s="78">
        <v>0</v>
      </c>
      <c r="AU270" s="83" t="s">
        <v>2970</v>
      </c>
      <c r="AV270" s="78" t="b">
        <v>0</v>
      </c>
      <c r="AW270" s="78" t="s">
        <v>3104</v>
      </c>
      <c r="AX270" s="83" t="s">
        <v>3372</v>
      </c>
      <c r="AY270" s="78" t="s">
        <v>65</v>
      </c>
      <c r="AZ270" s="78" t="str">
        <f>REPLACE(INDEX(GroupVertices[Group],MATCH(Vertices[[#This Row],[Vertex]],GroupVertices[Vertex],0)),1,1,"")</f>
        <v>4</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504</v>
      </c>
      <c r="B271" s="65"/>
      <c r="C271" s="65" t="s">
        <v>64</v>
      </c>
      <c r="D271" s="66">
        <v>163.13823195861127</v>
      </c>
      <c r="E271" s="68"/>
      <c r="F271" s="100" t="s">
        <v>3079</v>
      </c>
      <c r="G271" s="65"/>
      <c r="H271" s="69" t="s">
        <v>504</v>
      </c>
      <c r="I271" s="70"/>
      <c r="J271" s="70"/>
      <c r="K271" s="69" t="s">
        <v>3687</v>
      </c>
      <c r="L271" s="73">
        <v>1</v>
      </c>
      <c r="M271" s="74">
        <v>3143.430419921875</v>
      </c>
      <c r="N271" s="74">
        <v>756.713623046875</v>
      </c>
      <c r="O271" s="75"/>
      <c r="P271" s="76"/>
      <c r="Q271" s="76"/>
      <c r="R271" s="86"/>
      <c r="S271" s="48">
        <v>2</v>
      </c>
      <c r="T271" s="48">
        <v>0</v>
      </c>
      <c r="U271" s="49">
        <v>0</v>
      </c>
      <c r="V271" s="49">
        <v>0.033333</v>
      </c>
      <c r="W271" s="49">
        <v>0</v>
      </c>
      <c r="X271" s="49">
        <v>0.668686</v>
      </c>
      <c r="Y271" s="49">
        <v>1</v>
      </c>
      <c r="Z271" s="49">
        <v>0</v>
      </c>
      <c r="AA271" s="71">
        <v>271</v>
      </c>
      <c r="AB271" s="71"/>
      <c r="AC271" s="72"/>
      <c r="AD271" s="78" t="s">
        <v>1974</v>
      </c>
      <c r="AE271" s="78">
        <v>606</v>
      </c>
      <c r="AF271" s="78">
        <v>2079</v>
      </c>
      <c r="AG271" s="78">
        <v>8080</v>
      </c>
      <c r="AH271" s="78">
        <v>12469</v>
      </c>
      <c r="AI271" s="78"/>
      <c r="AJ271" s="78" t="s">
        <v>2268</v>
      </c>
      <c r="AK271" s="78" t="s">
        <v>1679</v>
      </c>
      <c r="AL271" s="83" t="s">
        <v>2658</v>
      </c>
      <c r="AM271" s="78"/>
      <c r="AN271" s="80">
        <v>41761.97105324074</v>
      </c>
      <c r="AO271" s="83" t="s">
        <v>2918</v>
      </c>
      <c r="AP271" s="78" t="b">
        <v>0</v>
      </c>
      <c r="AQ271" s="78" t="b">
        <v>0</v>
      </c>
      <c r="AR271" s="78" t="b">
        <v>1</v>
      </c>
      <c r="AS271" s="78"/>
      <c r="AT271" s="78">
        <v>56</v>
      </c>
      <c r="AU271" s="83" t="s">
        <v>2957</v>
      </c>
      <c r="AV271" s="78" t="b">
        <v>0</v>
      </c>
      <c r="AW271" s="78" t="s">
        <v>3104</v>
      </c>
      <c r="AX271" s="83" t="s">
        <v>3373</v>
      </c>
      <c r="AY271" s="78" t="s">
        <v>65</v>
      </c>
      <c r="AZ271" s="78" t="str">
        <f>REPLACE(INDEX(GroupVertices[Group],MATCH(Vertices[[#This Row],[Vertex]],GroupVertices[Vertex],0)),1,1,"")</f>
        <v>4</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505</v>
      </c>
      <c r="B272" s="65"/>
      <c r="C272" s="65" t="s">
        <v>64</v>
      </c>
      <c r="D272" s="66">
        <v>162.9980070397448</v>
      </c>
      <c r="E272" s="68"/>
      <c r="F272" s="100" t="s">
        <v>3080</v>
      </c>
      <c r="G272" s="65"/>
      <c r="H272" s="69" t="s">
        <v>505</v>
      </c>
      <c r="I272" s="70"/>
      <c r="J272" s="70"/>
      <c r="K272" s="69" t="s">
        <v>3688</v>
      </c>
      <c r="L272" s="73">
        <v>1</v>
      </c>
      <c r="M272" s="74">
        <v>3795.5615234375</v>
      </c>
      <c r="N272" s="74">
        <v>1776.846435546875</v>
      </c>
      <c r="O272" s="75"/>
      <c r="P272" s="76"/>
      <c r="Q272" s="76"/>
      <c r="R272" s="86"/>
      <c r="S272" s="48">
        <v>2</v>
      </c>
      <c r="T272" s="48">
        <v>0</v>
      </c>
      <c r="U272" s="49">
        <v>0</v>
      </c>
      <c r="V272" s="49">
        <v>0.033333</v>
      </c>
      <c r="W272" s="49">
        <v>0</v>
      </c>
      <c r="X272" s="49">
        <v>0.668686</v>
      </c>
      <c r="Y272" s="49">
        <v>1</v>
      </c>
      <c r="Z272" s="49">
        <v>0</v>
      </c>
      <c r="AA272" s="71">
        <v>272</v>
      </c>
      <c r="AB272" s="71"/>
      <c r="AC272" s="72"/>
      <c r="AD272" s="78" t="s">
        <v>1975</v>
      </c>
      <c r="AE272" s="78">
        <v>260</v>
      </c>
      <c r="AF272" s="78">
        <v>1823</v>
      </c>
      <c r="AG272" s="78">
        <v>1694</v>
      </c>
      <c r="AH272" s="78">
        <v>763</v>
      </c>
      <c r="AI272" s="78"/>
      <c r="AJ272" s="78" t="s">
        <v>2269</v>
      </c>
      <c r="AK272" s="78"/>
      <c r="AL272" s="83" t="s">
        <v>2659</v>
      </c>
      <c r="AM272" s="78"/>
      <c r="AN272" s="80">
        <v>40625.614594907405</v>
      </c>
      <c r="AO272" s="83" t="s">
        <v>2919</v>
      </c>
      <c r="AP272" s="78" t="b">
        <v>0</v>
      </c>
      <c r="AQ272" s="78" t="b">
        <v>0</v>
      </c>
      <c r="AR272" s="78" t="b">
        <v>1</v>
      </c>
      <c r="AS272" s="78"/>
      <c r="AT272" s="78">
        <v>22</v>
      </c>
      <c r="AU272" s="83" t="s">
        <v>2965</v>
      </c>
      <c r="AV272" s="78" t="b">
        <v>0</v>
      </c>
      <c r="AW272" s="78" t="s">
        <v>3104</v>
      </c>
      <c r="AX272" s="83" t="s">
        <v>3374</v>
      </c>
      <c r="AY272" s="78" t="s">
        <v>65</v>
      </c>
      <c r="AZ272" s="78" t="str">
        <f>REPLACE(INDEX(GroupVertices[Group],MATCH(Vertices[[#This Row],[Vertex]],GroupVertices[Vertex],0)),1,1,"")</f>
        <v>4</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506</v>
      </c>
      <c r="B273" s="65"/>
      <c r="C273" s="65" t="s">
        <v>64</v>
      </c>
      <c r="D273" s="66">
        <v>162.42122251018867</v>
      </c>
      <c r="E273" s="68"/>
      <c r="F273" s="100" t="s">
        <v>3081</v>
      </c>
      <c r="G273" s="65"/>
      <c r="H273" s="69" t="s">
        <v>506</v>
      </c>
      <c r="I273" s="70"/>
      <c r="J273" s="70"/>
      <c r="K273" s="69" t="s">
        <v>3689</v>
      </c>
      <c r="L273" s="73">
        <v>1</v>
      </c>
      <c r="M273" s="74">
        <v>3785.95947265625</v>
      </c>
      <c r="N273" s="74">
        <v>2455.9892578125</v>
      </c>
      <c r="O273" s="75"/>
      <c r="P273" s="76"/>
      <c r="Q273" s="76"/>
      <c r="R273" s="86"/>
      <c r="S273" s="48">
        <v>2</v>
      </c>
      <c r="T273" s="48">
        <v>0</v>
      </c>
      <c r="U273" s="49">
        <v>0</v>
      </c>
      <c r="V273" s="49">
        <v>0.033333</v>
      </c>
      <c r="W273" s="49">
        <v>0</v>
      </c>
      <c r="X273" s="49">
        <v>0.668686</v>
      </c>
      <c r="Y273" s="49">
        <v>1</v>
      </c>
      <c r="Z273" s="49">
        <v>0</v>
      </c>
      <c r="AA273" s="71">
        <v>273</v>
      </c>
      <c r="AB273" s="71"/>
      <c r="AC273" s="72"/>
      <c r="AD273" s="78" t="s">
        <v>1976</v>
      </c>
      <c r="AE273" s="78">
        <v>262</v>
      </c>
      <c r="AF273" s="78">
        <v>770</v>
      </c>
      <c r="AG273" s="78">
        <v>1339</v>
      </c>
      <c r="AH273" s="78">
        <v>792</v>
      </c>
      <c r="AI273" s="78"/>
      <c r="AJ273" s="78" t="s">
        <v>2270</v>
      </c>
      <c r="AK273" s="78" t="s">
        <v>1662</v>
      </c>
      <c r="AL273" s="83" t="s">
        <v>2660</v>
      </c>
      <c r="AM273" s="78"/>
      <c r="AN273" s="80">
        <v>41029.27008101852</v>
      </c>
      <c r="AO273" s="83" t="s">
        <v>2920</v>
      </c>
      <c r="AP273" s="78" t="b">
        <v>1</v>
      </c>
      <c r="AQ273" s="78" t="b">
        <v>0</v>
      </c>
      <c r="AR273" s="78" t="b">
        <v>0</v>
      </c>
      <c r="AS273" s="78" t="s">
        <v>1621</v>
      </c>
      <c r="AT273" s="78">
        <v>20</v>
      </c>
      <c r="AU273" s="83" t="s">
        <v>2957</v>
      </c>
      <c r="AV273" s="78" t="b">
        <v>0</v>
      </c>
      <c r="AW273" s="78" t="s">
        <v>3104</v>
      </c>
      <c r="AX273" s="83" t="s">
        <v>3375</v>
      </c>
      <c r="AY273" s="78" t="s">
        <v>65</v>
      </c>
      <c r="AZ273" s="78" t="str">
        <f>REPLACE(INDEX(GroupVertices[Group],MATCH(Vertices[[#This Row],[Vertex]],GroupVertices[Vertex],0)),1,1,"")</f>
        <v>4</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507</v>
      </c>
      <c r="B274" s="65"/>
      <c r="C274" s="65" t="s">
        <v>64</v>
      </c>
      <c r="D274" s="66">
        <v>162.2848318664475</v>
      </c>
      <c r="E274" s="68"/>
      <c r="F274" s="100" t="s">
        <v>3082</v>
      </c>
      <c r="G274" s="65"/>
      <c r="H274" s="69" t="s">
        <v>507</v>
      </c>
      <c r="I274" s="70"/>
      <c r="J274" s="70"/>
      <c r="K274" s="69" t="s">
        <v>3690</v>
      </c>
      <c r="L274" s="73">
        <v>1</v>
      </c>
      <c r="M274" s="74">
        <v>3432.482177734375</v>
      </c>
      <c r="N274" s="74">
        <v>3130.272705078125</v>
      </c>
      <c r="O274" s="75"/>
      <c r="P274" s="76"/>
      <c r="Q274" s="76"/>
      <c r="R274" s="86"/>
      <c r="S274" s="48">
        <v>2</v>
      </c>
      <c r="T274" s="48">
        <v>0</v>
      </c>
      <c r="U274" s="49">
        <v>0</v>
      </c>
      <c r="V274" s="49">
        <v>0.033333</v>
      </c>
      <c r="W274" s="49">
        <v>0</v>
      </c>
      <c r="X274" s="49">
        <v>0.668686</v>
      </c>
      <c r="Y274" s="49">
        <v>1</v>
      </c>
      <c r="Z274" s="49">
        <v>0</v>
      </c>
      <c r="AA274" s="71">
        <v>274</v>
      </c>
      <c r="AB274" s="71"/>
      <c r="AC274" s="72"/>
      <c r="AD274" s="78" t="s">
        <v>1977</v>
      </c>
      <c r="AE274" s="78">
        <v>301</v>
      </c>
      <c r="AF274" s="78">
        <v>521</v>
      </c>
      <c r="AG274" s="78">
        <v>551</v>
      </c>
      <c r="AH274" s="78">
        <v>4538</v>
      </c>
      <c r="AI274" s="78"/>
      <c r="AJ274" s="78"/>
      <c r="AK274" s="78" t="s">
        <v>2472</v>
      </c>
      <c r="AL274" s="78"/>
      <c r="AM274" s="78"/>
      <c r="AN274" s="80">
        <v>39757.86856481482</v>
      </c>
      <c r="AO274" s="78"/>
      <c r="AP274" s="78" t="b">
        <v>1</v>
      </c>
      <c r="AQ274" s="78" t="b">
        <v>0</v>
      </c>
      <c r="AR274" s="78" t="b">
        <v>1</v>
      </c>
      <c r="AS274" s="78" t="s">
        <v>1621</v>
      </c>
      <c r="AT274" s="78">
        <v>11</v>
      </c>
      <c r="AU274" s="83" t="s">
        <v>2957</v>
      </c>
      <c r="AV274" s="78" t="b">
        <v>0</v>
      </c>
      <c r="AW274" s="78" t="s">
        <v>3104</v>
      </c>
      <c r="AX274" s="83" t="s">
        <v>3376</v>
      </c>
      <c r="AY274" s="78" t="s">
        <v>65</v>
      </c>
      <c r="AZ274" s="78" t="str">
        <f>REPLACE(INDEX(GroupVertices[Group],MATCH(Vertices[[#This Row],[Vertex]],GroupVertices[Vertex],0)),1,1,"")</f>
        <v>4</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508</v>
      </c>
      <c r="B275" s="65"/>
      <c r="C275" s="65" t="s">
        <v>64</v>
      </c>
      <c r="D275" s="66">
        <v>166.31520277667929</v>
      </c>
      <c r="E275" s="68"/>
      <c r="F275" s="100" t="s">
        <v>3083</v>
      </c>
      <c r="G275" s="65"/>
      <c r="H275" s="69" t="s">
        <v>508</v>
      </c>
      <c r="I275" s="70"/>
      <c r="J275" s="70"/>
      <c r="K275" s="69" t="s">
        <v>3691</v>
      </c>
      <c r="L275" s="73">
        <v>1</v>
      </c>
      <c r="M275" s="74">
        <v>3644.62451171875</v>
      </c>
      <c r="N275" s="74">
        <v>2920.964599609375</v>
      </c>
      <c r="O275" s="75"/>
      <c r="P275" s="76"/>
      <c r="Q275" s="76"/>
      <c r="R275" s="86"/>
      <c r="S275" s="48">
        <v>2</v>
      </c>
      <c r="T275" s="48">
        <v>0</v>
      </c>
      <c r="U275" s="49">
        <v>0</v>
      </c>
      <c r="V275" s="49">
        <v>0.033333</v>
      </c>
      <c r="W275" s="49">
        <v>0</v>
      </c>
      <c r="X275" s="49">
        <v>0.668686</v>
      </c>
      <c r="Y275" s="49">
        <v>1</v>
      </c>
      <c r="Z275" s="49">
        <v>0</v>
      </c>
      <c r="AA275" s="71">
        <v>275</v>
      </c>
      <c r="AB275" s="71"/>
      <c r="AC275" s="72"/>
      <c r="AD275" s="78" t="s">
        <v>1978</v>
      </c>
      <c r="AE275" s="78">
        <v>3341</v>
      </c>
      <c r="AF275" s="78">
        <v>7879</v>
      </c>
      <c r="AG275" s="78">
        <v>53267</v>
      </c>
      <c r="AH275" s="78">
        <v>107282</v>
      </c>
      <c r="AI275" s="78"/>
      <c r="AJ275" s="78" t="s">
        <v>2271</v>
      </c>
      <c r="AK275" s="78" t="s">
        <v>2473</v>
      </c>
      <c r="AL275" s="83" t="s">
        <v>2661</v>
      </c>
      <c r="AM275" s="78"/>
      <c r="AN275" s="80">
        <v>39883.70261574074</v>
      </c>
      <c r="AO275" s="83" t="s">
        <v>2921</v>
      </c>
      <c r="AP275" s="78" t="b">
        <v>1</v>
      </c>
      <c r="AQ275" s="78" t="b">
        <v>0</v>
      </c>
      <c r="AR275" s="78" t="b">
        <v>1</v>
      </c>
      <c r="AS275" s="78"/>
      <c r="AT275" s="78">
        <v>220</v>
      </c>
      <c r="AU275" s="83" t="s">
        <v>2957</v>
      </c>
      <c r="AV275" s="78" t="b">
        <v>0</v>
      </c>
      <c r="AW275" s="78" t="s">
        <v>3104</v>
      </c>
      <c r="AX275" s="83" t="s">
        <v>3377</v>
      </c>
      <c r="AY275" s="78" t="s">
        <v>65</v>
      </c>
      <c r="AZ275" s="78" t="str">
        <f>REPLACE(INDEX(GroupVertices[Group],MATCH(Vertices[[#This Row],[Vertex]],GroupVertices[Vertex],0)),1,1,"")</f>
        <v>4</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509</v>
      </c>
      <c r="B276" s="65"/>
      <c r="C276" s="65" t="s">
        <v>64</v>
      </c>
      <c r="D276" s="66">
        <v>162.21143288547833</v>
      </c>
      <c r="E276" s="68"/>
      <c r="F276" s="100" t="s">
        <v>3084</v>
      </c>
      <c r="G276" s="65"/>
      <c r="H276" s="69" t="s">
        <v>509</v>
      </c>
      <c r="I276" s="70"/>
      <c r="J276" s="70"/>
      <c r="K276" s="69" t="s">
        <v>3692</v>
      </c>
      <c r="L276" s="73">
        <v>1</v>
      </c>
      <c r="M276" s="74">
        <v>3249.492431640625</v>
      </c>
      <c r="N276" s="74">
        <v>2669.9658203125</v>
      </c>
      <c r="O276" s="75"/>
      <c r="P276" s="76"/>
      <c r="Q276" s="76"/>
      <c r="R276" s="86"/>
      <c r="S276" s="48">
        <v>2</v>
      </c>
      <c r="T276" s="48">
        <v>0</v>
      </c>
      <c r="U276" s="49">
        <v>0</v>
      </c>
      <c r="V276" s="49">
        <v>0.033333</v>
      </c>
      <c r="W276" s="49">
        <v>0</v>
      </c>
      <c r="X276" s="49">
        <v>0.668686</v>
      </c>
      <c r="Y276" s="49">
        <v>1</v>
      </c>
      <c r="Z276" s="49">
        <v>0</v>
      </c>
      <c r="AA276" s="71">
        <v>276</v>
      </c>
      <c r="AB276" s="71"/>
      <c r="AC276" s="72"/>
      <c r="AD276" s="78" t="s">
        <v>1979</v>
      </c>
      <c r="AE276" s="78">
        <v>721</v>
      </c>
      <c r="AF276" s="78">
        <v>387</v>
      </c>
      <c r="AG276" s="78">
        <v>2217</v>
      </c>
      <c r="AH276" s="78">
        <v>5004</v>
      </c>
      <c r="AI276" s="78"/>
      <c r="AJ276" s="78" t="s">
        <v>2272</v>
      </c>
      <c r="AK276" s="78" t="s">
        <v>2406</v>
      </c>
      <c r="AL276" s="78"/>
      <c r="AM276" s="78"/>
      <c r="AN276" s="80">
        <v>42417.60988425926</v>
      </c>
      <c r="AO276" s="83" t="s">
        <v>2922</v>
      </c>
      <c r="AP276" s="78" t="b">
        <v>0</v>
      </c>
      <c r="AQ276" s="78" t="b">
        <v>0</v>
      </c>
      <c r="AR276" s="78" t="b">
        <v>0</v>
      </c>
      <c r="AS276" s="78"/>
      <c r="AT276" s="78">
        <v>1</v>
      </c>
      <c r="AU276" s="83" t="s">
        <v>2957</v>
      </c>
      <c r="AV276" s="78" t="b">
        <v>0</v>
      </c>
      <c r="AW276" s="78" t="s">
        <v>3104</v>
      </c>
      <c r="AX276" s="83" t="s">
        <v>3378</v>
      </c>
      <c r="AY276" s="78" t="s">
        <v>65</v>
      </c>
      <c r="AZ276" s="78" t="str">
        <f>REPLACE(INDEX(GroupVertices[Group],MATCH(Vertices[[#This Row],[Vertex]],GroupVertices[Vertex],0)),1,1,"")</f>
        <v>4</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510</v>
      </c>
      <c r="B277" s="65"/>
      <c r="C277" s="65" t="s">
        <v>64</v>
      </c>
      <c r="D277" s="66">
        <v>162.43272533556444</v>
      </c>
      <c r="E277" s="68"/>
      <c r="F277" s="100" t="s">
        <v>3085</v>
      </c>
      <c r="G277" s="65"/>
      <c r="H277" s="69" t="s">
        <v>510</v>
      </c>
      <c r="I277" s="70"/>
      <c r="J277" s="70"/>
      <c r="K277" s="69" t="s">
        <v>3693</v>
      </c>
      <c r="L277" s="73">
        <v>1</v>
      </c>
      <c r="M277" s="74">
        <v>3687.46435546875</v>
      </c>
      <c r="N277" s="74">
        <v>886.9244995117188</v>
      </c>
      <c r="O277" s="75"/>
      <c r="P277" s="76"/>
      <c r="Q277" s="76"/>
      <c r="R277" s="86"/>
      <c r="S277" s="48">
        <v>2</v>
      </c>
      <c r="T277" s="48">
        <v>0</v>
      </c>
      <c r="U277" s="49">
        <v>0</v>
      </c>
      <c r="V277" s="49">
        <v>0.033333</v>
      </c>
      <c r="W277" s="49">
        <v>0</v>
      </c>
      <c r="X277" s="49">
        <v>0.668686</v>
      </c>
      <c r="Y277" s="49">
        <v>1</v>
      </c>
      <c r="Z277" s="49">
        <v>0</v>
      </c>
      <c r="AA277" s="71">
        <v>277</v>
      </c>
      <c r="AB277" s="71"/>
      <c r="AC277" s="72"/>
      <c r="AD277" s="78" t="s">
        <v>1980</v>
      </c>
      <c r="AE277" s="78">
        <v>558</v>
      </c>
      <c r="AF277" s="78">
        <v>791</v>
      </c>
      <c r="AG277" s="78">
        <v>1229</v>
      </c>
      <c r="AH277" s="78">
        <v>4082</v>
      </c>
      <c r="AI277" s="78"/>
      <c r="AJ277" s="78" t="s">
        <v>2273</v>
      </c>
      <c r="AK277" s="78" t="s">
        <v>2433</v>
      </c>
      <c r="AL277" s="83" t="s">
        <v>2662</v>
      </c>
      <c r="AM277" s="78"/>
      <c r="AN277" s="80">
        <v>42436.87835648148</v>
      </c>
      <c r="AO277" s="83" t="s">
        <v>2923</v>
      </c>
      <c r="AP277" s="78" t="b">
        <v>0</v>
      </c>
      <c r="AQ277" s="78" t="b">
        <v>0</v>
      </c>
      <c r="AR277" s="78" t="b">
        <v>1</v>
      </c>
      <c r="AS277" s="78"/>
      <c r="AT277" s="78">
        <v>19</v>
      </c>
      <c r="AU277" s="83" t="s">
        <v>2957</v>
      </c>
      <c r="AV277" s="78" t="b">
        <v>0</v>
      </c>
      <c r="AW277" s="78" t="s">
        <v>3104</v>
      </c>
      <c r="AX277" s="83" t="s">
        <v>3379</v>
      </c>
      <c r="AY277" s="78" t="s">
        <v>65</v>
      </c>
      <c r="AZ277" s="78" t="str">
        <f>REPLACE(INDEX(GroupVertices[Group],MATCH(Vertices[[#This Row],[Vertex]],GroupVertices[Vertex],0)),1,1,"")</f>
        <v>4</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511</v>
      </c>
      <c r="B278" s="65"/>
      <c r="C278" s="65" t="s">
        <v>64</v>
      </c>
      <c r="D278" s="66">
        <v>162.06025289482542</v>
      </c>
      <c r="E278" s="68"/>
      <c r="F278" s="100" t="s">
        <v>3086</v>
      </c>
      <c r="G278" s="65"/>
      <c r="H278" s="69" t="s">
        <v>511</v>
      </c>
      <c r="I278" s="70"/>
      <c r="J278" s="70"/>
      <c r="K278" s="69" t="s">
        <v>3694</v>
      </c>
      <c r="L278" s="73">
        <v>1</v>
      </c>
      <c r="M278" s="74">
        <v>3522.494384765625</v>
      </c>
      <c r="N278" s="74">
        <v>473.0641784667969</v>
      </c>
      <c r="O278" s="75"/>
      <c r="P278" s="76"/>
      <c r="Q278" s="76"/>
      <c r="R278" s="86"/>
      <c r="S278" s="48">
        <v>2</v>
      </c>
      <c r="T278" s="48">
        <v>0</v>
      </c>
      <c r="U278" s="49">
        <v>0</v>
      </c>
      <c r="V278" s="49">
        <v>0.033333</v>
      </c>
      <c r="W278" s="49">
        <v>0</v>
      </c>
      <c r="X278" s="49">
        <v>0.668686</v>
      </c>
      <c r="Y278" s="49">
        <v>1</v>
      </c>
      <c r="Z278" s="49">
        <v>0</v>
      </c>
      <c r="AA278" s="71">
        <v>278</v>
      </c>
      <c r="AB278" s="71"/>
      <c r="AC278" s="72"/>
      <c r="AD278" s="78" t="s">
        <v>1981</v>
      </c>
      <c r="AE278" s="78">
        <v>39</v>
      </c>
      <c r="AF278" s="78">
        <v>111</v>
      </c>
      <c r="AG278" s="78">
        <v>638</v>
      </c>
      <c r="AH278" s="78">
        <v>795</v>
      </c>
      <c r="AI278" s="78"/>
      <c r="AJ278" s="78"/>
      <c r="AK278" s="78" t="s">
        <v>2474</v>
      </c>
      <c r="AL278" s="83" t="s">
        <v>2663</v>
      </c>
      <c r="AM278" s="78"/>
      <c r="AN278" s="80">
        <v>42207.59638888889</v>
      </c>
      <c r="AO278" s="83" t="s">
        <v>2924</v>
      </c>
      <c r="AP278" s="78" t="b">
        <v>0</v>
      </c>
      <c r="AQ278" s="78" t="b">
        <v>0</v>
      </c>
      <c r="AR278" s="78" t="b">
        <v>0</v>
      </c>
      <c r="AS278" s="78" t="s">
        <v>1624</v>
      </c>
      <c r="AT278" s="78">
        <v>1</v>
      </c>
      <c r="AU278" s="83" t="s">
        <v>2957</v>
      </c>
      <c r="AV278" s="78" t="b">
        <v>0</v>
      </c>
      <c r="AW278" s="78" t="s">
        <v>3104</v>
      </c>
      <c r="AX278" s="83" t="s">
        <v>3380</v>
      </c>
      <c r="AY278" s="78" t="s">
        <v>65</v>
      </c>
      <c r="AZ278" s="78" t="str">
        <f>REPLACE(INDEX(GroupVertices[Group],MATCH(Vertices[[#This Row],[Vertex]],GroupVertices[Vertex],0)),1,1,"")</f>
        <v>4</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512</v>
      </c>
      <c r="B279" s="65"/>
      <c r="C279" s="65" t="s">
        <v>64</v>
      </c>
      <c r="D279" s="66">
        <v>162.84244502037734</v>
      </c>
      <c r="E279" s="68"/>
      <c r="F279" s="100" t="s">
        <v>3087</v>
      </c>
      <c r="G279" s="65"/>
      <c r="H279" s="69" t="s">
        <v>512</v>
      </c>
      <c r="I279" s="70"/>
      <c r="J279" s="70"/>
      <c r="K279" s="69" t="s">
        <v>3695</v>
      </c>
      <c r="L279" s="73">
        <v>1</v>
      </c>
      <c r="M279" s="74">
        <v>3049.924072265625</v>
      </c>
      <c r="N279" s="74">
        <v>1582.0137939453125</v>
      </c>
      <c r="O279" s="75"/>
      <c r="P279" s="76"/>
      <c r="Q279" s="76"/>
      <c r="R279" s="86"/>
      <c r="S279" s="48">
        <v>2</v>
      </c>
      <c r="T279" s="48">
        <v>0</v>
      </c>
      <c r="U279" s="49">
        <v>0</v>
      </c>
      <c r="V279" s="49">
        <v>0.033333</v>
      </c>
      <c r="W279" s="49">
        <v>0</v>
      </c>
      <c r="X279" s="49">
        <v>0.668686</v>
      </c>
      <c r="Y279" s="49">
        <v>1</v>
      </c>
      <c r="Z279" s="49">
        <v>0</v>
      </c>
      <c r="AA279" s="71">
        <v>279</v>
      </c>
      <c r="AB279" s="71"/>
      <c r="AC279" s="72"/>
      <c r="AD279" s="78" t="s">
        <v>1982</v>
      </c>
      <c r="AE279" s="78">
        <v>1145</v>
      </c>
      <c r="AF279" s="78">
        <v>1539</v>
      </c>
      <c r="AG279" s="78">
        <v>5188</v>
      </c>
      <c r="AH279" s="78">
        <v>1675</v>
      </c>
      <c r="AI279" s="78"/>
      <c r="AJ279" s="78" t="s">
        <v>2274</v>
      </c>
      <c r="AK279" s="78" t="s">
        <v>2475</v>
      </c>
      <c r="AL279" s="83" t="s">
        <v>2664</v>
      </c>
      <c r="AM279" s="78"/>
      <c r="AN279" s="80">
        <v>41156.68519675926</v>
      </c>
      <c r="AO279" s="78"/>
      <c r="AP279" s="78" t="b">
        <v>1</v>
      </c>
      <c r="AQ279" s="78" t="b">
        <v>0</v>
      </c>
      <c r="AR279" s="78" t="b">
        <v>1</v>
      </c>
      <c r="AS279" s="78"/>
      <c r="AT279" s="78">
        <v>40</v>
      </c>
      <c r="AU279" s="83" t="s">
        <v>2957</v>
      </c>
      <c r="AV279" s="78" t="b">
        <v>0</v>
      </c>
      <c r="AW279" s="78" t="s">
        <v>3104</v>
      </c>
      <c r="AX279" s="83" t="s">
        <v>3381</v>
      </c>
      <c r="AY279" s="78" t="s">
        <v>65</v>
      </c>
      <c r="AZ279" s="78" t="str">
        <f>REPLACE(INDEX(GroupVertices[Group],MATCH(Vertices[[#This Row],[Vertex]],GroupVertices[Vertex],0)),1,1,"")</f>
        <v>4</v>
      </c>
      <c r="BA279" s="48"/>
      <c r="BB279" s="48"/>
      <c r="BC279" s="48"/>
      <c r="BD279" s="48"/>
      <c r="BE279" s="48"/>
      <c r="BF279" s="48"/>
      <c r="BG279" s="48"/>
      <c r="BH279" s="48"/>
      <c r="BI279" s="48"/>
      <c r="BJ279" s="48"/>
      <c r="BK279" s="48"/>
      <c r="BL279" s="49"/>
      <c r="BM279" s="48"/>
      <c r="BN279" s="49"/>
      <c r="BO279" s="48"/>
      <c r="BP279" s="49"/>
      <c r="BQ279" s="48"/>
      <c r="BR279" s="49"/>
      <c r="BS279" s="48"/>
      <c r="BT279" s="2"/>
      <c r="BU279" s="3"/>
      <c r="BV279" s="3"/>
      <c r="BW279" s="3"/>
      <c r="BX279" s="3"/>
    </row>
    <row r="280" spans="1:76" ht="15">
      <c r="A280" s="64" t="s">
        <v>513</v>
      </c>
      <c r="B280" s="65"/>
      <c r="C280" s="65" t="s">
        <v>64</v>
      </c>
      <c r="D280" s="66">
        <v>162.45846975426258</v>
      </c>
      <c r="E280" s="68"/>
      <c r="F280" s="100" t="s">
        <v>3088</v>
      </c>
      <c r="G280" s="65"/>
      <c r="H280" s="69" t="s">
        <v>513</v>
      </c>
      <c r="I280" s="70"/>
      <c r="J280" s="70"/>
      <c r="K280" s="69" t="s">
        <v>3696</v>
      </c>
      <c r="L280" s="73">
        <v>1</v>
      </c>
      <c r="M280" s="74">
        <v>3296.162841796875</v>
      </c>
      <c r="N280" s="74">
        <v>352.9058837890625</v>
      </c>
      <c r="O280" s="75"/>
      <c r="P280" s="76"/>
      <c r="Q280" s="76"/>
      <c r="R280" s="86"/>
      <c r="S280" s="48">
        <v>2</v>
      </c>
      <c r="T280" s="48">
        <v>0</v>
      </c>
      <c r="U280" s="49">
        <v>0</v>
      </c>
      <c r="V280" s="49">
        <v>0.033333</v>
      </c>
      <c r="W280" s="49">
        <v>0</v>
      </c>
      <c r="X280" s="49">
        <v>0.668686</v>
      </c>
      <c r="Y280" s="49">
        <v>1</v>
      </c>
      <c r="Z280" s="49">
        <v>0</v>
      </c>
      <c r="AA280" s="71">
        <v>280</v>
      </c>
      <c r="AB280" s="71"/>
      <c r="AC280" s="72"/>
      <c r="AD280" s="78" t="s">
        <v>1983</v>
      </c>
      <c r="AE280" s="78">
        <v>1607</v>
      </c>
      <c r="AF280" s="78">
        <v>838</v>
      </c>
      <c r="AG280" s="78">
        <v>2788</v>
      </c>
      <c r="AH280" s="78">
        <v>16847</v>
      </c>
      <c r="AI280" s="78"/>
      <c r="AJ280" s="78" t="s">
        <v>2275</v>
      </c>
      <c r="AK280" s="78" t="s">
        <v>2476</v>
      </c>
      <c r="AL280" s="78"/>
      <c r="AM280" s="78"/>
      <c r="AN280" s="80">
        <v>40515.87546296296</v>
      </c>
      <c r="AO280" s="83" t="s">
        <v>2925</v>
      </c>
      <c r="AP280" s="78" t="b">
        <v>1</v>
      </c>
      <c r="AQ280" s="78" t="b">
        <v>0</v>
      </c>
      <c r="AR280" s="78" t="b">
        <v>1</v>
      </c>
      <c r="AS280" s="78"/>
      <c r="AT280" s="78">
        <v>7</v>
      </c>
      <c r="AU280" s="83" t="s">
        <v>2957</v>
      </c>
      <c r="AV280" s="78" t="b">
        <v>0</v>
      </c>
      <c r="AW280" s="78" t="s">
        <v>3104</v>
      </c>
      <c r="AX280" s="83" t="s">
        <v>3382</v>
      </c>
      <c r="AY280" s="78" t="s">
        <v>65</v>
      </c>
      <c r="AZ280" s="78" t="str">
        <f>REPLACE(INDEX(GroupVertices[Group],MATCH(Vertices[[#This Row],[Vertex]],GroupVertices[Vertex],0)),1,1,"")</f>
        <v>4</v>
      </c>
      <c r="BA280" s="48"/>
      <c r="BB280" s="48"/>
      <c r="BC280" s="48"/>
      <c r="BD280" s="48"/>
      <c r="BE280" s="48"/>
      <c r="BF280" s="48"/>
      <c r="BG280" s="48"/>
      <c r="BH280" s="48"/>
      <c r="BI280" s="48"/>
      <c r="BJ280" s="48"/>
      <c r="BK280" s="48"/>
      <c r="BL280" s="49"/>
      <c r="BM280" s="48"/>
      <c r="BN280" s="49"/>
      <c r="BO280" s="48"/>
      <c r="BP280" s="49"/>
      <c r="BQ280" s="48"/>
      <c r="BR280" s="49"/>
      <c r="BS280" s="48"/>
      <c r="BT280" s="2"/>
      <c r="BU280" s="3"/>
      <c r="BV280" s="3"/>
      <c r="BW280" s="3"/>
      <c r="BX280" s="3"/>
    </row>
    <row r="281" spans="1:76" ht="15">
      <c r="A281" s="64" t="s">
        <v>388</v>
      </c>
      <c r="B281" s="65"/>
      <c r="C281" s="65" t="s">
        <v>64</v>
      </c>
      <c r="D281" s="66">
        <v>162.05860963405746</v>
      </c>
      <c r="E281" s="68"/>
      <c r="F281" s="100" t="s">
        <v>1041</v>
      </c>
      <c r="G281" s="65"/>
      <c r="H281" s="69" t="s">
        <v>388</v>
      </c>
      <c r="I281" s="70"/>
      <c r="J281" s="70"/>
      <c r="K281" s="69" t="s">
        <v>3697</v>
      </c>
      <c r="L281" s="73">
        <v>1</v>
      </c>
      <c r="M281" s="74">
        <v>1555.50830078125</v>
      </c>
      <c r="N281" s="74">
        <v>3123.217041015625</v>
      </c>
      <c r="O281" s="75"/>
      <c r="P281" s="76"/>
      <c r="Q281" s="76"/>
      <c r="R281" s="86"/>
      <c r="S281" s="48">
        <v>1</v>
      </c>
      <c r="T281" s="48">
        <v>1</v>
      </c>
      <c r="U281" s="49">
        <v>0</v>
      </c>
      <c r="V281" s="49">
        <v>0</v>
      </c>
      <c r="W281" s="49">
        <v>0</v>
      </c>
      <c r="X281" s="49">
        <v>0.999998</v>
      </c>
      <c r="Y281" s="49">
        <v>0</v>
      </c>
      <c r="Z281" s="49" t="s">
        <v>3838</v>
      </c>
      <c r="AA281" s="71">
        <v>281</v>
      </c>
      <c r="AB281" s="71"/>
      <c r="AC281" s="72"/>
      <c r="AD281" s="78" t="s">
        <v>1984</v>
      </c>
      <c r="AE281" s="78">
        <v>228</v>
      </c>
      <c r="AF281" s="78">
        <v>108</v>
      </c>
      <c r="AG281" s="78">
        <v>4394</v>
      </c>
      <c r="AH281" s="78">
        <v>2160</v>
      </c>
      <c r="AI281" s="78"/>
      <c r="AJ281" s="78" t="s">
        <v>2276</v>
      </c>
      <c r="AK281" s="78" t="s">
        <v>2477</v>
      </c>
      <c r="AL281" s="78"/>
      <c r="AM281" s="78"/>
      <c r="AN281" s="80">
        <v>43538.92983796296</v>
      </c>
      <c r="AO281" s="83" t="s">
        <v>2926</v>
      </c>
      <c r="AP281" s="78" t="b">
        <v>1</v>
      </c>
      <c r="AQ281" s="78" t="b">
        <v>0</v>
      </c>
      <c r="AR281" s="78" t="b">
        <v>0</v>
      </c>
      <c r="AS281" s="78"/>
      <c r="AT281" s="78">
        <v>0</v>
      </c>
      <c r="AU281" s="78"/>
      <c r="AV281" s="78" t="b">
        <v>0</v>
      </c>
      <c r="AW281" s="78" t="s">
        <v>3104</v>
      </c>
      <c r="AX281" s="83" t="s">
        <v>3383</v>
      </c>
      <c r="AY281" s="78" t="s">
        <v>66</v>
      </c>
      <c r="AZ281" s="78" t="str">
        <f>REPLACE(INDEX(GroupVertices[Group],MATCH(Vertices[[#This Row],[Vertex]],GroupVertices[Vertex],0)),1,1,"")</f>
        <v>2</v>
      </c>
      <c r="BA281" s="48"/>
      <c r="BB281" s="48"/>
      <c r="BC281" s="48"/>
      <c r="BD281" s="48"/>
      <c r="BE281" s="48" t="s">
        <v>849</v>
      </c>
      <c r="BF281" s="48" t="s">
        <v>849</v>
      </c>
      <c r="BG281" s="116" t="s">
        <v>4397</v>
      </c>
      <c r="BH281" s="116" t="s">
        <v>4397</v>
      </c>
      <c r="BI281" s="116" t="s">
        <v>4526</v>
      </c>
      <c r="BJ281" s="116" t="s">
        <v>4526</v>
      </c>
      <c r="BK281" s="116">
        <v>1</v>
      </c>
      <c r="BL281" s="120">
        <v>6.666666666666667</v>
      </c>
      <c r="BM281" s="116">
        <v>0</v>
      </c>
      <c r="BN281" s="120">
        <v>0</v>
      </c>
      <c r="BO281" s="116">
        <v>0</v>
      </c>
      <c r="BP281" s="120">
        <v>0</v>
      </c>
      <c r="BQ281" s="116">
        <v>14</v>
      </c>
      <c r="BR281" s="120">
        <v>93.33333333333333</v>
      </c>
      <c r="BS281" s="116">
        <v>15</v>
      </c>
      <c r="BT281" s="2"/>
      <c r="BU281" s="3"/>
      <c r="BV281" s="3"/>
      <c r="BW281" s="3"/>
      <c r="BX281" s="3"/>
    </row>
    <row r="282" spans="1:76" ht="15">
      <c r="A282" s="64" t="s">
        <v>389</v>
      </c>
      <c r="B282" s="65"/>
      <c r="C282" s="65" t="s">
        <v>64</v>
      </c>
      <c r="D282" s="66">
        <v>162.24594136160562</v>
      </c>
      <c r="E282" s="68"/>
      <c r="F282" s="100" t="s">
        <v>1042</v>
      </c>
      <c r="G282" s="65"/>
      <c r="H282" s="69" t="s">
        <v>389</v>
      </c>
      <c r="I282" s="70"/>
      <c r="J282" s="70"/>
      <c r="K282" s="69" t="s">
        <v>3698</v>
      </c>
      <c r="L282" s="73">
        <v>1</v>
      </c>
      <c r="M282" s="74">
        <v>9225.84765625</v>
      </c>
      <c r="N282" s="74">
        <v>599.9400024414062</v>
      </c>
      <c r="O282" s="75"/>
      <c r="P282" s="76"/>
      <c r="Q282" s="76"/>
      <c r="R282" s="86"/>
      <c r="S282" s="48">
        <v>0</v>
      </c>
      <c r="T282" s="48">
        <v>1</v>
      </c>
      <c r="U282" s="49">
        <v>0</v>
      </c>
      <c r="V282" s="49">
        <v>1</v>
      </c>
      <c r="W282" s="49">
        <v>0</v>
      </c>
      <c r="X282" s="49">
        <v>0.999998</v>
      </c>
      <c r="Y282" s="49">
        <v>0</v>
      </c>
      <c r="Z282" s="49">
        <v>0</v>
      </c>
      <c r="AA282" s="71">
        <v>282</v>
      </c>
      <c r="AB282" s="71"/>
      <c r="AC282" s="72"/>
      <c r="AD282" s="78" t="s">
        <v>1985</v>
      </c>
      <c r="AE282" s="78">
        <v>1057</v>
      </c>
      <c r="AF282" s="78">
        <v>450</v>
      </c>
      <c r="AG282" s="78">
        <v>4013</v>
      </c>
      <c r="AH282" s="78">
        <v>13692</v>
      </c>
      <c r="AI282" s="78"/>
      <c r="AJ282" s="78" t="s">
        <v>2277</v>
      </c>
      <c r="AK282" s="78" t="s">
        <v>2478</v>
      </c>
      <c r="AL282" s="83" t="s">
        <v>2665</v>
      </c>
      <c r="AM282" s="78"/>
      <c r="AN282" s="80">
        <v>41717.46460648148</v>
      </c>
      <c r="AO282" s="83" t="s">
        <v>2927</v>
      </c>
      <c r="AP282" s="78" t="b">
        <v>0</v>
      </c>
      <c r="AQ282" s="78" t="b">
        <v>0</v>
      </c>
      <c r="AR282" s="78" t="b">
        <v>1</v>
      </c>
      <c r="AS282" s="78"/>
      <c r="AT282" s="78">
        <v>10</v>
      </c>
      <c r="AU282" s="83" t="s">
        <v>2957</v>
      </c>
      <c r="AV282" s="78" t="b">
        <v>0</v>
      </c>
      <c r="AW282" s="78" t="s">
        <v>3104</v>
      </c>
      <c r="AX282" s="83" t="s">
        <v>3384</v>
      </c>
      <c r="AY282" s="78" t="s">
        <v>66</v>
      </c>
      <c r="AZ282" s="78" t="str">
        <f>REPLACE(INDEX(GroupVertices[Group],MATCH(Vertices[[#This Row],[Vertex]],GroupVertices[Vertex],0)),1,1,"")</f>
        <v>39</v>
      </c>
      <c r="BA282" s="48"/>
      <c r="BB282" s="48"/>
      <c r="BC282" s="48"/>
      <c r="BD282" s="48"/>
      <c r="BE282" s="48" t="s">
        <v>850</v>
      </c>
      <c r="BF282" s="48" t="s">
        <v>850</v>
      </c>
      <c r="BG282" s="116" t="s">
        <v>4398</v>
      </c>
      <c r="BH282" s="116" t="s">
        <v>4398</v>
      </c>
      <c r="BI282" s="116" t="s">
        <v>4527</v>
      </c>
      <c r="BJ282" s="116" t="s">
        <v>4527</v>
      </c>
      <c r="BK282" s="116">
        <v>0</v>
      </c>
      <c r="BL282" s="120">
        <v>0</v>
      </c>
      <c r="BM282" s="116">
        <v>0</v>
      </c>
      <c r="BN282" s="120">
        <v>0</v>
      </c>
      <c r="BO282" s="116">
        <v>0</v>
      </c>
      <c r="BP282" s="120">
        <v>0</v>
      </c>
      <c r="BQ282" s="116">
        <v>6</v>
      </c>
      <c r="BR282" s="120">
        <v>100</v>
      </c>
      <c r="BS282" s="116">
        <v>6</v>
      </c>
      <c r="BT282" s="2"/>
      <c r="BU282" s="3"/>
      <c r="BV282" s="3"/>
      <c r="BW282" s="3"/>
      <c r="BX282" s="3"/>
    </row>
    <row r="283" spans="1:76" ht="15">
      <c r="A283" s="64" t="s">
        <v>514</v>
      </c>
      <c r="B283" s="65"/>
      <c r="C283" s="65" t="s">
        <v>64</v>
      </c>
      <c r="D283" s="66">
        <v>164.62702621438865</v>
      </c>
      <c r="E283" s="68"/>
      <c r="F283" s="100" t="s">
        <v>3089</v>
      </c>
      <c r="G283" s="65"/>
      <c r="H283" s="69" t="s">
        <v>514</v>
      </c>
      <c r="I283" s="70"/>
      <c r="J283" s="70"/>
      <c r="K283" s="69" t="s">
        <v>3699</v>
      </c>
      <c r="L283" s="73">
        <v>1</v>
      </c>
      <c r="M283" s="74">
        <v>9225.84765625</v>
      </c>
      <c r="N283" s="74">
        <v>1094.0081787109375</v>
      </c>
      <c r="O283" s="75"/>
      <c r="P283" s="76"/>
      <c r="Q283" s="76"/>
      <c r="R283" s="86"/>
      <c r="S283" s="48">
        <v>1</v>
      </c>
      <c r="T283" s="48">
        <v>0</v>
      </c>
      <c r="U283" s="49">
        <v>0</v>
      </c>
      <c r="V283" s="49">
        <v>1</v>
      </c>
      <c r="W283" s="49">
        <v>0</v>
      </c>
      <c r="X283" s="49">
        <v>0.999998</v>
      </c>
      <c r="Y283" s="49">
        <v>0</v>
      </c>
      <c r="Z283" s="49">
        <v>0</v>
      </c>
      <c r="AA283" s="71">
        <v>283</v>
      </c>
      <c r="AB283" s="71"/>
      <c r="AC283" s="72"/>
      <c r="AD283" s="78" t="s">
        <v>1986</v>
      </c>
      <c r="AE283" s="78">
        <v>1175</v>
      </c>
      <c r="AF283" s="78">
        <v>4797</v>
      </c>
      <c r="AG283" s="78">
        <v>36150</v>
      </c>
      <c r="AH283" s="78">
        <v>32439</v>
      </c>
      <c r="AI283" s="78"/>
      <c r="AJ283" s="78" t="s">
        <v>2278</v>
      </c>
      <c r="AK283" s="78" t="s">
        <v>2479</v>
      </c>
      <c r="AL283" s="83" t="s">
        <v>2666</v>
      </c>
      <c r="AM283" s="78"/>
      <c r="AN283" s="80">
        <v>43150.55</v>
      </c>
      <c r="AO283" s="83" t="s">
        <v>2928</v>
      </c>
      <c r="AP283" s="78" t="b">
        <v>0</v>
      </c>
      <c r="AQ283" s="78" t="b">
        <v>0</v>
      </c>
      <c r="AR283" s="78" t="b">
        <v>1</v>
      </c>
      <c r="AS283" s="78"/>
      <c r="AT283" s="78">
        <v>51</v>
      </c>
      <c r="AU283" s="83" t="s">
        <v>2957</v>
      </c>
      <c r="AV283" s="78" t="b">
        <v>0</v>
      </c>
      <c r="AW283" s="78" t="s">
        <v>3104</v>
      </c>
      <c r="AX283" s="83" t="s">
        <v>3385</v>
      </c>
      <c r="AY283" s="78" t="s">
        <v>65</v>
      </c>
      <c r="AZ283" s="78" t="str">
        <f>REPLACE(INDEX(GroupVertices[Group],MATCH(Vertices[[#This Row],[Vertex]],GroupVertices[Vertex],0)),1,1,"")</f>
        <v>39</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390</v>
      </c>
      <c r="B284" s="65"/>
      <c r="C284" s="65" t="s">
        <v>64</v>
      </c>
      <c r="D284" s="66">
        <v>176.15066622654643</v>
      </c>
      <c r="E284" s="68"/>
      <c r="F284" s="100" t="s">
        <v>1043</v>
      </c>
      <c r="G284" s="65"/>
      <c r="H284" s="69" t="s">
        <v>390</v>
      </c>
      <c r="I284" s="70"/>
      <c r="J284" s="70"/>
      <c r="K284" s="69" t="s">
        <v>3700</v>
      </c>
      <c r="L284" s="73">
        <v>8.240336743007152</v>
      </c>
      <c r="M284" s="74">
        <v>8665.474609375</v>
      </c>
      <c r="N284" s="74">
        <v>5490.626953125</v>
      </c>
      <c r="O284" s="75"/>
      <c r="P284" s="76"/>
      <c r="Q284" s="76"/>
      <c r="R284" s="86"/>
      <c r="S284" s="48">
        <v>0</v>
      </c>
      <c r="T284" s="48">
        <v>2</v>
      </c>
      <c r="U284" s="49">
        <v>2</v>
      </c>
      <c r="V284" s="49">
        <v>0.5</v>
      </c>
      <c r="W284" s="49">
        <v>0</v>
      </c>
      <c r="X284" s="49">
        <v>1.459457</v>
      </c>
      <c r="Y284" s="49">
        <v>0</v>
      </c>
      <c r="Z284" s="49">
        <v>0</v>
      </c>
      <c r="AA284" s="71">
        <v>284</v>
      </c>
      <c r="AB284" s="71"/>
      <c r="AC284" s="72"/>
      <c r="AD284" s="78" t="s">
        <v>1987</v>
      </c>
      <c r="AE284" s="78">
        <v>1084</v>
      </c>
      <c r="AF284" s="78">
        <v>25835</v>
      </c>
      <c r="AG284" s="78">
        <v>13993</v>
      </c>
      <c r="AH284" s="78">
        <v>29350</v>
      </c>
      <c r="AI284" s="78"/>
      <c r="AJ284" s="78" t="s">
        <v>2279</v>
      </c>
      <c r="AK284" s="78" t="s">
        <v>2480</v>
      </c>
      <c r="AL284" s="83" t="s">
        <v>2667</v>
      </c>
      <c r="AM284" s="78"/>
      <c r="AN284" s="80">
        <v>40919.69832175926</v>
      </c>
      <c r="AO284" s="83" t="s">
        <v>2929</v>
      </c>
      <c r="AP284" s="78" t="b">
        <v>0</v>
      </c>
      <c r="AQ284" s="78" t="b">
        <v>0</v>
      </c>
      <c r="AR284" s="78" t="b">
        <v>1</v>
      </c>
      <c r="AS284" s="78"/>
      <c r="AT284" s="78">
        <v>108</v>
      </c>
      <c r="AU284" s="83" t="s">
        <v>2966</v>
      </c>
      <c r="AV284" s="78" t="b">
        <v>0</v>
      </c>
      <c r="AW284" s="78" t="s">
        <v>3104</v>
      </c>
      <c r="AX284" s="83" t="s">
        <v>3386</v>
      </c>
      <c r="AY284" s="78" t="s">
        <v>66</v>
      </c>
      <c r="AZ284" s="78" t="str">
        <f>REPLACE(INDEX(GroupVertices[Group],MATCH(Vertices[[#This Row],[Vertex]],GroupVertices[Vertex],0)),1,1,"")</f>
        <v>18</v>
      </c>
      <c r="BA284" s="48"/>
      <c r="BB284" s="48"/>
      <c r="BC284" s="48"/>
      <c r="BD284" s="48"/>
      <c r="BE284" s="48" t="s">
        <v>851</v>
      </c>
      <c r="BF284" s="48" t="s">
        <v>851</v>
      </c>
      <c r="BG284" s="116" t="s">
        <v>4399</v>
      </c>
      <c r="BH284" s="116" t="s">
        <v>4399</v>
      </c>
      <c r="BI284" s="116" t="s">
        <v>4528</v>
      </c>
      <c r="BJ284" s="116" t="s">
        <v>4528</v>
      </c>
      <c r="BK284" s="116">
        <v>0</v>
      </c>
      <c r="BL284" s="120">
        <v>0</v>
      </c>
      <c r="BM284" s="116">
        <v>1</v>
      </c>
      <c r="BN284" s="120">
        <v>1.7543859649122806</v>
      </c>
      <c r="BO284" s="116">
        <v>0</v>
      </c>
      <c r="BP284" s="120">
        <v>0</v>
      </c>
      <c r="BQ284" s="116">
        <v>56</v>
      </c>
      <c r="BR284" s="120">
        <v>98.24561403508773</v>
      </c>
      <c r="BS284" s="116">
        <v>57</v>
      </c>
      <c r="BT284" s="2"/>
      <c r="BU284" s="3"/>
      <c r="BV284" s="3"/>
      <c r="BW284" s="3"/>
      <c r="BX284" s="3"/>
    </row>
    <row r="285" spans="1:76" ht="15">
      <c r="A285" s="64" t="s">
        <v>515</v>
      </c>
      <c r="B285" s="65"/>
      <c r="C285" s="65" t="s">
        <v>64</v>
      </c>
      <c r="D285" s="66">
        <v>192.53123731522305</v>
      </c>
      <c r="E285" s="68"/>
      <c r="F285" s="100" t="s">
        <v>3090</v>
      </c>
      <c r="G285" s="65"/>
      <c r="H285" s="69" t="s">
        <v>515</v>
      </c>
      <c r="I285" s="70"/>
      <c r="J285" s="70"/>
      <c r="K285" s="69" t="s">
        <v>3701</v>
      </c>
      <c r="L285" s="73">
        <v>1</v>
      </c>
      <c r="M285" s="74">
        <v>8665.474609375</v>
      </c>
      <c r="N285" s="74">
        <v>5931.759765625</v>
      </c>
      <c r="O285" s="75"/>
      <c r="P285" s="76"/>
      <c r="Q285" s="76"/>
      <c r="R285" s="86"/>
      <c r="S285" s="48">
        <v>1</v>
      </c>
      <c r="T285" s="48">
        <v>0</v>
      </c>
      <c r="U285" s="49">
        <v>0</v>
      </c>
      <c r="V285" s="49">
        <v>0.333333</v>
      </c>
      <c r="W285" s="49">
        <v>0</v>
      </c>
      <c r="X285" s="49">
        <v>0.770269</v>
      </c>
      <c r="Y285" s="49">
        <v>0</v>
      </c>
      <c r="Z285" s="49">
        <v>0</v>
      </c>
      <c r="AA285" s="71">
        <v>285</v>
      </c>
      <c r="AB285" s="71"/>
      <c r="AC285" s="72"/>
      <c r="AD285" s="78" t="s">
        <v>1988</v>
      </c>
      <c r="AE285" s="78">
        <v>25</v>
      </c>
      <c r="AF285" s="78">
        <v>55740</v>
      </c>
      <c r="AG285" s="78">
        <v>42639</v>
      </c>
      <c r="AH285" s="78">
        <v>2189</v>
      </c>
      <c r="AI285" s="78"/>
      <c r="AJ285" s="78" t="s">
        <v>2280</v>
      </c>
      <c r="AK285" s="78" t="s">
        <v>1661</v>
      </c>
      <c r="AL285" s="83" t="s">
        <v>2668</v>
      </c>
      <c r="AM285" s="78"/>
      <c r="AN285" s="80">
        <v>42202.492060185185</v>
      </c>
      <c r="AO285" s="83" t="s">
        <v>2930</v>
      </c>
      <c r="AP285" s="78" t="b">
        <v>0</v>
      </c>
      <c r="AQ285" s="78" t="b">
        <v>0</v>
      </c>
      <c r="AR285" s="78" t="b">
        <v>1</v>
      </c>
      <c r="AS285" s="78"/>
      <c r="AT285" s="78">
        <v>398</v>
      </c>
      <c r="AU285" s="83" t="s">
        <v>2958</v>
      </c>
      <c r="AV285" s="78" t="b">
        <v>1</v>
      </c>
      <c r="AW285" s="78" t="s">
        <v>3104</v>
      </c>
      <c r="AX285" s="83" t="s">
        <v>3387</v>
      </c>
      <c r="AY285" s="78" t="s">
        <v>65</v>
      </c>
      <c r="AZ285" s="78" t="str">
        <f>REPLACE(INDEX(GroupVertices[Group],MATCH(Vertices[[#This Row],[Vertex]],GroupVertices[Vertex],0)),1,1,"")</f>
        <v>18</v>
      </c>
      <c r="BA285" s="48"/>
      <c r="BB285" s="48"/>
      <c r="BC285" s="48"/>
      <c r="BD285" s="48"/>
      <c r="BE285" s="48"/>
      <c r="BF285" s="48"/>
      <c r="BG285" s="48"/>
      <c r="BH285" s="48"/>
      <c r="BI285" s="48"/>
      <c r="BJ285" s="48"/>
      <c r="BK285" s="48"/>
      <c r="BL285" s="49"/>
      <c r="BM285" s="48"/>
      <c r="BN285" s="49"/>
      <c r="BO285" s="48"/>
      <c r="BP285" s="49"/>
      <c r="BQ285" s="48"/>
      <c r="BR285" s="49"/>
      <c r="BS285" s="48"/>
      <c r="BT285" s="2"/>
      <c r="BU285" s="3"/>
      <c r="BV285" s="3"/>
      <c r="BW285" s="3"/>
      <c r="BX285" s="3"/>
    </row>
    <row r="286" spans="1:76" ht="15">
      <c r="A286" s="64" t="s">
        <v>516</v>
      </c>
      <c r="B286" s="65"/>
      <c r="C286" s="65" t="s">
        <v>64</v>
      </c>
      <c r="D286" s="66">
        <v>193.03517061739936</v>
      </c>
      <c r="E286" s="68"/>
      <c r="F286" s="100" t="s">
        <v>3091</v>
      </c>
      <c r="G286" s="65"/>
      <c r="H286" s="69" t="s">
        <v>516</v>
      </c>
      <c r="I286" s="70"/>
      <c r="J286" s="70"/>
      <c r="K286" s="69" t="s">
        <v>3702</v>
      </c>
      <c r="L286" s="73">
        <v>1</v>
      </c>
      <c r="M286" s="74">
        <v>8935.103515625</v>
      </c>
      <c r="N286" s="74">
        <v>5931.759765625</v>
      </c>
      <c r="O286" s="75"/>
      <c r="P286" s="76"/>
      <c r="Q286" s="76"/>
      <c r="R286" s="86"/>
      <c r="S286" s="48">
        <v>1</v>
      </c>
      <c r="T286" s="48">
        <v>0</v>
      </c>
      <c r="U286" s="49">
        <v>0</v>
      </c>
      <c r="V286" s="49">
        <v>0.333333</v>
      </c>
      <c r="W286" s="49">
        <v>0</v>
      </c>
      <c r="X286" s="49">
        <v>0.770269</v>
      </c>
      <c r="Y286" s="49">
        <v>0</v>
      </c>
      <c r="Z286" s="49">
        <v>0</v>
      </c>
      <c r="AA286" s="71">
        <v>286</v>
      </c>
      <c r="AB286" s="71"/>
      <c r="AC286" s="72"/>
      <c r="AD286" s="78" t="s">
        <v>1989</v>
      </c>
      <c r="AE286" s="78">
        <v>1691</v>
      </c>
      <c r="AF286" s="78">
        <v>56660</v>
      </c>
      <c r="AG286" s="78">
        <v>187186</v>
      </c>
      <c r="AH286" s="78">
        <v>108965</v>
      </c>
      <c r="AI286" s="78"/>
      <c r="AJ286" s="78" t="s">
        <v>2281</v>
      </c>
      <c r="AK286" s="78" t="s">
        <v>2481</v>
      </c>
      <c r="AL286" s="83" t="s">
        <v>2669</v>
      </c>
      <c r="AM286" s="78"/>
      <c r="AN286" s="80">
        <v>40476.97017361111</v>
      </c>
      <c r="AO286" s="83" t="s">
        <v>2931</v>
      </c>
      <c r="AP286" s="78" t="b">
        <v>1</v>
      </c>
      <c r="AQ286" s="78" t="b">
        <v>0</v>
      </c>
      <c r="AR286" s="78" t="b">
        <v>1</v>
      </c>
      <c r="AS286" s="78"/>
      <c r="AT286" s="78">
        <v>268</v>
      </c>
      <c r="AU286" s="83" t="s">
        <v>2957</v>
      </c>
      <c r="AV286" s="78" t="b">
        <v>1</v>
      </c>
      <c r="AW286" s="78" t="s">
        <v>3104</v>
      </c>
      <c r="AX286" s="83" t="s">
        <v>3388</v>
      </c>
      <c r="AY286" s="78" t="s">
        <v>65</v>
      </c>
      <c r="AZ286" s="78" t="str">
        <f>REPLACE(INDEX(GroupVertices[Group],MATCH(Vertices[[#This Row],[Vertex]],GroupVertices[Vertex],0)),1,1,"")</f>
        <v>18</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391</v>
      </c>
      <c r="B287" s="65"/>
      <c r="C287" s="65" t="s">
        <v>64</v>
      </c>
      <c r="D287" s="66">
        <v>162.12598332554407</v>
      </c>
      <c r="E287" s="68"/>
      <c r="F287" s="100" t="s">
        <v>1044</v>
      </c>
      <c r="G287" s="65"/>
      <c r="H287" s="69" t="s">
        <v>391</v>
      </c>
      <c r="I287" s="70"/>
      <c r="J287" s="70"/>
      <c r="K287" s="69" t="s">
        <v>3703</v>
      </c>
      <c r="L287" s="73">
        <v>1</v>
      </c>
      <c r="M287" s="74">
        <v>8663.8505859375</v>
      </c>
      <c r="N287" s="74">
        <v>488.18646240234375</v>
      </c>
      <c r="O287" s="75"/>
      <c r="P287" s="76"/>
      <c r="Q287" s="76"/>
      <c r="R287" s="86"/>
      <c r="S287" s="48">
        <v>0</v>
      </c>
      <c r="T287" s="48">
        <v>1</v>
      </c>
      <c r="U287" s="49">
        <v>0</v>
      </c>
      <c r="V287" s="49">
        <v>1</v>
      </c>
      <c r="W287" s="49">
        <v>0</v>
      </c>
      <c r="X287" s="49">
        <v>0.999998</v>
      </c>
      <c r="Y287" s="49">
        <v>0</v>
      </c>
      <c r="Z287" s="49">
        <v>0</v>
      </c>
      <c r="AA287" s="71">
        <v>287</v>
      </c>
      <c r="AB287" s="71"/>
      <c r="AC287" s="72"/>
      <c r="AD287" s="78" t="s">
        <v>1990</v>
      </c>
      <c r="AE287" s="78">
        <v>794</v>
      </c>
      <c r="AF287" s="78">
        <v>231</v>
      </c>
      <c r="AG287" s="78">
        <v>12771</v>
      </c>
      <c r="AH287" s="78">
        <v>2020</v>
      </c>
      <c r="AI287" s="78"/>
      <c r="AJ287" s="78" t="s">
        <v>2282</v>
      </c>
      <c r="AK287" s="78" t="s">
        <v>2482</v>
      </c>
      <c r="AL287" s="78"/>
      <c r="AM287" s="78"/>
      <c r="AN287" s="80">
        <v>40172.90675925926</v>
      </c>
      <c r="AO287" s="78"/>
      <c r="AP287" s="78" t="b">
        <v>0</v>
      </c>
      <c r="AQ287" s="78" t="b">
        <v>0</v>
      </c>
      <c r="AR287" s="78" t="b">
        <v>1</v>
      </c>
      <c r="AS287" s="78"/>
      <c r="AT287" s="78">
        <v>18</v>
      </c>
      <c r="AU287" s="83" t="s">
        <v>2958</v>
      </c>
      <c r="AV287" s="78" t="b">
        <v>0</v>
      </c>
      <c r="AW287" s="78" t="s">
        <v>3104</v>
      </c>
      <c r="AX287" s="83" t="s">
        <v>3389</v>
      </c>
      <c r="AY287" s="78" t="s">
        <v>66</v>
      </c>
      <c r="AZ287" s="78" t="str">
        <f>REPLACE(INDEX(GroupVertices[Group],MATCH(Vertices[[#This Row],[Vertex]],GroupVertices[Vertex],0)),1,1,"")</f>
        <v>38</v>
      </c>
      <c r="BA287" s="48"/>
      <c r="BB287" s="48"/>
      <c r="BC287" s="48"/>
      <c r="BD287" s="48"/>
      <c r="BE287" s="48" t="s">
        <v>3944</v>
      </c>
      <c r="BF287" s="48" t="s">
        <v>3944</v>
      </c>
      <c r="BG287" s="116" t="s">
        <v>4400</v>
      </c>
      <c r="BH287" s="116" t="s">
        <v>4400</v>
      </c>
      <c r="BI287" s="116" t="s">
        <v>4529</v>
      </c>
      <c r="BJ287" s="116" t="s">
        <v>4529</v>
      </c>
      <c r="BK287" s="116">
        <v>1</v>
      </c>
      <c r="BL287" s="120">
        <v>4</v>
      </c>
      <c r="BM287" s="116">
        <v>0</v>
      </c>
      <c r="BN287" s="120">
        <v>0</v>
      </c>
      <c r="BO287" s="116">
        <v>0</v>
      </c>
      <c r="BP287" s="120">
        <v>0</v>
      </c>
      <c r="BQ287" s="116">
        <v>24</v>
      </c>
      <c r="BR287" s="120">
        <v>96</v>
      </c>
      <c r="BS287" s="116">
        <v>25</v>
      </c>
      <c r="BT287" s="2"/>
      <c r="BU287" s="3"/>
      <c r="BV287" s="3"/>
      <c r="BW287" s="3"/>
      <c r="BX287" s="3"/>
    </row>
    <row r="288" spans="1:76" ht="15">
      <c r="A288" s="64" t="s">
        <v>517</v>
      </c>
      <c r="B288" s="65"/>
      <c r="C288" s="65" t="s">
        <v>64</v>
      </c>
      <c r="D288" s="66">
        <v>181.33186742794393</v>
      </c>
      <c r="E288" s="68"/>
      <c r="F288" s="100" t="s">
        <v>3092</v>
      </c>
      <c r="G288" s="65"/>
      <c r="H288" s="69" t="s">
        <v>517</v>
      </c>
      <c r="I288" s="70"/>
      <c r="J288" s="70"/>
      <c r="K288" s="69" t="s">
        <v>3704</v>
      </c>
      <c r="L288" s="73">
        <v>1</v>
      </c>
      <c r="M288" s="74">
        <v>8663.8505859375</v>
      </c>
      <c r="N288" s="74">
        <v>758.7476196289062</v>
      </c>
      <c r="O288" s="75"/>
      <c r="P288" s="76"/>
      <c r="Q288" s="76"/>
      <c r="R288" s="86"/>
      <c r="S288" s="48">
        <v>1</v>
      </c>
      <c r="T288" s="48">
        <v>0</v>
      </c>
      <c r="U288" s="49">
        <v>0</v>
      </c>
      <c r="V288" s="49">
        <v>1</v>
      </c>
      <c r="W288" s="49">
        <v>0</v>
      </c>
      <c r="X288" s="49">
        <v>0.999998</v>
      </c>
      <c r="Y288" s="49">
        <v>0</v>
      </c>
      <c r="Z288" s="49">
        <v>0</v>
      </c>
      <c r="AA288" s="71">
        <v>288</v>
      </c>
      <c r="AB288" s="71"/>
      <c r="AC288" s="72"/>
      <c r="AD288" s="78" t="s">
        <v>1991</v>
      </c>
      <c r="AE288" s="78">
        <v>2842</v>
      </c>
      <c r="AF288" s="78">
        <v>35294</v>
      </c>
      <c r="AG288" s="78">
        <v>32822</v>
      </c>
      <c r="AH288" s="78">
        <v>10378</v>
      </c>
      <c r="AI288" s="78"/>
      <c r="AJ288" s="78" t="s">
        <v>2283</v>
      </c>
      <c r="AK288" s="78" t="s">
        <v>2433</v>
      </c>
      <c r="AL288" s="83" t="s">
        <v>2670</v>
      </c>
      <c r="AM288" s="78"/>
      <c r="AN288" s="80">
        <v>41110.39591435185</v>
      </c>
      <c r="AO288" s="83" t="s">
        <v>2932</v>
      </c>
      <c r="AP288" s="78" t="b">
        <v>0</v>
      </c>
      <c r="AQ288" s="78" t="b">
        <v>0</v>
      </c>
      <c r="AR288" s="78" t="b">
        <v>1</v>
      </c>
      <c r="AS288" s="78"/>
      <c r="AT288" s="78">
        <v>196</v>
      </c>
      <c r="AU288" s="83" t="s">
        <v>2957</v>
      </c>
      <c r="AV288" s="78" t="b">
        <v>1</v>
      </c>
      <c r="AW288" s="78" t="s">
        <v>3104</v>
      </c>
      <c r="AX288" s="83" t="s">
        <v>3390</v>
      </c>
      <c r="AY288" s="78" t="s">
        <v>65</v>
      </c>
      <c r="AZ288" s="78" t="str">
        <f>REPLACE(INDEX(GroupVertices[Group],MATCH(Vertices[[#This Row],[Vertex]],GroupVertices[Vertex],0)),1,1,"")</f>
        <v>38</v>
      </c>
      <c r="BA288" s="48"/>
      <c r="BB288" s="48"/>
      <c r="BC288" s="48"/>
      <c r="BD288" s="48"/>
      <c r="BE288" s="48"/>
      <c r="BF288" s="48"/>
      <c r="BG288" s="48"/>
      <c r="BH288" s="48"/>
      <c r="BI288" s="48"/>
      <c r="BJ288" s="48"/>
      <c r="BK288" s="48"/>
      <c r="BL288" s="49"/>
      <c r="BM288" s="48"/>
      <c r="BN288" s="49"/>
      <c r="BO288" s="48"/>
      <c r="BP288" s="49"/>
      <c r="BQ288" s="48"/>
      <c r="BR288" s="49"/>
      <c r="BS288" s="48"/>
      <c r="BT288" s="2"/>
      <c r="BU288" s="3"/>
      <c r="BV288" s="3"/>
      <c r="BW288" s="3"/>
      <c r="BX288" s="3"/>
    </row>
    <row r="289" spans="1:76" ht="15">
      <c r="A289" s="64" t="s">
        <v>396</v>
      </c>
      <c r="B289" s="65"/>
      <c r="C289" s="65" t="s">
        <v>64</v>
      </c>
      <c r="D289" s="66">
        <v>162.11064622504307</v>
      </c>
      <c r="E289" s="68"/>
      <c r="F289" s="100" t="s">
        <v>1048</v>
      </c>
      <c r="G289" s="65"/>
      <c r="H289" s="69" t="s">
        <v>396</v>
      </c>
      <c r="I289" s="70"/>
      <c r="J289" s="70"/>
      <c r="K289" s="69" t="s">
        <v>3705</v>
      </c>
      <c r="L289" s="73">
        <v>1</v>
      </c>
      <c r="M289" s="74">
        <v>5332.76513671875</v>
      </c>
      <c r="N289" s="74">
        <v>4291.25146484375</v>
      </c>
      <c r="O289" s="75"/>
      <c r="P289" s="76"/>
      <c r="Q289" s="76"/>
      <c r="R289" s="86"/>
      <c r="S289" s="48">
        <v>3</v>
      </c>
      <c r="T289" s="48">
        <v>3</v>
      </c>
      <c r="U289" s="49">
        <v>0</v>
      </c>
      <c r="V289" s="49">
        <v>0.02439</v>
      </c>
      <c r="W289" s="49">
        <v>0</v>
      </c>
      <c r="X289" s="49">
        <v>0.744201</v>
      </c>
      <c r="Y289" s="49">
        <v>1</v>
      </c>
      <c r="Z289" s="49">
        <v>1</v>
      </c>
      <c r="AA289" s="71">
        <v>289</v>
      </c>
      <c r="AB289" s="71"/>
      <c r="AC289" s="72"/>
      <c r="AD289" s="78" t="s">
        <v>1992</v>
      </c>
      <c r="AE289" s="78">
        <v>724</v>
      </c>
      <c r="AF289" s="78">
        <v>203</v>
      </c>
      <c r="AG289" s="78">
        <v>701</v>
      </c>
      <c r="AH289" s="78">
        <v>168</v>
      </c>
      <c r="AI289" s="78"/>
      <c r="AJ289" s="78" t="s">
        <v>2284</v>
      </c>
      <c r="AK289" s="78" t="s">
        <v>2330</v>
      </c>
      <c r="AL289" s="78"/>
      <c r="AM289" s="78"/>
      <c r="AN289" s="80">
        <v>40951.88240740741</v>
      </c>
      <c r="AO289" s="83" t="s">
        <v>2933</v>
      </c>
      <c r="AP289" s="78" t="b">
        <v>0</v>
      </c>
      <c r="AQ289" s="78" t="b">
        <v>0</v>
      </c>
      <c r="AR289" s="78" t="b">
        <v>1</v>
      </c>
      <c r="AS289" s="78"/>
      <c r="AT289" s="78">
        <v>4</v>
      </c>
      <c r="AU289" s="83" t="s">
        <v>2957</v>
      </c>
      <c r="AV289" s="78" t="b">
        <v>0</v>
      </c>
      <c r="AW289" s="78" t="s">
        <v>3104</v>
      </c>
      <c r="AX289" s="83" t="s">
        <v>3391</v>
      </c>
      <c r="AY289" s="78" t="s">
        <v>66</v>
      </c>
      <c r="AZ289" s="78" t="str">
        <f>REPLACE(INDEX(GroupVertices[Group],MATCH(Vertices[[#This Row],[Vertex]],GroupVertices[Vertex],0)),1,1,"")</f>
        <v>6</v>
      </c>
      <c r="BA289" s="48" t="s">
        <v>761</v>
      </c>
      <c r="BB289" s="48" t="s">
        <v>761</v>
      </c>
      <c r="BC289" s="48" t="s">
        <v>793</v>
      </c>
      <c r="BD289" s="48" t="s">
        <v>793</v>
      </c>
      <c r="BE289" s="48" t="s">
        <v>855</v>
      </c>
      <c r="BF289" s="48" t="s">
        <v>855</v>
      </c>
      <c r="BG289" s="116" t="s">
        <v>4401</v>
      </c>
      <c r="BH289" s="116" t="s">
        <v>4401</v>
      </c>
      <c r="BI289" s="116" t="s">
        <v>4530</v>
      </c>
      <c r="BJ289" s="116" t="s">
        <v>4530</v>
      </c>
      <c r="BK289" s="116">
        <v>0</v>
      </c>
      <c r="BL289" s="120">
        <v>0</v>
      </c>
      <c r="BM289" s="116">
        <v>0</v>
      </c>
      <c r="BN289" s="120">
        <v>0</v>
      </c>
      <c r="BO289" s="116">
        <v>0</v>
      </c>
      <c r="BP289" s="120">
        <v>0</v>
      </c>
      <c r="BQ289" s="116">
        <v>21</v>
      </c>
      <c r="BR289" s="120">
        <v>100</v>
      </c>
      <c r="BS289" s="116">
        <v>21</v>
      </c>
      <c r="BT289" s="2"/>
      <c r="BU289" s="3"/>
      <c r="BV289" s="3"/>
      <c r="BW289" s="3"/>
      <c r="BX289" s="3"/>
    </row>
    <row r="290" spans="1:76" ht="15">
      <c r="A290" s="64" t="s">
        <v>397</v>
      </c>
      <c r="B290" s="65"/>
      <c r="C290" s="65" t="s">
        <v>64</v>
      </c>
      <c r="D290" s="66">
        <v>166.86240861241205</v>
      </c>
      <c r="E290" s="68"/>
      <c r="F290" s="100" t="s">
        <v>1049</v>
      </c>
      <c r="G290" s="65"/>
      <c r="H290" s="69" t="s">
        <v>397</v>
      </c>
      <c r="I290" s="70"/>
      <c r="J290" s="70"/>
      <c r="K290" s="69" t="s">
        <v>3706</v>
      </c>
      <c r="L290" s="73">
        <v>1</v>
      </c>
      <c r="M290" s="74">
        <v>5373.08203125</v>
      </c>
      <c r="N290" s="74">
        <v>4846.5556640625</v>
      </c>
      <c r="O290" s="75"/>
      <c r="P290" s="76"/>
      <c r="Q290" s="76"/>
      <c r="R290" s="86"/>
      <c r="S290" s="48">
        <v>3</v>
      </c>
      <c r="T290" s="48">
        <v>3</v>
      </c>
      <c r="U290" s="49">
        <v>0</v>
      </c>
      <c r="V290" s="49">
        <v>0.02439</v>
      </c>
      <c r="W290" s="49">
        <v>0</v>
      </c>
      <c r="X290" s="49">
        <v>0.744201</v>
      </c>
      <c r="Y290" s="49">
        <v>1</v>
      </c>
      <c r="Z290" s="49">
        <v>1</v>
      </c>
      <c r="AA290" s="71">
        <v>290</v>
      </c>
      <c r="AB290" s="71"/>
      <c r="AC290" s="72"/>
      <c r="AD290" s="78" t="s">
        <v>1993</v>
      </c>
      <c r="AE290" s="78">
        <v>2950</v>
      </c>
      <c r="AF290" s="78">
        <v>8878</v>
      </c>
      <c r="AG290" s="78">
        <v>28397</v>
      </c>
      <c r="AH290" s="78">
        <v>368</v>
      </c>
      <c r="AI290" s="78"/>
      <c r="AJ290" s="78" t="s">
        <v>2285</v>
      </c>
      <c r="AK290" s="78" t="s">
        <v>2315</v>
      </c>
      <c r="AL290" s="83" t="s">
        <v>2671</v>
      </c>
      <c r="AM290" s="78"/>
      <c r="AN290" s="80">
        <v>40995.451203703706</v>
      </c>
      <c r="AO290" s="83" t="s">
        <v>2934</v>
      </c>
      <c r="AP290" s="78" t="b">
        <v>0</v>
      </c>
      <c r="AQ290" s="78" t="b">
        <v>0</v>
      </c>
      <c r="AR290" s="78" t="b">
        <v>0</v>
      </c>
      <c r="AS290" s="78"/>
      <c r="AT290" s="78">
        <v>397</v>
      </c>
      <c r="AU290" s="83" t="s">
        <v>2957</v>
      </c>
      <c r="AV290" s="78" t="b">
        <v>0</v>
      </c>
      <c r="AW290" s="78" t="s">
        <v>3104</v>
      </c>
      <c r="AX290" s="83" t="s">
        <v>3392</v>
      </c>
      <c r="AY290" s="78" t="s">
        <v>66</v>
      </c>
      <c r="AZ290" s="78" t="str">
        <f>REPLACE(INDEX(GroupVertices[Group],MATCH(Vertices[[#This Row],[Vertex]],GroupVertices[Vertex],0)),1,1,"")</f>
        <v>6</v>
      </c>
      <c r="BA290" s="48"/>
      <c r="BB290" s="48"/>
      <c r="BC290" s="48"/>
      <c r="BD290" s="48"/>
      <c r="BE290" s="48"/>
      <c r="BF290" s="48"/>
      <c r="BG290" s="116" t="s">
        <v>4402</v>
      </c>
      <c r="BH290" s="116" t="s">
        <v>4402</v>
      </c>
      <c r="BI290" s="116" t="s">
        <v>4437</v>
      </c>
      <c r="BJ290" s="116" t="s">
        <v>4437</v>
      </c>
      <c r="BK290" s="116">
        <v>0</v>
      </c>
      <c r="BL290" s="120">
        <v>0</v>
      </c>
      <c r="BM290" s="116">
        <v>0</v>
      </c>
      <c r="BN290" s="120">
        <v>0</v>
      </c>
      <c r="BO290" s="116">
        <v>0</v>
      </c>
      <c r="BP290" s="120">
        <v>0</v>
      </c>
      <c r="BQ290" s="116">
        <v>18</v>
      </c>
      <c r="BR290" s="120">
        <v>100</v>
      </c>
      <c r="BS290" s="116">
        <v>18</v>
      </c>
      <c r="BT290" s="2"/>
      <c r="BU290" s="3"/>
      <c r="BV290" s="3"/>
      <c r="BW290" s="3"/>
      <c r="BX290" s="3"/>
    </row>
    <row r="291" spans="1:76" ht="15">
      <c r="A291" s="64" t="s">
        <v>398</v>
      </c>
      <c r="B291" s="65"/>
      <c r="C291" s="65" t="s">
        <v>64</v>
      </c>
      <c r="D291" s="66">
        <v>162.9602120420816</v>
      </c>
      <c r="E291" s="68"/>
      <c r="F291" s="100" t="s">
        <v>1050</v>
      </c>
      <c r="G291" s="65"/>
      <c r="H291" s="69" t="s">
        <v>398</v>
      </c>
      <c r="I291" s="70"/>
      <c r="J291" s="70"/>
      <c r="K291" s="69" t="s">
        <v>3707</v>
      </c>
      <c r="L291" s="73">
        <v>1</v>
      </c>
      <c r="M291" s="74">
        <v>8711.4169921875</v>
      </c>
      <c r="N291" s="74">
        <v>8161.796875</v>
      </c>
      <c r="O291" s="75"/>
      <c r="P291" s="76"/>
      <c r="Q291" s="76"/>
      <c r="R291" s="86"/>
      <c r="S291" s="48">
        <v>0</v>
      </c>
      <c r="T291" s="48">
        <v>1</v>
      </c>
      <c r="U291" s="49">
        <v>0</v>
      </c>
      <c r="V291" s="49">
        <v>0.020408</v>
      </c>
      <c r="W291" s="49">
        <v>0</v>
      </c>
      <c r="X291" s="49">
        <v>0.485743</v>
      </c>
      <c r="Y291" s="49">
        <v>0</v>
      </c>
      <c r="Z291" s="49">
        <v>0</v>
      </c>
      <c r="AA291" s="71">
        <v>291</v>
      </c>
      <c r="AB291" s="71"/>
      <c r="AC291" s="72"/>
      <c r="AD291" s="78" t="s">
        <v>1994</v>
      </c>
      <c r="AE291" s="78">
        <v>1859</v>
      </c>
      <c r="AF291" s="78">
        <v>1754</v>
      </c>
      <c r="AG291" s="78">
        <v>18842</v>
      </c>
      <c r="AH291" s="78">
        <v>32190</v>
      </c>
      <c r="AI291" s="78"/>
      <c r="AJ291" s="78" t="s">
        <v>2286</v>
      </c>
      <c r="AK291" s="78" t="s">
        <v>2363</v>
      </c>
      <c r="AL291" s="78"/>
      <c r="AM291" s="78"/>
      <c r="AN291" s="80">
        <v>41447.38736111111</v>
      </c>
      <c r="AO291" s="83" t="s">
        <v>2935</v>
      </c>
      <c r="AP291" s="78" t="b">
        <v>1</v>
      </c>
      <c r="AQ291" s="78" t="b">
        <v>0</v>
      </c>
      <c r="AR291" s="78" t="b">
        <v>0</v>
      </c>
      <c r="AS291" s="78"/>
      <c r="AT291" s="78">
        <v>42</v>
      </c>
      <c r="AU291" s="83" t="s">
        <v>2957</v>
      </c>
      <c r="AV291" s="78" t="b">
        <v>0</v>
      </c>
      <c r="AW291" s="78" t="s">
        <v>3104</v>
      </c>
      <c r="AX291" s="83" t="s">
        <v>3393</v>
      </c>
      <c r="AY291" s="78" t="s">
        <v>66</v>
      </c>
      <c r="AZ291" s="78" t="str">
        <f>REPLACE(INDEX(GroupVertices[Group],MATCH(Vertices[[#This Row],[Vertex]],GroupVertices[Vertex],0)),1,1,"")</f>
        <v>12</v>
      </c>
      <c r="BA291" s="48"/>
      <c r="BB291" s="48"/>
      <c r="BC291" s="48"/>
      <c r="BD291" s="48"/>
      <c r="BE291" s="48"/>
      <c r="BF291" s="48"/>
      <c r="BG291" s="116" t="s">
        <v>4384</v>
      </c>
      <c r="BH291" s="116" t="s">
        <v>4384</v>
      </c>
      <c r="BI291" s="116" t="s">
        <v>4513</v>
      </c>
      <c r="BJ291" s="116" t="s">
        <v>4513</v>
      </c>
      <c r="BK291" s="116">
        <v>1</v>
      </c>
      <c r="BL291" s="120">
        <v>4</v>
      </c>
      <c r="BM291" s="116">
        <v>1</v>
      </c>
      <c r="BN291" s="120">
        <v>4</v>
      </c>
      <c r="BO291" s="116">
        <v>0</v>
      </c>
      <c r="BP291" s="120">
        <v>0</v>
      </c>
      <c r="BQ291" s="116">
        <v>23</v>
      </c>
      <c r="BR291" s="120">
        <v>92</v>
      </c>
      <c r="BS291" s="116">
        <v>25</v>
      </c>
      <c r="BT291" s="2"/>
      <c r="BU291" s="3"/>
      <c r="BV291" s="3"/>
      <c r="BW291" s="3"/>
      <c r="BX291" s="3"/>
    </row>
    <row r="292" spans="1:76" ht="15">
      <c r="A292" s="64" t="s">
        <v>400</v>
      </c>
      <c r="B292" s="65"/>
      <c r="C292" s="65" t="s">
        <v>64</v>
      </c>
      <c r="D292" s="66">
        <v>162.07230347379053</v>
      </c>
      <c r="E292" s="68"/>
      <c r="F292" s="100" t="s">
        <v>1051</v>
      </c>
      <c r="G292" s="65"/>
      <c r="H292" s="69" t="s">
        <v>400</v>
      </c>
      <c r="I292" s="70"/>
      <c r="J292" s="70"/>
      <c r="K292" s="69" t="s">
        <v>3708</v>
      </c>
      <c r="L292" s="73">
        <v>1</v>
      </c>
      <c r="M292" s="74">
        <v>8803.5380859375</v>
      </c>
      <c r="N292" s="74">
        <v>9038.1796875</v>
      </c>
      <c r="O292" s="75"/>
      <c r="P292" s="76"/>
      <c r="Q292" s="76"/>
      <c r="R292" s="86"/>
      <c r="S292" s="48">
        <v>0</v>
      </c>
      <c r="T292" s="48">
        <v>1</v>
      </c>
      <c r="U292" s="49">
        <v>0</v>
      </c>
      <c r="V292" s="49">
        <v>0.020408</v>
      </c>
      <c r="W292" s="49">
        <v>0</v>
      </c>
      <c r="X292" s="49">
        <v>0.485743</v>
      </c>
      <c r="Y292" s="49">
        <v>0</v>
      </c>
      <c r="Z292" s="49">
        <v>0</v>
      </c>
      <c r="AA292" s="71">
        <v>292</v>
      </c>
      <c r="AB292" s="71"/>
      <c r="AC292" s="72"/>
      <c r="AD292" s="78" t="s">
        <v>1995</v>
      </c>
      <c r="AE292" s="78">
        <v>296</v>
      </c>
      <c r="AF292" s="78">
        <v>133</v>
      </c>
      <c r="AG292" s="78">
        <v>876</v>
      </c>
      <c r="AH292" s="78">
        <v>1249</v>
      </c>
      <c r="AI292" s="78"/>
      <c r="AJ292" s="78" t="s">
        <v>2287</v>
      </c>
      <c r="AK292" s="78" t="s">
        <v>2483</v>
      </c>
      <c r="AL292" s="78"/>
      <c r="AM292" s="78"/>
      <c r="AN292" s="80">
        <v>41132.40458333334</v>
      </c>
      <c r="AO292" s="83" t="s">
        <v>2936</v>
      </c>
      <c r="AP292" s="78" t="b">
        <v>0</v>
      </c>
      <c r="AQ292" s="78" t="b">
        <v>0</v>
      </c>
      <c r="AR292" s="78" t="b">
        <v>0</v>
      </c>
      <c r="AS292" s="78"/>
      <c r="AT292" s="78">
        <v>1</v>
      </c>
      <c r="AU292" s="83" t="s">
        <v>2957</v>
      </c>
      <c r="AV292" s="78" t="b">
        <v>0</v>
      </c>
      <c r="AW292" s="78" t="s">
        <v>3104</v>
      </c>
      <c r="AX292" s="83" t="s">
        <v>3394</v>
      </c>
      <c r="AY292" s="78" t="s">
        <v>66</v>
      </c>
      <c r="AZ292" s="78" t="str">
        <f>REPLACE(INDEX(GroupVertices[Group],MATCH(Vertices[[#This Row],[Vertex]],GroupVertices[Vertex],0)),1,1,"")</f>
        <v>12</v>
      </c>
      <c r="BA292" s="48"/>
      <c r="BB292" s="48"/>
      <c r="BC292" s="48"/>
      <c r="BD292" s="48"/>
      <c r="BE292" s="48"/>
      <c r="BF292" s="48"/>
      <c r="BG292" s="116" t="s">
        <v>4384</v>
      </c>
      <c r="BH292" s="116" t="s">
        <v>4384</v>
      </c>
      <c r="BI292" s="116" t="s">
        <v>4513</v>
      </c>
      <c r="BJ292" s="116" t="s">
        <v>4513</v>
      </c>
      <c r="BK292" s="116">
        <v>1</v>
      </c>
      <c r="BL292" s="120">
        <v>4</v>
      </c>
      <c r="BM292" s="116">
        <v>1</v>
      </c>
      <c r="BN292" s="120">
        <v>4</v>
      </c>
      <c r="BO292" s="116">
        <v>0</v>
      </c>
      <c r="BP292" s="120">
        <v>0</v>
      </c>
      <c r="BQ292" s="116">
        <v>23</v>
      </c>
      <c r="BR292" s="120">
        <v>92</v>
      </c>
      <c r="BS292" s="116">
        <v>25</v>
      </c>
      <c r="BT292" s="2"/>
      <c r="BU292" s="3"/>
      <c r="BV292" s="3"/>
      <c r="BW292" s="3"/>
      <c r="BX292" s="3"/>
    </row>
    <row r="293" spans="1:76" ht="15">
      <c r="A293" s="64" t="s">
        <v>401</v>
      </c>
      <c r="B293" s="65"/>
      <c r="C293" s="65" t="s">
        <v>64</v>
      </c>
      <c r="D293" s="66">
        <v>162.74165835994208</v>
      </c>
      <c r="E293" s="68"/>
      <c r="F293" s="100" t="s">
        <v>3093</v>
      </c>
      <c r="G293" s="65"/>
      <c r="H293" s="69" t="s">
        <v>401</v>
      </c>
      <c r="I293" s="70"/>
      <c r="J293" s="70"/>
      <c r="K293" s="69" t="s">
        <v>3709</v>
      </c>
      <c r="L293" s="73">
        <v>1</v>
      </c>
      <c r="M293" s="74">
        <v>9638.412109375</v>
      </c>
      <c r="N293" s="74">
        <v>3232.02978515625</v>
      </c>
      <c r="O293" s="75"/>
      <c r="P293" s="76"/>
      <c r="Q293" s="76"/>
      <c r="R293" s="86"/>
      <c r="S293" s="48">
        <v>0</v>
      </c>
      <c r="T293" s="48">
        <v>1</v>
      </c>
      <c r="U293" s="49">
        <v>0</v>
      </c>
      <c r="V293" s="49">
        <v>1</v>
      </c>
      <c r="W293" s="49">
        <v>0</v>
      </c>
      <c r="X293" s="49">
        <v>0.999998</v>
      </c>
      <c r="Y293" s="49">
        <v>0</v>
      </c>
      <c r="Z293" s="49">
        <v>0</v>
      </c>
      <c r="AA293" s="71">
        <v>293</v>
      </c>
      <c r="AB293" s="71"/>
      <c r="AC293" s="72"/>
      <c r="AD293" s="78" t="s">
        <v>1996</v>
      </c>
      <c r="AE293" s="78">
        <v>924</v>
      </c>
      <c r="AF293" s="78">
        <v>1355</v>
      </c>
      <c r="AG293" s="78">
        <v>3983</v>
      </c>
      <c r="AH293" s="78">
        <v>1552</v>
      </c>
      <c r="AI293" s="78"/>
      <c r="AJ293" s="78" t="s">
        <v>2288</v>
      </c>
      <c r="AK293" s="78" t="s">
        <v>2484</v>
      </c>
      <c r="AL293" s="83" t="s">
        <v>2672</v>
      </c>
      <c r="AM293" s="78"/>
      <c r="AN293" s="80">
        <v>42328.878217592595</v>
      </c>
      <c r="AO293" s="83" t="s">
        <v>2937</v>
      </c>
      <c r="AP293" s="78" t="b">
        <v>0</v>
      </c>
      <c r="AQ293" s="78" t="b">
        <v>0</v>
      </c>
      <c r="AR293" s="78" t="b">
        <v>1</v>
      </c>
      <c r="AS293" s="78"/>
      <c r="AT293" s="78">
        <v>37</v>
      </c>
      <c r="AU293" s="83" t="s">
        <v>2957</v>
      </c>
      <c r="AV293" s="78" t="b">
        <v>0</v>
      </c>
      <c r="AW293" s="78" t="s">
        <v>3104</v>
      </c>
      <c r="AX293" s="83" t="s">
        <v>3395</v>
      </c>
      <c r="AY293" s="78" t="s">
        <v>66</v>
      </c>
      <c r="AZ293" s="78" t="str">
        <f>REPLACE(INDEX(GroupVertices[Group],MATCH(Vertices[[#This Row],[Vertex]],GroupVertices[Vertex],0)),1,1,"")</f>
        <v>37</v>
      </c>
      <c r="BA293" s="48" t="s">
        <v>763</v>
      </c>
      <c r="BB293" s="48" t="s">
        <v>763</v>
      </c>
      <c r="BC293" s="48" t="s">
        <v>795</v>
      </c>
      <c r="BD293" s="48" t="s">
        <v>795</v>
      </c>
      <c r="BE293" s="48" t="s">
        <v>854</v>
      </c>
      <c r="BF293" s="48" t="s">
        <v>854</v>
      </c>
      <c r="BG293" s="116" t="s">
        <v>4403</v>
      </c>
      <c r="BH293" s="116" t="s">
        <v>4403</v>
      </c>
      <c r="BI293" s="116" t="s">
        <v>4531</v>
      </c>
      <c r="BJ293" s="116" t="s">
        <v>4531</v>
      </c>
      <c r="BK293" s="116">
        <v>0</v>
      </c>
      <c r="BL293" s="120">
        <v>0</v>
      </c>
      <c r="BM293" s="116">
        <v>1</v>
      </c>
      <c r="BN293" s="120">
        <v>4.3478260869565215</v>
      </c>
      <c r="BO293" s="116">
        <v>0</v>
      </c>
      <c r="BP293" s="120">
        <v>0</v>
      </c>
      <c r="BQ293" s="116">
        <v>22</v>
      </c>
      <c r="BR293" s="120">
        <v>95.65217391304348</v>
      </c>
      <c r="BS293" s="116">
        <v>23</v>
      </c>
      <c r="BT293" s="2"/>
      <c r="BU293" s="3"/>
      <c r="BV293" s="3"/>
      <c r="BW293" s="3"/>
      <c r="BX293" s="3"/>
    </row>
    <row r="294" spans="1:76" ht="15">
      <c r="A294" s="64" t="s">
        <v>518</v>
      </c>
      <c r="B294" s="65"/>
      <c r="C294" s="65" t="s">
        <v>64</v>
      </c>
      <c r="D294" s="66">
        <v>172.45387725221178</v>
      </c>
      <c r="E294" s="68"/>
      <c r="F294" s="100" t="s">
        <v>3094</v>
      </c>
      <c r="G294" s="65"/>
      <c r="H294" s="69" t="s">
        <v>518</v>
      </c>
      <c r="I294" s="70"/>
      <c r="J294" s="70"/>
      <c r="K294" s="69" t="s">
        <v>3710</v>
      </c>
      <c r="L294" s="73">
        <v>1</v>
      </c>
      <c r="M294" s="74">
        <v>9638.412109375</v>
      </c>
      <c r="N294" s="74">
        <v>3626.10791015625</v>
      </c>
      <c r="O294" s="75"/>
      <c r="P294" s="76"/>
      <c r="Q294" s="76"/>
      <c r="R294" s="86"/>
      <c r="S294" s="48">
        <v>1</v>
      </c>
      <c r="T294" s="48">
        <v>0</v>
      </c>
      <c r="U294" s="49">
        <v>0</v>
      </c>
      <c r="V294" s="49">
        <v>1</v>
      </c>
      <c r="W294" s="49">
        <v>0</v>
      </c>
      <c r="X294" s="49">
        <v>0.999998</v>
      </c>
      <c r="Y294" s="49">
        <v>0</v>
      </c>
      <c r="Z294" s="49">
        <v>0</v>
      </c>
      <c r="AA294" s="71">
        <v>294</v>
      </c>
      <c r="AB294" s="71"/>
      <c r="AC294" s="72"/>
      <c r="AD294" s="78" t="s">
        <v>1997</v>
      </c>
      <c r="AE294" s="78">
        <v>463</v>
      </c>
      <c r="AF294" s="78">
        <v>19086</v>
      </c>
      <c r="AG294" s="78">
        <v>52904</v>
      </c>
      <c r="AH294" s="78">
        <v>52</v>
      </c>
      <c r="AI294" s="78"/>
      <c r="AJ294" s="78" t="s">
        <v>2289</v>
      </c>
      <c r="AK294" s="78" t="s">
        <v>2485</v>
      </c>
      <c r="AL294" s="83" t="s">
        <v>2673</v>
      </c>
      <c r="AM294" s="78"/>
      <c r="AN294" s="80">
        <v>39890.50679398148</v>
      </c>
      <c r="AO294" s="83" t="s">
        <v>2938</v>
      </c>
      <c r="AP294" s="78" t="b">
        <v>0</v>
      </c>
      <c r="AQ294" s="78" t="b">
        <v>0</v>
      </c>
      <c r="AR294" s="78" t="b">
        <v>1</v>
      </c>
      <c r="AS294" s="78"/>
      <c r="AT294" s="78">
        <v>560</v>
      </c>
      <c r="AU294" s="83" t="s">
        <v>2966</v>
      </c>
      <c r="AV294" s="78" t="b">
        <v>0</v>
      </c>
      <c r="AW294" s="78" t="s">
        <v>3104</v>
      </c>
      <c r="AX294" s="83" t="s">
        <v>3396</v>
      </c>
      <c r="AY294" s="78" t="s">
        <v>65</v>
      </c>
      <c r="AZ294" s="78" t="str">
        <f>REPLACE(INDEX(GroupVertices[Group],MATCH(Vertices[[#This Row],[Vertex]],GroupVertices[Vertex],0)),1,1,"")</f>
        <v>37</v>
      </c>
      <c r="BA294" s="48"/>
      <c r="BB294" s="48"/>
      <c r="BC294" s="48"/>
      <c r="BD294" s="48"/>
      <c r="BE294" s="48"/>
      <c r="BF294" s="48"/>
      <c r="BG294" s="48"/>
      <c r="BH294" s="48"/>
      <c r="BI294" s="48"/>
      <c r="BJ294" s="48"/>
      <c r="BK294" s="48"/>
      <c r="BL294" s="49"/>
      <c r="BM294" s="48"/>
      <c r="BN294" s="49"/>
      <c r="BO294" s="48"/>
      <c r="BP294" s="49"/>
      <c r="BQ294" s="48"/>
      <c r="BR294" s="49"/>
      <c r="BS294" s="48"/>
      <c r="BT294" s="2"/>
      <c r="BU294" s="3"/>
      <c r="BV294" s="3"/>
      <c r="BW294" s="3"/>
      <c r="BX294" s="3"/>
    </row>
    <row r="295" spans="1:76" ht="15">
      <c r="A295" s="64" t="s">
        <v>403</v>
      </c>
      <c r="B295" s="65"/>
      <c r="C295" s="65" t="s">
        <v>64</v>
      </c>
      <c r="D295" s="66">
        <v>162.0525843445749</v>
      </c>
      <c r="E295" s="68"/>
      <c r="F295" s="100" t="s">
        <v>1053</v>
      </c>
      <c r="G295" s="65"/>
      <c r="H295" s="69" t="s">
        <v>403</v>
      </c>
      <c r="I295" s="70"/>
      <c r="J295" s="70"/>
      <c r="K295" s="69" t="s">
        <v>3711</v>
      </c>
      <c r="L295" s="73">
        <v>87.88404091608581</v>
      </c>
      <c r="M295" s="74">
        <v>9547.7626953125</v>
      </c>
      <c r="N295" s="74">
        <v>8623.9453125</v>
      </c>
      <c r="O295" s="75"/>
      <c r="P295" s="76"/>
      <c r="Q295" s="76"/>
      <c r="R295" s="86"/>
      <c r="S295" s="48">
        <v>0</v>
      </c>
      <c r="T295" s="48">
        <v>4</v>
      </c>
      <c r="U295" s="49">
        <v>24</v>
      </c>
      <c r="V295" s="49">
        <v>0.125</v>
      </c>
      <c r="W295" s="49">
        <v>0</v>
      </c>
      <c r="X295" s="49">
        <v>2.085272</v>
      </c>
      <c r="Y295" s="49">
        <v>0</v>
      </c>
      <c r="Z295" s="49">
        <v>0</v>
      </c>
      <c r="AA295" s="71">
        <v>295</v>
      </c>
      <c r="AB295" s="71"/>
      <c r="AC295" s="72"/>
      <c r="AD295" s="78" t="s">
        <v>1998</v>
      </c>
      <c r="AE295" s="78">
        <v>422</v>
      </c>
      <c r="AF295" s="78">
        <v>97</v>
      </c>
      <c r="AG295" s="78">
        <v>3213</v>
      </c>
      <c r="AH295" s="78">
        <v>9786</v>
      </c>
      <c r="AI295" s="78"/>
      <c r="AJ295" s="78" t="s">
        <v>2290</v>
      </c>
      <c r="AK295" s="78" t="s">
        <v>2486</v>
      </c>
      <c r="AL295" s="78"/>
      <c r="AM295" s="78"/>
      <c r="AN295" s="80">
        <v>41582.86949074074</v>
      </c>
      <c r="AO295" s="83" t="s">
        <v>2939</v>
      </c>
      <c r="AP295" s="78" t="b">
        <v>0</v>
      </c>
      <c r="AQ295" s="78" t="b">
        <v>0</v>
      </c>
      <c r="AR295" s="78" t="b">
        <v>0</v>
      </c>
      <c r="AS295" s="78"/>
      <c r="AT295" s="78">
        <v>3</v>
      </c>
      <c r="AU295" s="83" t="s">
        <v>2957</v>
      </c>
      <c r="AV295" s="78" t="b">
        <v>0</v>
      </c>
      <c r="AW295" s="78" t="s">
        <v>3104</v>
      </c>
      <c r="AX295" s="83" t="s">
        <v>3397</v>
      </c>
      <c r="AY295" s="78" t="s">
        <v>66</v>
      </c>
      <c r="AZ295" s="78" t="str">
        <f>REPLACE(INDEX(GroupVertices[Group],MATCH(Vertices[[#This Row],[Vertex]],GroupVertices[Vertex],0)),1,1,"")</f>
        <v>11</v>
      </c>
      <c r="BA295" s="48"/>
      <c r="BB295" s="48"/>
      <c r="BC295" s="48"/>
      <c r="BD295" s="48"/>
      <c r="BE295" s="48" t="s">
        <v>800</v>
      </c>
      <c r="BF295" s="48" t="s">
        <v>800</v>
      </c>
      <c r="BG295" s="116" t="s">
        <v>4404</v>
      </c>
      <c r="BH295" s="116" t="s">
        <v>4427</v>
      </c>
      <c r="BI295" s="116" t="s">
        <v>4532</v>
      </c>
      <c r="BJ295" s="116" t="s">
        <v>4548</v>
      </c>
      <c r="BK295" s="116">
        <v>0</v>
      </c>
      <c r="BL295" s="120">
        <v>0</v>
      </c>
      <c r="BM295" s="116">
        <v>1</v>
      </c>
      <c r="BN295" s="120">
        <v>1.1235955056179776</v>
      </c>
      <c r="BO295" s="116">
        <v>0</v>
      </c>
      <c r="BP295" s="120">
        <v>0</v>
      </c>
      <c r="BQ295" s="116">
        <v>88</v>
      </c>
      <c r="BR295" s="120">
        <v>98.87640449438203</v>
      </c>
      <c r="BS295" s="116">
        <v>89</v>
      </c>
      <c r="BT295" s="2"/>
      <c r="BU295" s="3"/>
      <c r="BV295" s="3"/>
      <c r="BW295" s="3"/>
      <c r="BX295" s="3"/>
    </row>
    <row r="296" spans="1:76" ht="15">
      <c r="A296" s="64" t="s">
        <v>519</v>
      </c>
      <c r="B296" s="65"/>
      <c r="C296" s="65" t="s">
        <v>64</v>
      </c>
      <c r="D296" s="66">
        <v>307.3168362327888</v>
      </c>
      <c r="E296" s="68"/>
      <c r="F296" s="100" t="s">
        <v>3095</v>
      </c>
      <c r="G296" s="65"/>
      <c r="H296" s="69" t="s">
        <v>519</v>
      </c>
      <c r="I296" s="70"/>
      <c r="J296" s="70"/>
      <c r="K296" s="69" t="s">
        <v>3712</v>
      </c>
      <c r="L296" s="73">
        <v>1</v>
      </c>
      <c r="M296" s="74">
        <v>9494.712890625</v>
      </c>
      <c r="N296" s="74">
        <v>7893.328125</v>
      </c>
      <c r="O296" s="75"/>
      <c r="P296" s="76"/>
      <c r="Q296" s="76"/>
      <c r="R296" s="86"/>
      <c r="S296" s="48">
        <v>1</v>
      </c>
      <c r="T296" s="48">
        <v>0</v>
      </c>
      <c r="U296" s="49">
        <v>0</v>
      </c>
      <c r="V296" s="49">
        <v>0.076923</v>
      </c>
      <c r="W296" s="49">
        <v>0</v>
      </c>
      <c r="X296" s="49">
        <v>0.59312</v>
      </c>
      <c r="Y296" s="49">
        <v>0</v>
      </c>
      <c r="Z296" s="49">
        <v>0</v>
      </c>
      <c r="AA296" s="71">
        <v>296</v>
      </c>
      <c r="AB296" s="71"/>
      <c r="AC296" s="72"/>
      <c r="AD296" s="78" t="s">
        <v>1999</v>
      </c>
      <c r="AE296" s="78">
        <v>764</v>
      </c>
      <c r="AF296" s="78">
        <v>265297</v>
      </c>
      <c r="AG296" s="78">
        <v>9210</v>
      </c>
      <c r="AH296" s="78">
        <v>1308</v>
      </c>
      <c r="AI296" s="78"/>
      <c r="AJ296" s="78" t="s">
        <v>2291</v>
      </c>
      <c r="AK296" s="78" t="s">
        <v>2487</v>
      </c>
      <c r="AL296" s="83" t="s">
        <v>2674</v>
      </c>
      <c r="AM296" s="78"/>
      <c r="AN296" s="80">
        <v>39938.701053240744</v>
      </c>
      <c r="AO296" s="83" t="s">
        <v>2940</v>
      </c>
      <c r="AP296" s="78" t="b">
        <v>0</v>
      </c>
      <c r="AQ296" s="78" t="b">
        <v>0</v>
      </c>
      <c r="AR296" s="78" t="b">
        <v>1</v>
      </c>
      <c r="AS296" s="78"/>
      <c r="AT296" s="78">
        <v>2863</v>
      </c>
      <c r="AU296" s="83" t="s">
        <v>2957</v>
      </c>
      <c r="AV296" s="78" t="b">
        <v>1</v>
      </c>
      <c r="AW296" s="78" t="s">
        <v>3104</v>
      </c>
      <c r="AX296" s="83" t="s">
        <v>3398</v>
      </c>
      <c r="AY296" s="78" t="s">
        <v>65</v>
      </c>
      <c r="AZ296" s="78" t="str">
        <f>REPLACE(INDEX(GroupVertices[Group],MATCH(Vertices[[#This Row],[Vertex]],GroupVertices[Vertex],0)),1,1,"")</f>
        <v>11</v>
      </c>
      <c r="BA296" s="48"/>
      <c r="BB296" s="48"/>
      <c r="BC296" s="48"/>
      <c r="BD296" s="48"/>
      <c r="BE296" s="48"/>
      <c r="BF296" s="48"/>
      <c r="BG296" s="48"/>
      <c r="BH296" s="48"/>
      <c r="BI296" s="48"/>
      <c r="BJ296" s="48"/>
      <c r="BK296" s="48"/>
      <c r="BL296" s="49"/>
      <c r="BM296" s="48"/>
      <c r="BN296" s="49"/>
      <c r="BO296" s="48"/>
      <c r="BP296" s="49"/>
      <c r="BQ296" s="48"/>
      <c r="BR296" s="49"/>
      <c r="BS296" s="48"/>
      <c r="BT296" s="2"/>
      <c r="BU296" s="3"/>
      <c r="BV296" s="3"/>
      <c r="BW296" s="3"/>
      <c r="BX296" s="3"/>
    </row>
    <row r="297" spans="1:76" ht="15">
      <c r="A297" s="64" t="s">
        <v>520</v>
      </c>
      <c r="B297" s="65"/>
      <c r="C297" s="65" t="s">
        <v>64</v>
      </c>
      <c r="D297" s="66">
        <v>172.8564761403635</v>
      </c>
      <c r="E297" s="68"/>
      <c r="F297" s="100" t="s">
        <v>3096</v>
      </c>
      <c r="G297" s="65"/>
      <c r="H297" s="69" t="s">
        <v>520</v>
      </c>
      <c r="I297" s="70"/>
      <c r="J297" s="70"/>
      <c r="K297" s="69" t="s">
        <v>3713</v>
      </c>
      <c r="L297" s="73">
        <v>1</v>
      </c>
      <c r="M297" s="74">
        <v>9779.5947265625</v>
      </c>
      <c r="N297" s="74">
        <v>9123.7421875</v>
      </c>
      <c r="O297" s="75"/>
      <c r="P297" s="76"/>
      <c r="Q297" s="76"/>
      <c r="R297" s="86"/>
      <c r="S297" s="48">
        <v>1</v>
      </c>
      <c r="T297" s="48">
        <v>0</v>
      </c>
      <c r="U297" s="49">
        <v>0</v>
      </c>
      <c r="V297" s="49">
        <v>0.076923</v>
      </c>
      <c r="W297" s="49">
        <v>0</v>
      </c>
      <c r="X297" s="49">
        <v>0.59312</v>
      </c>
      <c r="Y297" s="49">
        <v>0</v>
      </c>
      <c r="Z297" s="49">
        <v>0</v>
      </c>
      <c r="AA297" s="71">
        <v>297</v>
      </c>
      <c r="AB297" s="71"/>
      <c r="AC297" s="72"/>
      <c r="AD297" s="78" t="s">
        <v>2000</v>
      </c>
      <c r="AE297" s="78">
        <v>1080</v>
      </c>
      <c r="AF297" s="78">
        <v>19821</v>
      </c>
      <c r="AG297" s="78">
        <v>5484</v>
      </c>
      <c r="AH297" s="78">
        <v>10903</v>
      </c>
      <c r="AI297" s="78"/>
      <c r="AJ297" s="78" t="s">
        <v>2292</v>
      </c>
      <c r="AK297" s="78" t="s">
        <v>2488</v>
      </c>
      <c r="AL297" s="83" t="s">
        <v>2675</v>
      </c>
      <c r="AM297" s="78"/>
      <c r="AN297" s="80">
        <v>41471.67930555555</v>
      </c>
      <c r="AO297" s="83" t="s">
        <v>2941</v>
      </c>
      <c r="AP297" s="78" t="b">
        <v>0</v>
      </c>
      <c r="AQ297" s="78" t="b">
        <v>0</v>
      </c>
      <c r="AR297" s="78" t="b">
        <v>1</v>
      </c>
      <c r="AS297" s="78"/>
      <c r="AT297" s="78">
        <v>136</v>
      </c>
      <c r="AU297" s="83" t="s">
        <v>2957</v>
      </c>
      <c r="AV297" s="78" t="b">
        <v>0</v>
      </c>
      <c r="AW297" s="78" t="s">
        <v>3104</v>
      </c>
      <c r="AX297" s="83" t="s">
        <v>3399</v>
      </c>
      <c r="AY297" s="78" t="s">
        <v>65</v>
      </c>
      <c r="AZ297" s="78" t="str">
        <f>REPLACE(INDEX(GroupVertices[Group],MATCH(Vertices[[#This Row],[Vertex]],GroupVertices[Vertex],0)),1,1,"")</f>
        <v>11</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521</v>
      </c>
      <c r="B298" s="65"/>
      <c r="C298" s="65" t="s">
        <v>64</v>
      </c>
      <c r="D298" s="66">
        <v>166.4537844347778</v>
      </c>
      <c r="E298" s="68"/>
      <c r="F298" s="100" t="s">
        <v>3097</v>
      </c>
      <c r="G298" s="65"/>
      <c r="H298" s="69" t="s">
        <v>521</v>
      </c>
      <c r="I298" s="70"/>
      <c r="J298" s="70"/>
      <c r="K298" s="69" t="s">
        <v>3714</v>
      </c>
      <c r="L298" s="73">
        <v>1</v>
      </c>
      <c r="M298" s="74">
        <v>9804.087890625</v>
      </c>
      <c r="N298" s="74">
        <v>8293.013671875</v>
      </c>
      <c r="O298" s="75"/>
      <c r="P298" s="76"/>
      <c r="Q298" s="76"/>
      <c r="R298" s="86"/>
      <c r="S298" s="48">
        <v>1</v>
      </c>
      <c r="T298" s="48">
        <v>0</v>
      </c>
      <c r="U298" s="49">
        <v>0</v>
      </c>
      <c r="V298" s="49">
        <v>0.076923</v>
      </c>
      <c r="W298" s="49">
        <v>0</v>
      </c>
      <c r="X298" s="49">
        <v>0.59312</v>
      </c>
      <c r="Y298" s="49">
        <v>0</v>
      </c>
      <c r="Z298" s="49">
        <v>0</v>
      </c>
      <c r="AA298" s="71">
        <v>298</v>
      </c>
      <c r="AB298" s="71"/>
      <c r="AC298" s="72"/>
      <c r="AD298" s="78" t="s">
        <v>2001</v>
      </c>
      <c r="AE298" s="78">
        <v>1340</v>
      </c>
      <c r="AF298" s="78">
        <v>8132</v>
      </c>
      <c r="AG298" s="78">
        <v>38685</v>
      </c>
      <c r="AH298" s="78">
        <v>30901</v>
      </c>
      <c r="AI298" s="78"/>
      <c r="AJ298" s="78" t="s">
        <v>2293</v>
      </c>
      <c r="AK298" s="78" t="s">
        <v>2310</v>
      </c>
      <c r="AL298" s="83" t="s">
        <v>2676</v>
      </c>
      <c r="AM298" s="78"/>
      <c r="AN298" s="80">
        <v>42321.11006944445</v>
      </c>
      <c r="AO298" s="83" t="s">
        <v>2942</v>
      </c>
      <c r="AP298" s="78" t="b">
        <v>0</v>
      </c>
      <c r="AQ298" s="78" t="b">
        <v>0</v>
      </c>
      <c r="AR298" s="78" t="b">
        <v>0</v>
      </c>
      <c r="AS298" s="78"/>
      <c r="AT298" s="78">
        <v>157</v>
      </c>
      <c r="AU298" s="83" t="s">
        <v>2957</v>
      </c>
      <c r="AV298" s="78" t="b">
        <v>0</v>
      </c>
      <c r="AW298" s="78" t="s">
        <v>3104</v>
      </c>
      <c r="AX298" s="83" t="s">
        <v>3400</v>
      </c>
      <c r="AY298" s="78" t="s">
        <v>65</v>
      </c>
      <c r="AZ298" s="78" t="str">
        <f>REPLACE(INDEX(GroupVertices[Group],MATCH(Vertices[[#This Row],[Vertex]],GroupVertices[Vertex],0)),1,1,"")</f>
        <v>11</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404</v>
      </c>
      <c r="B299" s="65"/>
      <c r="C299" s="65" t="s">
        <v>64</v>
      </c>
      <c r="D299" s="66">
        <v>162.60855423773683</v>
      </c>
      <c r="E299" s="68"/>
      <c r="F299" s="100" t="s">
        <v>1054</v>
      </c>
      <c r="G299" s="65"/>
      <c r="H299" s="69" t="s">
        <v>404</v>
      </c>
      <c r="I299" s="70"/>
      <c r="J299" s="70"/>
      <c r="K299" s="69" t="s">
        <v>3715</v>
      </c>
      <c r="L299" s="73">
        <v>1</v>
      </c>
      <c r="M299" s="74">
        <v>7692.5380859375</v>
      </c>
      <c r="N299" s="74">
        <v>7281.62451171875</v>
      </c>
      <c r="O299" s="75"/>
      <c r="P299" s="76"/>
      <c r="Q299" s="76"/>
      <c r="R299" s="86"/>
      <c r="S299" s="48">
        <v>0</v>
      </c>
      <c r="T299" s="48">
        <v>1</v>
      </c>
      <c r="U299" s="49">
        <v>0</v>
      </c>
      <c r="V299" s="49">
        <v>0.2</v>
      </c>
      <c r="W299" s="49">
        <v>0</v>
      </c>
      <c r="X299" s="49">
        <v>0.610686</v>
      </c>
      <c r="Y299" s="49">
        <v>0</v>
      </c>
      <c r="Z299" s="49">
        <v>0</v>
      </c>
      <c r="AA299" s="71">
        <v>299</v>
      </c>
      <c r="AB299" s="71"/>
      <c r="AC299" s="72"/>
      <c r="AD299" s="78" t="s">
        <v>2002</v>
      </c>
      <c r="AE299" s="78">
        <v>2092</v>
      </c>
      <c r="AF299" s="78">
        <v>1112</v>
      </c>
      <c r="AG299" s="78">
        <v>5578</v>
      </c>
      <c r="AH299" s="78">
        <v>501</v>
      </c>
      <c r="AI299" s="78"/>
      <c r="AJ299" s="78" t="s">
        <v>2294</v>
      </c>
      <c r="AK299" s="78"/>
      <c r="AL299" s="83" t="s">
        <v>2677</v>
      </c>
      <c r="AM299" s="78"/>
      <c r="AN299" s="80">
        <v>41173.881689814814</v>
      </c>
      <c r="AO299" s="78"/>
      <c r="AP299" s="78" t="b">
        <v>1</v>
      </c>
      <c r="AQ299" s="78" t="b">
        <v>0</v>
      </c>
      <c r="AR299" s="78" t="b">
        <v>0</v>
      </c>
      <c r="AS299" s="78"/>
      <c r="AT299" s="78">
        <v>71</v>
      </c>
      <c r="AU299" s="83" t="s">
        <v>2957</v>
      </c>
      <c r="AV299" s="78" t="b">
        <v>0</v>
      </c>
      <c r="AW299" s="78" t="s">
        <v>3104</v>
      </c>
      <c r="AX299" s="83" t="s">
        <v>3401</v>
      </c>
      <c r="AY299" s="78" t="s">
        <v>66</v>
      </c>
      <c r="AZ299" s="78" t="str">
        <f>REPLACE(INDEX(GroupVertices[Group],MATCH(Vertices[[#This Row],[Vertex]],GroupVertices[Vertex],0)),1,1,"")</f>
        <v>14</v>
      </c>
      <c r="BA299" s="48"/>
      <c r="BB299" s="48"/>
      <c r="BC299" s="48"/>
      <c r="BD299" s="48"/>
      <c r="BE299" s="48" t="s">
        <v>857</v>
      </c>
      <c r="BF299" s="48" t="s">
        <v>857</v>
      </c>
      <c r="BG299" s="116" t="s">
        <v>4405</v>
      </c>
      <c r="BH299" s="116" t="s">
        <v>4405</v>
      </c>
      <c r="BI299" s="116" t="s">
        <v>4533</v>
      </c>
      <c r="BJ299" s="116" t="s">
        <v>4533</v>
      </c>
      <c r="BK299" s="116">
        <v>0</v>
      </c>
      <c r="BL299" s="120">
        <v>0</v>
      </c>
      <c r="BM299" s="116">
        <v>1</v>
      </c>
      <c r="BN299" s="120">
        <v>3.8461538461538463</v>
      </c>
      <c r="BO299" s="116">
        <v>0</v>
      </c>
      <c r="BP299" s="120">
        <v>0</v>
      </c>
      <c r="BQ299" s="116">
        <v>25</v>
      </c>
      <c r="BR299" s="120">
        <v>96.15384615384616</v>
      </c>
      <c r="BS299" s="116">
        <v>26</v>
      </c>
      <c r="BT299" s="2"/>
      <c r="BU299" s="3"/>
      <c r="BV299" s="3"/>
      <c r="BW299" s="3"/>
      <c r="BX299" s="3"/>
    </row>
    <row r="300" spans="1:76" ht="15">
      <c r="A300" s="64" t="s">
        <v>406</v>
      </c>
      <c r="B300" s="65"/>
      <c r="C300" s="65" t="s">
        <v>64</v>
      </c>
      <c r="D300" s="66">
        <v>270.6381603846041</v>
      </c>
      <c r="E300" s="68"/>
      <c r="F300" s="100" t="s">
        <v>1056</v>
      </c>
      <c r="G300" s="65"/>
      <c r="H300" s="69" t="s">
        <v>406</v>
      </c>
      <c r="I300" s="70"/>
      <c r="J300" s="70"/>
      <c r="K300" s="69" t="s">
        <v>3716</v>
      </c>
      <c r="L300" s="73">
        <v>22.721010229021452</v>
      </c>
      <c r="M300" s="74">
        <v>7692.5380859375</v>
      </c>
      <c r="N300" s="74">
        <v>6764.029296875</v>
      </c>
      <c r="O300" s="75"/>
      <c r="P300" s="76"/>
      <c r="Q300" s="76"/>
      <c r="R300" s="86"/>
      <c r="S300" s="48">
        <v>4</v>
      </c>
      <c r="T300" s="48">
        <v>1</v>
      </c>
      <c r="U300" s="49">
        <v>6</v>
      </c>
      <c r="V300" s="49">
        <v>0.333333</v>
      </c>
      <c r="W300" s="49">
        <v>0</v>
      </c>
      <c r="X300" s="49">
        <v>2.167935</v>
      </c>
      <c r="Y300" s="49">
        <v>0</v>
      </c>
      <c r="Z300" s="49">
        <v>0</v>
      </c>
      <c r="AA300" s="71">
        <v>300</v>
      </c>
      <c r="AB300" s="71"/>
      <c r="AC300" s="72"/>
      <c r="AD300" s="78" t="s">
        <v>2003</v>
      </c>
      <c r="AE300" s="78">
        <v>4665</v>
      </c>
      <c r="AF300" s="78">
        <v>198335</v>
      </c>
      <c r="AG300" s="78">
        <v>61989</v>
      </c>
      <c r="AH300" s="78">
        <v>136173</v>
      </c>
      <c r="AI300" s="78"/>
      <c r="AJ300" s="78" t="s">
        <v>2295</v>
      </c>
      <c r="AK300" s="78"/>
      <c r="AL300" s="83" t="s">
        <v>2678</v>
      </c>
      <c r="AM300" s="78"/>
      <c r="AN300" s="80">
        <v>40438.60658564815</v>
      </c>
      <c r="AO300" s="83" t="s">
        <v>2943</v>
      </c>
      <c r="AP300" s="78" t="b">
        <v>0</v>
      </c>
      <c r="AQ300" s="78" t="b">
        <v>0</v>
      </c>
      <c r="AR300" s="78" t="b">
        <v>1</v>
      </c>
      <c r="AS300" s="78"/>
      <c r="AT300" s="78">
        <v>2791</v>
      </c>
      <c r="AU300" s="83" t="s">
        <v>2957</v>
      </c>
      <c r="AV300" s="78" t="b">
        <v>1</v>
      </c>
      <c r="AW300" s="78" t="s">
        <v>3104</v>
      </c>
      <c r="AX300" s="83" t="s">
        <v>3402</v>
      </c>
      <c r="AY300" s="78" t="s">
        <v>66</v>
      </c>
      <c r="AZ300" s="78" t="str">
        <f>REPLACE(INDEX(GroupVertices[Group],MATCH(Vertices[[#This Row],[Vertex]],GroupVertices[Vertex],0)),1,1,"")</f>
        <v>14</v>
      </c>
      <c r="BA300" s="48" t="s">
        <v>765</v>
      </c>
      <c r="BB300" s="48" t="s">
        <v>765</v>
      </c>
      <c r="BC300" s="48" t="s">
        <v>796</v>
      </c>
      <c r="BD300" s="48" t="s">
        <v>796</v>
      </c>
      <c r="BE300" s="48" t="s">
        <v>858</v>
      </c>
      <c r="BF300" s="48" t="s">
        <v>858</v>
      </c>
      <c r="BG300" s="116" t="s">
        <v>4030</v>
      </c>
      <c r="BH300" s="116" t="s">
        <v>4030</v>
      </c>
      <c r="BI300" s="116" t="s">
        <v>4156</v>
      </c>
      <c r="BJ300" s="116" t="s">
        <v>4156</v>
      </c>
      <c r="BK300" s="116">
        <v>0</v>
      </c>
      <c r="BL300" s="120">
        <v>0</v>
      </c>
      <c r="BM300" s="116">
        <v>1</v>
      </c>
      <c r="BN300" s="120">
        <v>2.380952380952381</v>
      </c>
      <c r="BO300" s="116">
        <v>0</v>
      </c>
      <c r="BP300" s="120">
        <v>0</v>
      </c>
      <c r="BQ300" s="116">
        <v>41</v>
      </c>
      <c r="BR300" s="120">
        <v>97.61904761904762</v>
      </c>
      <c r="BS300" s="116">
        <v>42</v>
      </c>
      <c r="BT300" s="2"/>
      <c r="BU300" s="3"/>
      <c r="BV300" s="3"/>
      <c r="BW300" s="3"/>
      <c r="BX300" s="3"/>
    </row>
    <row r="301" spans="1:76" ht="15">
      <c r="A301" s="64" t="s">
        <v>405</v>
      </c>
      <c r="B301" s="65"/>
      <c r="C301" s="65" t="s">
        <v>64</v>
      </c>
      <c r="D301" s="66">
        <v>163.88262908649997</v>
      </c>
      <c r="E301" s="68"/>
      <c r="F301" s="100" t="s">
        <v>1055</v>
      </c>
      <c r="G301" s="65"/>
      <c r="H301" s="69" t="s">
        <v>405</v>
      </c>
      <c r="I301" s="70"/>
      <c r="J301" s="70"/>
      <c r="K301" s="69" t="s">
        <v>3717</v>
      </c>
      <c r="L301" s="73">
        <v>1</v>
      </c>
      <c r="M301" s="74">
        <v>7354.68994140625</v>
      </c>
      <c r="N301" s="74">
        <v>7281.62451171875</v>
      </c>
      <c r="O301" s="75"/>
      <c r="P301" s="76"/>
      <c r="Q301" s="76"/>
      <c r="R301" s="86"/>
      <c r="S301" s="48">
        <v>0</v>
      </c>
      <c r="T301" s="48">
        <v>1</v>
      </c>
      <c r="U301" s="49">
        <v>0</v>
      </c>
      <c r="V301" s="49">
        <v>0.2</v>
      </c>
      <c r="W301" s="49">
        <v>0</v>
      </c>
      <c r="X301" s="49">
        <v>0.610686</v>
      </c>
      <c r="Y301" s="49">
        <v>0</v>
      </c>
      <c r="Z301" s="49">
        <v>0</v>
      </c>
      <c r="AA301" s="71">
        <v>301</v>
      </c>
      <c r="AB301" s="71"/>
      <c r="AC301" s="72"/>
      <c r="AD301" s="78" t="s">
        <v>2004</v>
      </c>
      <c r="AE301" s="78">
        <v>1971</v>
      </c>
      <c r="AF301" s="78">
        <v>3438</v>
      </c>
      <c r="AG301" s="78">
        <v>1046</v>
      </c>
      <c r="AH301" s="78">
        <v>900</v>
      </c>
      <c r="AI301" s="78"/>
      <c r="AJ301" s="78" t="s">
        <v>2296</v>
      </c>
      <c r="AK301" s="78" t="s">
        <v>2489</v>
      </c>
      <c r="AL301" s="83" t="s">
        <v>2679</v>
      </c>
      <c r="AM301" s="78"/>
      <c r="AN301" s="80">
        <v>41122.6746412037</v>
      </c>
      <c r="AO301" s="83" t="s">
        <v>2944</v>
      </c>
      <c r="AP301" s="78" t="b">
        <v>0</v>
      </c>
      <c r="AQ301" s="78" t="b">
        <v>0</v>
      </c>
      <c r="AR301" s="78" t="b">
        <v>0</v>
      </c>
      <c r="AS301" s="78"/>
      <c r="AT301" s="78">
        <v>29</v>
      </c>
      <c r="AU301" s="83" t="s">
        <v>2957</v>
      </c>
      <c r="AV301" s="78" t="b">
        <v>0</v>
      </c>
      <c r="AW301" s="78" t="s">
        <v>3104</v>
      </c>
      <c r="AX301" s="83" t="s">
        <v>3403</v>
      </c>
      <c r="AY301" s="78" t="s">
        <v>66</v>
      </c>
      <c r="AZ301" s="78" t="str">
        <f>REPLACE(INDEX(GroupVertices[Group],MATCH(Vertices[[#This Row],[Vertex]],GroupVertices[Vertex],0)),1,1,"")</f>
        <v>14</v>
      </c>
      <c r="BA301" s="48"/>
      <c r="BB301" s="48"/>
      <c r="BC301" s="48"/>
      <c r="BD301" s="48"/>
      <c r="BE301" s="48" t="s">
        <v>857</v>
      </c>
      <c r="BF301" s="48" t="s">
        <v>857</v>
      </c>
      <c r="BG301" s="116" t="s">
        <v>4405</v>
      </c>
      <c r="BH301" s="116" t="s">
        <v>4405</v>
      </c>
      <c r="BI301" s="116" t="s">
        <v>4533</v>
      </c>
      <c r="BJ301" s="116" t="s">
        <v>4533</v>
      </c>
      <c r="BK301" s="116">
        <v>0</v>
      </c>
      <c r="BL301" s="120">
        <v>0</v>
      </c>
      <c r="BM301" s="116">
        <v>1</v>
      </c>
      <c r="BN301" s="120">
        <v>3.8461538461538463</v>
      </c>
      <c r="BO301" s="116">
        <v>0</v>
      </c>
      <c r="BP301" s="120">
        <v>0</v>
      </c>
      <c r="BQ301" s="116">
        <v>25</v>
      </c>
      <c r="BR301" s="120">
        <v>96.15384615384616</v>
      </c>
      <c r="BS301" s="116">
        <v>26</v>
      </c>
      <c r="BT301" s="2"/>
      <c r="BU301" s="3"/>
      <c r="BV301" s="3"/>
      <c r="BW301" s="3"/>
      <c r="BX301" s="3"/>
    </row>
    <row r="302" spans="1:76" ht="15">
      <c r="A302" s="64" t="s">
        <v>407</v>
      </c>
      <c r="B302" s="65"/>
      <c r="C302" s="65" t="s">
        <v>64</v>
      </c>
      <c r="D302" s="66">
        <v>162.00054775358933</v>
      </c>
      <c r="E302" s="68"/>
      <c r="F302" s="100" t="s">
        <v>1057</v>
      </c>
      <c r="G302" s="65"/>
      <c r="H302" s="69" t="s">
        <v>407</v>
      </c>
      <c r="I302" s="70"/>
      <c r="J302" s="70"/>
      <c r="K302" s="69" t="s">
        <v>3718</v>
      </c>
      <c r="L302" s="73">
        <v>1</v>
      </c>
      <c r="M302" s="74">
        <v>7354.68994140625</v>
      </c>
      <c r="N302" s="74">
        <v>6764.029296875</v>
      </c>
      <c r="O302" s="75"/>
      <c r="P302" s="76"/>
      <c r="Q302" s="76"/>
      <c r="R302" s="86"/>
      <c r="S302" s="48">
        <v>0</v>
      </c>
      <c r="T302" s="48">
        <v>1</v>
      </c>
      <c r="U302" s="49">
        <v>0</v>
      </c>
      <c r="V302" s="49">
        <v>0.2</v>
      </c>
      <c r="W302" s="49">
        <v>0</v>
      </c>
      <c r="X302" s="49">
        <v>0.610686</v>
      </c>
      <c r="Y302" s="49">
        <v>0</v>
      </c>
      <c r="Z302" s="49">
        <v>0</v>
      </c>
      <c r="AA302" s="71">
        <v>302</v>
      </c>
      <c r="AB302" s="71"/>
      <c r="AC302" s="72"/>
      <c r="AD302" s="78" t="s">
        <v>2005</v>
      </c>
      <c r="AE302" s="78">
        <v>8</v>
      </c>
      <c r="AF302" s="78">
        <v>2</v>
      </c>
      <c r="AG302" s="78">
        <v>483</v>
      </c>
      <c r="AH302" s="78">
        <v>570</v>
      </c>
      <c r="AI302" s="78"/>
      <c r="AJ302" s="78" t="s">
        <v>2297</v>
      </c>
      <c r="AK302" s="78" t="s">
        <v>2490</v>
      </c>
      <c r="AL302" s="78"/>
      <c r="AM302" s="78"/>
      <c r="AN302" s="80">
        <v>43563.57355324074</v>
      </c>
      <c r="AO302" s="78"/>
      <c r="AP302" s="78" t="b">
        <v>0</v>
      </c>
      <c r="AQ302" s="78" t="b">
        <v>0</v>
      </c>
      <c r="AR302" s="78" t="b">
        <v>0</v>
      </c>
      <c r="AS302" s="78"/>
      <c r="AT302" s="78">
        <v>0</v>
      </c>
      <c r="AU302" s="83" t="s">
        <v>2957</v>
      </c>
      <c r="AV302" s="78" t="b">
        <v>0</v>
      </c>
      <c r="AW302" s="78" t="s">
        <v>3104</v>
      </c>
      <c r="AX302" s="83" t="s">
        <v>3404</v>
      </c>
      <c r="AY302" s="78" t="s">
        <v>66</v>
      </c>
      <c r="AZ302" s="78" t="str">
        <f>REPLACE(INDEX(GroupVertices[Group],MATCH(Vertices[[#This Row],[Vertex]],GroupVertices[Vertex],0)),1,1,"")</f>
        <v>14</v>
      </c>
      <c r="BA302" s="48"/>
      <c r="BB302" s="48"/>
      <c r="BC302" s="48"/>
      <c r="BD302" s="48"/>
      <c r="BE302" s="48" t="s">
        <v>857</v>
      </c>
      <c r="BF302" s="48" t="s">
        <v>857</v>
      </c>
      <c r="BG302" s="116" t="s">
        <v>4405</v>
      </c>
      <c r="BH302" s="116" t="s">
        <v>4405</v>
      </c>
      <c r="BI302" s="116" t="s">
        <v>4533</v>
      </c>
      <c r="BJ302" s="116" t="s">
        <v>4533</v>
      </c>
      <c r="BK302" s="116">
        <v>0</v>
      </c>
      <c r="BL302" s="120">
        <v>0</v>
      </c>
      <c r="BM302" s="116">
        <v>1</v>
      </c>
      <c r="BN302" s="120">
        <v>3.8461538461538463</v>
      </c>
      <c r="BO302" s="116">
        <v>0</v>
      </c>
      <c r="BP302" s="120">
        <v>0</v>
      </c>
      <c r="BQ302" s="116">
        <v>25</v>
      </c>
      <c r="BR302" s="120">
        <v>96.15384615384616</v>
      </c>
      <c r="BS302" s="116">
        <v>26</v>
      </c>
      <c r="BT302" s="2"/>
      <c r="BU302" s="3"/>
      <c r="BV302" s="3"/>
      <c r="BW302" s="3"/>
      <c r="BX302" s="3"/>
    </row>
    <row r="303" spans="1:76" ht="15">
      <c r="A303" s="64" t="s">
        <v>408</v>
      </c>
      <c r="B303" s="65"/>
      <c r="C303" s="65" t="s">
        <v>64</v>
      </c>
      <c r="D303" s="66">
        <v>162.95363899900974</v>
      </c>
      <c r="E303" s="68"/>
      <c r="F303" s="100" t="s">
        <v>3098</v>
      </c>
      <c r="G303" s="65"/>
      <c r="H303" s="69" t="s">
        <v>408</v>
      </c>
      <c r="I303" s="70"/>
      <c r="J303" s="70"/>
      <c r="K303" s="69" t="s">
        <v>3719</v>
      </c>
      <c r="L303" s="73">
        <v>1</v>
      </c>
      <c r="M303" s="74">
        <v>9112.1494140625</v>
      </c>
      <c r="N303" s="74">
        <v>3232.02978515625</v>
      </c>
      <c r="O303" s="75"/>
      <c r="P303" s="76"/>
      <c r="Q303" s="76"/>
      <c r="R303" s="86"/>
      <c r="S303" s="48">
        <v>0</v>
      </c>
      <c r="T303" s="48">
        <v>1</v>
      </c>
      <c r="U303" s="49">
        <v>0</v>
      </c>
      <c r="V303" s="49">
        <v>1</v>
      </c>
      <c r="W303" s="49">
        <v>0</v>
      </c>
      <c r="X303" s="49">
        <v>0.999998</v>
      </c>
      <c r="Y303" s="49">
        <v>0</v>
      </c>
      <c r="Z303" s="49">
        <v>0</v>
      </c>
      <c r="AA303" s="71">
        <v>303</v>
      </c>
      <c r="AB303" s="71"/>
      <c r="AC303" s="72"/>
      <c r="AD303" s="78" t="s">
        <v>2006</v>
      </c>
      <c r="AE303" s="78">
        <v>788</v>
      </c>
      <c r="AF303" s="78">
        <v>1742</v>
      </c>
      <c r="AG303" s="78">
        <v>6233</v>
      </c>
      <c r="AH303" s="78">
        <v>503</v>
      </c>
      <c r="AI303" s="78"/>
      <c r="AJ303" s="78" t="s">
        <v>2298</v>
      </c>
      <c r="AK303" s="78" t="s">
        <v>2491</v>
      </c>
      <c r="AL303" s="83" t="s">
        <v>2680</v>
      </c>
      <c r="AM303" s="78"/>
      <c r="AN303" s="80">
        <v>40682.363958333335</v>
      </c>
      <c r="AO303" s="78"/>
      <c r="AP303" s="78" t="b">
        <v>1</v>
      </c>
      <c r="AQ303" s="78" t="b">
        <v>0</v>
      </c>
      <c r="AR303" s="78" t="b">
        <v>0</v>
      </c>
      <c r="AS303" s="78"/>
      <c r="AT303" s="78">
        <v>42</v>
      </c>
      <c r="AU303" s="83" t="s">
        <v>2957</v>
      </c>
      <c r="AV303" s="78" t="b">
        <v>0</v>
      </c>
      <c r="AW303" s="78" t="s">
        <v>3104</v>
      </c>
      <c r="AX303" s="83" t="s">
        <v>3405</v>
      </c>
      <c r="AY303" s="78" t="s">
        <v>66</v>
      </c>
      <c r="AZ303" s="78" t="str">
        <f>REPLACE(INDEX(GroupVertices[Group],MATCH(Vertices[[#This Row],[Vertex]],GroupVertices[Vertex],0)),1,1,"")</f>
        <v>36</v>
      </c>
      <c r="BA303" s="48" t="s">
        <v>766</v>
      </c>
      <c r="BB303" s="48" t="s">
        <v>766</v>
      </c>
      <c r="BC303" s="48" t="s">
        <v>797</v>
      </c>
      <c r="BD303" s="48" t="s">
        <v>797</v>
      </c>
      <c r="BE303" s="48" t="s">
        <v>859</v>
      </c>
      <c r="BF303" s="48" t="s">
        <v>859</v>
      </c>
      <c r="BG303" s="116" t="s">
        <v>4406</v>
      </c>
      <c r="BH303" s="116" t="s">
        <v>4406</v>
      </c>
      <c r="BI303" s="116" t="s">
        <v>4534</v>
      </c>
      <c r="BJ303" s="116" t="s">
        <v>4534</v>
      </c>
      <c r="BK303" s="116">
        <v>0</v>
      </c>
      <c r="BL303" s="120">
        <v>0</v>
      </c>
      <c r="BM303" s="116">
        <v>0</v>
      </c>
      <c r="BN303" s="120">
        <v>0</v>
      </c>
      <c r="BO303" s="116">
        <v>0</v>
      </c>
      <c r="BP303" s="120">
        <v>0</v>
      </c>
      <c r="BQ303" s="116">
        <v>12</v>
      </c>
      <c r="BR303" s="120">
        <v>100</v>
      </c>
      <c r="BS303" s="116">
        <v>12</v>
      </c>
      <c r="BT303" s="2"/>
      <c r="BU303" s="3"/>
      <c r="BV303" s="3"/>
      <c r="BW303" s="3"/>
      <c r="BX303" s="3"/>
    </row>
    <row r="304" spans="1:76" ht="15">
      <c r="A304" s="64" t="s">
        <v>522</v>
      </c>
      <c r="B304" s="65"/>
      <c r="C304" s="65" t="s">
        <v>64</v>
      </c>
      <c r="D304" s="66">
        <v>166.4740513175827</v>
      </c>
      <c r="E304" s="68"/>
      <c r="F304" s="100" t="s">
        <v>3099</v>
      </c>
      <c r="G304" s="65"/>
      <c r="H304" s="69" t="s">
        <v>522</v>
      </c>
      <c r="I304" s="70"/>
      <c r="J304" s="70"/>
      <c r="K304" s="69" t="s">
        <v>3720</v>
      </c>
      <c r="L304" s="73">
        <v>1</v>
      </c>
      <c r="M304" s="74">
        <v>9112.1494140625</v>
      </c>
      <c r="N304" s="74">
        <v>3626.10791015625</v>
      </c>
      <c r="O304" s="75"/>
      <c r="P304" s="76"/>
      <c r="Q304" s="76"/>
      <c r="R304" s="86"/>
      <c r="S304" s="48">
        <v>1</v>
      </c>
      <c r="T304" s="48">
        <v>0</v>
      </c>
      <c r="U304" s="49">
        <v>0</v>
      </c>
      <c r="V304" s="49">
        <v>1</v>
      </c>
      <c r="W304" s="49">
        <v>0</v>
      </c>
      <c r="X304" s="49">
        <v>0.999998</v>
      </c>
      <c r="Y304" s="49">
        <v>0</v>
      </c>
      <c r="Z304" s="49">
        <v>0</v>
      </c>
      <c r="AA304" s="71">
        <v>304</v>
      </c>
      <c r="AB304" s="71"/>
      <c r="AC304" s="72"/>
      <c r="AD304" s="78" t="s">
        <v>2007</v>
      </c>
      <c r="AE304" s="78">
        <v>3222</v>
      </c>
      <c r="AF304" s="78">
        <v>8169</v>
      </c>
      <c r="AG304" s="78">
        <v>50215</v>
      </c>
      <c r="AH304" s="78">
        <v>446</v>
      </c>
      <c r="AI304" s="78"/>
      <c r="AJ304" s="78" t="s">
        <v>2299</v>
      </c>
      <c r="AK304" s="78" t="s">
        <v>2492</v>
      </c>
      <c r="AL304" s="83" t="s">
        <v>2681</v>
      </c>
      <c r="AM304" s="78"/>
      <c r="AN304" s="80">
        <v>40970.41862268518</v>
      </c>
      <c r="AO304" s="83" t="s">
        <v>2945</v>
      </c>
      <c r="AP304" s="78" t="b">
        <v>0</v>
      </c>
      <c r="AQ304" s="78" t="b">
        <v>0</v>
      </c>
      <c r="AR304" s="78" t="b">
        <v>1</v>
      </c>
      <c r="AS304" s="78"/>
      <c r="AT304" s="78">
        <v>180</v>
      </c>
      <c r="AU304" s="83" t="s">
        <v>2957</v>
      </c>
      <c r="AV304" s="78" t="b">
        <v>0</v>
      </c>
      <c r="AW304" s="78" t="s">
        <v>3104</v>
      </c>
      <c r="AX304" s="83" t="s">
        <v>3406</v>
      </c>
      <c r="AY304" s="78" t="s">
        <v>65</v>
      </c>
      <c r="AZ304" s="78" t="str">
        <f>REPLACE(INDEX(GroupVertices[Group],MATCH(Vertices[[#This Row],[Vertex]],GroupVertices[Vertex],0)),1,1,"")</f>
        <v>36</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409</v>
      </c>
      <c r="B305" s="65"/>
      <c r="C305" s="65" t="s">
        <v>64</v>
      </c>
      <c r="D305" s="66">
        <v>162.70769763740412</v>
      </c>
      <c r="E305" s="68"/>
      <c r="F305" s="100" t="s">
        <v>1058</v>
      </c>
      <c r="G305" s="65"/>
      <c r="H305" s="69" t="s">
        <v>409</v>
      </c>
      <c r="I305" s="70"/>
      <c r="J305" s="70"/>
      <c r="K305" s="69" t="s">
        <v>3721</v>
      </c>
      <c r="L305" s="73">
        <v>1</v>
      </c>
      <c r="M305" s="74">
        <v>8663.8505859375</v>
      </c>
      <c r="N305" s="74">
        <v>1382.2147216796875</v>
      </c>
      <c r="O305" s="75"/>
      <c r="P305" s="76"/>
      <c r="Q305" s="76"/>
      <c r="R305" s="86"/>
      <c r="S305" s="48">
        <v>0</v>
      </c>
      <c r="T305" s="48">
        <v>1</v>
      </c>
      <c r="U305" s="49">
        <v>0</v>
      </c>
      <c r="V305" s="49">
        <v>1</v>
      </c>
      <c r="W305" s="49">
        <v>0</v>
      </c>
      <c r="X305" s="49">
        <v>0.999998</v>
      </c>
      <c r="Y305" s="49">
        <v>0</v>
      </c>
      <c r="Z305" s="49">
        <v>0</v>
      </c>
      <c r="AA305" s="71">
        <v>305</v>
      </c>
      <c r="AB305" s="71"/>
      <c r="AC305" s="72"/>
      <c r="AD305" s="78" t="s">
        <v>2008</v>
      </c>
      <c r="AE305" s="78">
        <v>393</v>
      </c>
      <c r="AF305" s="78">
        <v>1293</v>
      </c>
      <c r="AG305" s="78">
        <v>4981</v>
      </c>
      <c r="AH305" s="78">
        <v>2509</v>
      </c>
      <c r="AI305" s="78"/>
      <c r="AJ305" s="78" t="s">
        <v>2300</v>
      </c>
      <c r="AK305" s="78" t="s">
        <v>2322</v>
      </c>
      <c r="AL305" s="83" t="s">
        <v>2682</v>
      </c>
      <c r="AM305" s="78"/>
      <c r="AN305" s="80">
        <v>40560.561898148146</v>
      </c>
      <c r="AO305" s="83" t="s">
        <v>2946</v>
      </c>
      <c r="AP305" s="78" t="b">
        <v>0</v>
      </c>
      <c r="AQ305" s="78" t="b">
        <v>0</v>
      </c>
      <c r="AR305" s="78" t="b">
        <v>0</v>
      </c>
      <c r="AS305" s="78"/>
      <c r="AT305" s="78">
        <v>35</v>
      </c>
      <c r="AU305" s="83" t="s">
        <v>2966</v>
      </c>
      <c r="AV305" s="78" t="b">
        <v>0</v>
      </c>
      <c r="AW305" s="78" t="s">
        <v>3104</v>
      </c>
      <c r="AX305" s="83" t="s">
        <v>3407</v>
      </c>
      <c r="AY305" s="78" t="s">
        <v>66</v>
      </c>
      <c r="AZ305" s="78" t="str">
        <f>REPLACE(INDEX(GroupVertices[Group],MATCH(Vertices[[#This Row],[Vertex]],GroupVertices[Vertex],0)),1,1,"")</f>
        <v>35</v>
      </c>
      <c r="BA305" s="48"/>
      <c r="BB305" s="48"/>
      <c r="BC305" s="48"/>
      <c r="BD305" s="48"/>
      <c r="BE305" s="48" t="s">
        <v>800</v>
      </c>
      <c r="BF305" s="48" t="s">
        <v>800</v>
      </c>
      <c r="BG305" s="116" t="s">
        <v>4407</v>
      </c>
      <c r="BH305" s="116" t="s">
        <v>4407</v>
      </c>
      <c r="BI305" s="116" t="s">
        <v>4535</v>
      </c>
      <c r="BJ305" s="116" t="s">
        <v>4535</v>
      </c>
      <c r="BK305" s="116">
        <v>0</v>
      </c>
      <c r="BL305" s="120">
        <v>0</v>
      </c>
      <c r="BM305" s="116">
        <v>1</v>
      </c>
      <c r="BN305" s="120">
        <v>5</v>
      </c>
      <c r="BO305" s="116">
        <v>0</v>
      </c>
      <c r="BP305" s="120">
        <v>0</v>
      </c>
      <c r="BQ305" s="116">
        <v>19</v>
      </c>
      <c r="BR305" s="120">
        <v>95</v>
      </c>
      <c r="BS305" s="116">
        <v>20</v>
      </c>
      <c r="BT305" s="2"/>
      <c r="BU305" s="3"/>
      <c r="BV305" s="3"/>
      <c r="BW305" s="3"/>
      <c r="BX305" s="3"/>
    </row>
    <row r="306" spans="1:76" ht="15">
      <c r="A306" s="64" t="s">
        <v>523</v>
      </c>
      <c r="B306" s="65"/>
      <c r="C306" s="65" t="s">
        <v>64</v>
      </c>
      <c r="D306" s="66">
        <v>167.31540083078139</v>
      </c>
      <c r="E306" s="68"/>
      <c r="F306" s="100" t="s">
        <v>3100</v>
      </c>
      <c r="G306" s="65"/>
      <c r="H306" s="69" t="s">
        <v>523</v>
      </c>
      <c r="I306" s="70"/>
      <c r="J306" s="70"/>
      <c r="K306" s="69" t="s">
        <v>3722</v>
      </c>
      <c r="L306" s="73">
        <v>1</v>
      </c>
      <c r="M306" s="74">
        <v>8663.8505859375</v>
      </c>
      <c r="N306" s="74">
        <v>1652.77587890625</v>
      </c>
      <c r="O306" s="75"/>
      <c r="P306" s="76"/>
      <c r="Q306" s="76"/>
      <c r="R306" s="86"/>
      <c r="S306" s="48">
        <v>1</v>
      </c>
      <c r="T306" s="48">
        <v>0</v>
      </c>
      <c r="U306" s="49">
        <v>0</v>
      </c>
      <c r="V306" s="49">
        <v>1</v>
      </c>
      <c r="W306" s="49">
        <v>0</v>
      </c>
      <c r="X306" s="49">
        <v>0.999998</v>
      </c>
      <c r="Y306" s="49">
        <v>0</v>
      </c>
      <c r="Z306" s="49">
        <v>0</v>
      </c>
      <c r="AA306" s="71">
        <v>306</v>
      </c>
      <c r="AB306" s="71"/>
      <c r="AC306" s="72"/>
      <c r="AD306" s="78" t="s">
        <v>2009</v>
      </c>
      <c r="AE306" s="78">
        <v>762</v>
      </c>
      <c r="AF306" s="78">
        <v>9705</v>
      </c>
      <c r="AG306" s="78">
        <v>8134</v>
      </c>
      <c r="AH306" s="78">
        <v>6150</v>
      </c>
      <c r="AI306" s="78">
        <v>0</v>
      </c>
      <c r="AJ306" s="78" t="s">
        <v>2301</v>
      </c>
      <c r="AK306" s="78" t="s">
        <v>2493</v>
      </c>
      <c r="AL306" s="83" t="s">
        <v>2683</v>
      </c>
      <c r="AM306" s="78" t="s">
        <v>2315</v>
      </c>
      <c r="AN306" s="80">
        <v>41255.70664351852</v>
      </c>
      <c r="AO306" s="83" t="s">
        <v>2947</v>
      </c>
      <c r="AP306" s="78" t="b">
        <v>0</v>
      </c>
      <c r="AQ306" s="78" t="b">
        <v>0</v>
      </c>
      <c r="AR306" s="78" t="b">
        <v>1</v>
      </c>
      <c r="AS306" s="78" t="s">
        <v>1621</v>
      </c>
      <c r="AT306" s="78">
        <v>30</v>
      </c>
      <c r="AU306" s="83" t="s">
        <v>2974</v>
      </c>
      <c r="AV306" s="78" t="b">
        <v>1</v>
      </c>
      <c r="AW306" s="78" t="s">
        <v>3104</v>
      </c>
      <c r="AX306" s="83" t="s">
        <v>3408</v>
      </c>
      <c r="AY306" s="78" t="s">
        <v>65</v>
      </c>
      <c r="AZ306" s="78" t="str">
        <f>REPLACE(INDEX(GroupVertices[Group],MATCH(Vertices[[#This Row],[Vertex]],GroupVertices[Vertex],0)),1,1,"")</f>
        <v>35</v>
      </c>
      <c r="BA306" s="48"/>
      <c r="BB306" s="48"/>
      <c r="BC306" s="48"/>
      <c r="BD306" s="48"/>
      <c r="BE306" s="48"/>
      <c r="BF306" s="48"/>
      <c r="BG306" s="48"/>
      <c r="BH306" s="48"/>
      <c r="BI306" s="48"/>
      <c r="BJ306" s="48"/>
      <c r="BK306" s="48"/>
      <c r="BL306" s="49"/>
      <c r="BM306" s="48"/>
      <c r="BN306" s="49"/>
      <c r="BO306" s="48"/>
      <c r="BP306" s="49"/>
      <c r="BQ306" s="48"/>
      <c r="BR306" s="49"/>
      <c r="BS306" s="48"/>
      <c r="BT306" s="2"/>
      <c r="BU306" s="3"/>
      <c r="BV306" s="3"/>
      <c r="BW306" s="3"/>
      <c r="BX306" s="3"/>
    </row>
    <row r="307" spans="1:76" ht="15">
      <c r="A307" s="64" t="s">
        <v>411</v>
      </c>
      <c r="B307" s="65"/>
      <c r="C307" s="65" t="s">
        <v>64</v>
      </c>
      <c r="D307" s="66">
        <v>162.24703686878425</v>
      </c>
      <c r="E307" s="68"/>
      <c r="F307" s="100" t="s">
        <v>3101</v>
      </c>
      <c r="G307" s="65"/>
      <c r="H307" s="69" t="s">
        <v>411</v>
      </c>
      <c r="I307" s="70"/>
      <c r="J307" s="70"/>
      <c r="K307" s="69" t="s">
        <v>3723</v>
      </c>
      <c r="L307" s="73">
        <v>1</v>
      </c>
      <c r="M307" s="74">
        <v>7802.98828125</v>
      </c>
      <c r="N307" s="74">
        <v>8893.6376953125</v>
      </c>
      <c r="O307" s="75"/>
      <c r="P307" s="76"/>
      <c r="Q307" s="76"/>
      <c r="R307" s="86"/>
      <c r="S307" s="48">
        <v>0</v>
      </c>
      <c r="T307" s="48">
        <v>1</v>
      </c>
      <c r="U307" s="49">
        <v>0</v>
      </c>
      <c r="V307" s="49">
        <v>0.076923</v>
      </c>
      <c r="W307" s="49">
        <v>0</v>
      </c>
      <c r="X307" s="49">
        <v>0.573476</v>
      </c>
      <c r="Y307" s="49">
        <v>0</v>
      </c>
      <c r="Z307" s="49">
        <v>0</v>
      </c>
      <c r="AA307" s="71">
        <v>307</v>
      </c>
      <c r="AB307" s="71"/>
      <c r="AC307" s="72"/>
      <c r="AD307" s="78" t="s">
        <v>2010</v>
      </c>
      <c r="AE307" s="78">
        <v>146</v>
      </c>
      <c r="AF307" s="78">
        <v>452</v>
      </c>
      <c r="AG307" s="78">
        <v>2116</v>
      </c>
      <c r="AH307" s="78">
        <v>1480</v>
      </c>
      <c r="AI307" s="78"/>
      <c r="AJ307" s="78" t="s">
        <v>2302</v>
      </c>
      <c r="AK307" s="78" t="s">
        <v>2344</v>
      </c>
      <c r="AL307" s="78"/>
      <c r="AM307" s="78"/>
      <c r="AN307" s="80">
        <v>40783.89144675926</v>
      </c>
      <c r="AO307" s="83" t="s">
        <v>2948</v>
      </c>
      <c r="AP307" s="78" t="b">
        <v>1</v>
      </c>
      <c r="AQ307" s="78" t="b">
        <v>0</v>
      </c>
      <c r="AR307" s="78" t="b">
        <v>1</v>
      </c>
      <c r="AS307" s="78"/>
      <c r="AT307" s="78">
        <v>5</v>
      </c>
      <c r="AU307" s="83" t="s">
        <v>2957</v>
      </c>
      <c r="AV307" s="78" t="b">
        <v>0</v>
      </c>
      <c r="AW307" s="78" t="s">
        <v>3104</v>
      </c>
      <c r="AX307" s="83" t="s">
        <v>3409</v>
      </c>
      <c r="AY307" s="78" t="s">
        <v>66</v>
      </c>
      <c r="AZ307" s="78" t="str">
        <f>REPLACE(INDEX(GroupVertices[Group],MATCH(Vertices[[#This Row],[Vertex]],GroupVertices[Vertex],0)),1,1,"")</f>
        <v>9</v>
      </c>
      <c r="BA307" s="48" t="s">
        <v>715</v>
      </c>
      <c r="BB307" s="48" t="s">
        <v>715</v>
      </c>
      <c r="BC307" s="48" t="s">
        <v>787</v>
      </c>
      <c r="BD307" s="48" t="s">
        <v>787</v>
      </c>
      <c r="BE307" s="48" t="s">
        <v>800</v>
      </c>
      <c r="BF307" s="48" t="s">
        <v>800</v>
      </c>
      <c r="BG307" s="116" t="s">
        <v>4355</v>
      </c>
      <c r="BH307" s="116" t="s">
        <v>4355</v>
      </c>
      <c r="BI307" s="116" t="s">
        <v>4484</v>
      </c>
      <c r="BJ307" s="116" t="s">
        <v>4484</v>
      </c>
      <c r="BK307" s="116">
        <v>0</v>
      </c>
      <c r="BL307" s="120">
        <v>0</v>
      </c>
      <c r="BM307" s="116">
        <v>0</v>
      </c>
      <c r="BN307" s="120">
        <v>0</v>
      </c>
      <c r="BO307" s="116">
        <v>0</v>
      </c>
      <c r="BP307" s="120">
        <v>0</v>
      </c>
      <c r="BQ307" s="116">
        <v>8</v>
      </c>
      <c r="BR307" s="120">
        <v>100</v>
      </c>
      <c r="BS307" s="116">
        <v>8</v>
      </c>
      <c r="BT307" s="2"/>
      <c r="BU307" s="3"/>
      <c r="BV307" s="3"/>
      <c r="BW307" s="3"/>
      <c r="BX307" s="3"/>
    </row>
    <row r="308" spans="1:76" ht="15">
      <c r="A308" s="64" t="s">
        <v>412</v>
      </c>
      <c r="B308" s="65"/>
      <c r="C308" s="65" t="s">
        <v>64</v>
      </c>
      <c r="D308" s="66">
        <v>162.10845521068578</v>
      </c>
      <c r="E308" s="68"/>
      <c r="F308" s="100" t="s">
        <v>1059</v>
      </c>
      <c r="G308" s="65"/>
      <c r="H308" s="69" t="s">
        <v>412</v>
      </c>
      <c r="I308" s="70"/>
      <c r="J308" s="70"/>
      <c r="K308" s="69" t="s">
        <v>3724</v>
      </c>
      <c r="L308" s="73">
        <v>1</v>
      </c>
      <c r="M308" s="74">
        <v>8663.8505859375</v>
      </c>
      <c r="N308" s="74">
        <v>2276.242919921875</v>
      </c>
      <c r="O308" s="75"/>
      <c r="P308" s="76"/>
      <c r="Q308" s="76"/>
      <c r="R308" s="86"/>
      <c r="S308" s="48">
        <v>0</v>
      </c>
      <c r="T308" s="48">
        <v>1</v>
      </c>
      <c r="U308" s="49">
        <v>0</v>
      </c>
      <c r="V308" s="49">
        <v>1</v>
      </c>
      <c r="W308" s="49">
        <v>0</v>
      </c>
      <c r="X308" s="49">
        <v>0.999998</v>
      </c>
      <c r="Y308" s="49">
        <v>0</v>
      </c>
      <c r="Z308" s="49">
        <v>0</v>
      </c>
      <c r="AA308" s="71">
        <v>308</v>
      </c>
      <c r="AB308" s="71"/>
      <c r="AC308" s="72"/>
      <c r="AD308" s="78" t="s">
        <v>2011</v>
      </c>
      <c r="AE308" s="78">
        <v>203</v>
      </c>
      <c r="AF308" s="78">
        <v>199</v>
      </c>
      <c r="AG308" s="78">
        <v>310</v>
      </c>
      <c r="AH308" s="78">
        <v>289</v>
      </c>
      <c r="AI308" s="78"/>
      <c r="AJ308" s="78" t="s">
        <v>2303</v>
      </c>
      <c r="AK308" s="78" t="s">
        <v>2494</v>
      </c>
      <c r="AL308" s="83" t="s">
        <v>2684</v>
      </c>
      <c r="AM308" s="78"/>
      <c r="AN308" s="80">
        <v>43474.966898148145</v>
      </c>
      <c r="AO308" s="83" t="s">
        <v>2949</v>
      </c>
      <c r="AP308" s="78" t="b">
        <v>0</v>
      </c>
      <c r="AQ308" s="78" t="b">
        <v>0</v>
      </c>
      <c r="AR308" s="78" t="b">
        <v>0</v>
      </c>
      <c r="AS308" s="78"/>
      <c r="AT308" s="78">
        <v>1</v>
      </c>
      <c r="AU308" s="83" t="s">
        <v>2957</v>
      </c>
      <c r="AV308" s="78" t="b">
        <v>0</v>
      </c>
      <c r="AW308" s="78" t="s">
        <v>3104</v>
      </c>
      <c r="AX308" s="83" t="s">
        <v>3410</v>
      </c>
      <c r="AY308" s="78" t="s">
        <v>66</v>
      </c>
      <c r="AZ308" s="78" t="str">
        <f>REPLACE(INDEX(GroupVertices[Group],MATCH(Vertices[[#This Row],[Vertex]],GroupVertices[Vertex],0)),1,1,"")</f>
        <v>34</v>
      </c>
      <c r="BA308" s="48" t="s">
        <v>767</v>
      </c>
      <c r="BB308" s="48" t="s">
        <v>767</v>
      </c>
      <c r="BC308" s="48" t="s">
        <v>798</v>
      </c>
      <c r="BD308" s="48" t="s">
        <v>798</v>
      </c>
      <c r="BE308" s="48" t="s">
        <v>860</v>
      </c>
      <c r="BF308" s="48" t="s">
        <v>860</v>
      </c>
      <c r="BG308" s="116" t="s">
        <v>4408</v>
      </c>
      <c r="BH308" s="116" t="s">
        <v>4408</v>
      </c>
      <c r="BI308" s="116" t="s">
        <v>4536</v>
      </c>
      <c r="BJ308" s="116" t="s">
        <v>4536</v>
      </c>
      <c r="BK308" s="116">
        <v>0</v>
      </c>
      <c r="BL308" s="120">
        <v>0</v>
      </c>
      <c r="BM308" s="116">
        <v>0</v>
      </c>
      <c r="BN308" s="120">
        <v>0</v>
      </c>
      <c r="BO308" s="116">
        <v>0</v>
      </c>
      <c r="BP308" s="120">
        <v>0</v>
      </c>
      <c r="BQ308" s="116">
        <v>28</v>
      </c>
      <c r="BR308" s="120">
        <v>100</v>
      </c>
      <c r="BS308" s="116">
        <v>28</v>
      </c>
      <c r="BT308" s="2"/>
      <c r="BU308" s="3"/>
      <c r="BV308" s="3"/>
      <c r="BW308" s="3"/>
      <c r="BX308" s="3"/>
    </row>
    <row r="309" spans="1:76" ht="15">
      <c r="A309" s="64" t="s">
        <v>524</v>
      </c>
      <c r="B309" s="65"/>
      <c r="C309" s="65" t="s">
        <v>64</v>
      </c>
      <c r="D309" s="66">
        <v>165.84194367550504</v>
      </c>
      <c r="E309" s="68"/>
      <c r="F309" s="100" t="s">
        <v>3102</v>
      </c>
      <c r="G309" s="65"/>
      <c r="H309" s="69" t="s">
        <v>524</v>
      </c>
      <c r="I309" s="70"/>
      <c r="J309" s="70"/>
      <c r="K309" s="69" t="s">
        <v>3725</v>
      </c>
      <c r="L309" s="73">
        <v>1</v>
      </c>
      <c r="M309" s="74">
        <v>8663.8505859375</v>
      </c>
      <c r="N309" s="74">
        <v>2546.80419921875</v>
      </c>
      <c r="O309" s="75"/>
      <c r="P309" s="76"/>
      <c r="Q309" s="76"/>
      <c r="R309" s="86"/>
      <c r="S309" s="48">
        <v>1</v>
      </c>
      <c r="T309" s="48">
        <v>0</v>
      </c>
      <c r="U309" s="49">
        <v>0</v>
      </c>
      <c r="V309" s="49">
        <v>1</v>
      </c>
      <c r="W309" s="49">
        <v>0</v>
      </c>
      <c r="X309" s="49">
        <v>0.999998</v>
      </c>
      <c r="Y309" s="49">
        <v>0</v>
      </c>
      <c r="Z309" s="49">
        <v>0</v>
      </c>
      <c r="AA309" s="71">
        <v>309</v>
      </c>
      <c r="AB309" s="71"/>
      <c r="AC309" s="72"/>
      <c r="AD309" s="78" t="s">
        <v>2012</v>
      </c>
      <c r="AE309" s="78">
        <v>1324</v>
      </c>
      <c r="AF309" s="78">
        <v>7015</v>
      </c>
      <c r="AG309" s="78">
        <v>53559</v>
      </c>
      <c r="AH309" s="78">
        <v>26279</v>
      </c>
      <c r="AI309" s="78"/>
      <c r="AJ309" s="78" t="s">
        <v>2304</v>
      </c>
      <c r="AK309" s="78" t="s">
        <v>2495</v>
      </c>
      <c r="AL309" s="83" t="s">
        <v>2685</v>
      </c>
      <c r="AM309" s="78"/>
      <c r="AN309" s="80">
        <v>39869.65646990741</v>
      </c>
      <c r="AO309" s="83" t="s">
        <v>2950</v>
      </c>
      <c r="AP309" s="78" t="b">
        <v>0</v>
      </c>
      <c r="AQ309" s="78" t="b">
        <v>0</v>
      </c>
      <c r="AR309" s="78" t="b">
        <v>1</v>
      </c>
      <c r="AS309" s="78"/>
      <c r="AT309" s="78">
        <v>485</v>
      </c>
      <c r="AU309" s="83" t="s">
        <v>2972</v>
      </c>
      <c r="AV309" s="78" t="b">
        <v>0</v>
      </c>
      <c r="AW309" s="78" t="s">
        <v>3104</v>
      </c>
      <c r="AX309" s="83" t="s">
        <v>3411</v>
      </c>
      <c r="AY309" s="78" t="s">
        <v>65</v>
      </c>
      <c r="AZ309" s="78" t="str">
        <f>REPLACE(INDEX(GroupVertices[Group],MATCH(Vertices[[#This Row],[Vertex]],GroupVertices[Vertex],0)),1,1,"")</f>
        <v>34</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row r="310" spans="1:76" ht="15">
      <c r="A310" s="64" t="s">
        <v>413</v>
      </c>
      <c r="B310" s="65"/>
      <c r="C310" s="65" t="s">
        <v>64</v>
      </c>
      <c r="D310" s="66">
        <v>162.4809276514248</v>
      </c>
      <c r="E310" s="68"/>
      <c r="F310" s="100" t="s">
        <v>1060</v>
      </c>
      <c r="G310" s="65"/>
      <c r="H310" s="69" t="s">
        <v>413</v>
      </c>
      <c r="I310" s="70"/>
      <c r="J310" s="70"/>
      <c r="K310" s="69" t="s">
        <v>3726</v>
      </c>
      <c r="L310" s="73">
        <v>22.721010229021452</v>
      </c>
      <c r="M310" s="74">
        <v>6627.001953125</v>
      </c>
      <c r="N310" s="74">
        <v>7139.8740234375</v>
      </c>
      <c r="O310" s="75"/>
      <c r="P310" s="76"/>
      <c r="Q310" s="76"/>
      <c r="R310" s="86"/>
      <c r="S310" s="48">
        <v>2</v>
      </c>
      <c r="T310" s="48">
        <v>2</v>
      </c>
      <c r="U310" s="49">
        <v>6</v>
      </c>
      <c r="V310" s="49">
        <v>0.333333</v>
      </c>
      <c r="W310" s="49">
        <v>0</v>
      </c>
      <c r="X310" s="49">
        <v>1.918916</v>
      </c>
      <c r="Y310" s="49">
        <v>0</v>
      </c>
      <c r="Z310" s="49">
        <v>0.3333333333333333</v>
      </c>
      <c r="AA310" s="71">
        <v>310</v>
      </c>
      <c r="AB310" s="71"/>
      <c r="AC310" s="72"/>
      <c r="AD310" s="78" t="s">
        <v>2013</v>
      </c>
      <c r="AE310" s="78">
        <v>657</v>
      </c>
      <c r="AF310" s="78">
        <v>879</v>
      </c>
      <c r="AG310" s="78">
        <v>15563</v>
      </c>
      <c r="AH310" s="78">
        <v>8437</v>
      </c>
      <c r="AI310" s="78"/>
      <c r="AJ310" s="78" t="s">
        <v>2305</v>
      </c>
      <c r="AK310" s="78" t="s">
        <v>2496</v>
      </c>
      <c r="AL310" s="83" t="s">
        <v>2686</v>
      </c>
      <c r="AM310" s="78"/>
      <c r="AN310" s="80">
        <v>39835.66056712963</v>
      </c>
      <c r="AO310" s="83" t="s">
        <v>2951</v>
      </c>
      <c r="AP310" s="78" t="b">
        <v>0</v>
      </c>
      <c r="AQ310" s="78" t="b">
        <v>0</v>
      </c>
      <c r="AR310" s="78" t="b">
        <v>1</v>
      </c>
      <c r="AS310" s="78"/>
      <c r="AT310" s="78">
        <v>32</v>
      </c>
      <c r="AU310" s="83" t="s">
        <v>2960</v>
      </c>
      <c r="AV310" s="78" t="b">
        <v>0</v>
      </c>
      <c r="AW310" s="78" t="s">
        <v>3104</v>
      </c>
      <c r="AX310" s="83" t="s">
        <v>3412</v>
      </c>
      <c r="AY310" s="78" t="s">
        <v>66</v>
      </c>
      <c r="AZ310" s="78" t="str">
        <f>REPLACE(INDEX(GroupVertices[Group],MATCH(Vertices[[#This Row],[Vertex]],GroupVertices[Vertex],0)),1,1,"")</f>
        <v>13</v>
      </c>
      <c r="BA310" s="48" t="s">
        <v>768</v>
      </c>
      <c r="BB310" s="48" t="s">
        <v>768</v>
      </c>
      <c r="BC310" s="48" t="s">
        <v>799</v>
      </c>
      <c r="BD310" s="48" t="s">
        <v>799</v>
      </c>
      <c r="BE310" s="48" t="s">
        <v>861</v>
      </c>
      <c r="BF310" s="48" t="s">
        <v>861</v>
      </c>
      <c r="BG310" s="116" t="s">
        <v>4029</v>
      </c>
      <c r="BH310" s="116" t="s">
        <v>4029</v>
      </c>
      <c r="BI310" s="116" t="s">
        <v>4155</v>
      </c>
      <c r="BJ310" s="116" t="s">
        <v>4155</v>
      </c>
      <c r="BK310" s="116">
        <v>3</v>
      </c>
      <c r="BL310" s="120">
        <v>8.333333333333334</v>
      </c>
      <c r="BM310" s="116">
        <v>0</v>
      </c>
      <c r="BN310" s="120">
        <v>0</v>
      </c>
      <c r="BO310" s="116">
        <v>0</v>
      </c>
      <c r="BP310" s="120">
        <v>0</v>
      </c>
      <c r="BQ310" s="116">
        <v>33</v>
      </c>
      <c r="BR310" s="120">
        <v>91.66666666666667</v>
      </c>
      <c r="BS310" s="116">
        <v>36</v>
      </c>
      <c r="BT310" s="2"/>
      <c r="BU310" s="3"/>
      <c r="BV310" s="3"/>
      <c r="BW310" s="3"/>
      <c r="BX310" s="3"/>
    </row>
    <row r="311" spans="1:76" ht="15">
      <c r="A311" s="64" t="s">
        <v>525</v>
      </c>
      <c r="B311" s="65"/>
      <c r="C311" s="65" t="s">
        <v>64</v>
      </c>
      <c r="D311" s="66">
        <v>181.13796265732392</v>
      </c>
      <c r="E311" s="68"/>
      <c r="F311" s="100" t="s">
        <v>3103</v>
      </c>
      <c r="G311" s="65"/>
      <c r="H311" s="69" t="s">
        <v>525</v>
      </c>
      <c r="I311" s="70"/>
      <c r="J311" s="70"/>
      <c r="K311" s="69" t="s">
        <v>3727</v>
      </c>
      <c r="L311" s="73">
        <v>1</v>
      </c>
      <c r="M311" s="74">
        <v>6568.49755859375</v>
      </c>
      <c r="N311" s="74">
        <v>6505.23193359375</v>
      </c>
      <c r="O311" s="75"/>
      <c r="P311" s="76"/>
      <c r="Q311" s="76"/>
      <c r="R311" s="86"/>
      <c r="S311" s="48">
        <v>1</v>
      </c>
      <c r="T311" s="48">
        <v>0</v>
      </c>
      <c r="U311" s="49">
        <v>0</v>
      </c>
      <c r="V311" s="49">
        <v>0.2</v>
      </c>
      <c r="W311" s="49">
        <v>0</v>
      </c>
      <c r="X311" s="49">
        <v>0.693693</v>
      </c>
      <c r="Y311" s="49">
        <v>0</v>
      </c>
      <c r="Z311" s="49">
        <v>0</v>
      </c>
      <c r="AA311" s="71">
        <v>311</v>
      </c>
      <c r="AB311" s="71"/>
      <c r="AC311" s="72"/>
      <c r="AD311" s="78" t="s">
        <v>2014</v>
      </c>
      <c r="AE311" s="78">
        <v>1453</v>
      </c>
      <c r="AF311" s="78">
        <v>34940</v>
      </c>
      <c r="AG311" s="78">
        <v>156461</v>
      </c>
      <c r="AH311" s="78">
        <v>105753</v>
      </c>
      <c r="AI311" s="78"/>
      <c r="AJ311" s="78" t="s">
        <v>2306</v>
      </c>
      <c r="AK311" s="78" t="s">
        <v>2497</v>
      </c>
      <c r="AL311" s="83" t="s">
        <v>2687</v>
      </c>
      <c r="AM311" s="78"/>
      <c r="AN311" s="80">
        <v>40698.35733796296</v>
      </c>
      <c r="AO311" s="83" t="s">
        <v>2952</v>
      </c>
      <c r="AP311" s="78" t="b">
        <v>0</v>
      </c>
      <c r="AQ311" s="78" t="b">
        <v>0</v>
      </c>
      <c r="AR311" s="78" t="b">
        <v>0</v>
      </c>
      <c r="AS311" s="78"/>
      <c r="AT311" s="78">
        <v>375</v>
      </c>
      <c r="AU311" s="83" t="s">
        <v>2957</v>
      </c>
      <c r="AV311" s="78" t="b">
        <v>0</v>
      </c>
      <c r="AW311" s="78" t="s">
        <v>3104</v>
      </c>
      <c r="AX311" s="83" t="s">
        <v>3413</v>
      </c>
      <c r="AY311" s="78" t="s">
        <v>65</v>
      </c>
      <c r="AZ311" s="78" t="str">
        <f>REPLACE(INDEX(GroupVertices[Group],MATCH(Vertices[[#This Row],[Vertex]],GroupVertices[Vertex],0)),1,1,"")</f>
        <v>13</v>
      </c>
      <c r="BA311" s="48"/>
      <c r="BB311" s="48"/>
      <c r="BC311" s="48"/>
      <c r="BD311" s="48"/>
      <c r="BE311" s="48"/>
      <c r="BF311" s="48"/>
      <c r="BG311" s="48"/>
      <c r="BH311" s="48"/>
      <c r="BI311" s="48"/>
      <c r="BJ311" s="48"/>
      <c r="BK311" s="48"/>
      <c r="BL311" s="49"/>
      <c r="BM311" s="48"/>
      <c r="BN311" s="49"/>
      <c r="BO311" s="48"/>
      <c r="BP311" s="49"/>
      <c r="BQ311" s="48"/>
      <c r="BR311" s="49"/>
      <c r="BS311" s="48"/>
      <c r="BT311" s="2"/>
      <c r="BU311" s="3"/>
      <c r="BV311" s="3"/>
      <c r="BW311" s="3"/>
      <c r="BX311" s="3"/>
    </row>
    <row r="312" spans="1:76" ht="15">
      <c r="A312" s="64" t="s">
        <v>414</v>
      </c>
      <c r="B312" s="65"/>
      <c r="C312" s="65" t="s">
        <v>64</v>
      </c>
      <c r="D312" s="66">
        <v>162.04053376560984</v>
      </c>
      <c r="E312" s="68"/>
      <c r="F312" s="100" t="s">
        <v>1061</v>
      </c>
      <c r="G312" s="65"/>
      <c r="H312" s="69" t="s">
        <v>414</v>
      </c>
      <c r="I312" s="70"/>
      <c r="J312" s="70"/>
      <c r="K312" s="69" t="s">
        <v>3728</v>
      </c>
      <c r="L312" s="73">
        <v>1</v>
      </c>
      <c r="M312" s="74">
        <v>6321.65478515625</v>
      </c>
      <c r="N312" s="74">
        <v>7540.42236328125</v>
      </c>
      <c r="O312" s="75"/>
      <c r="P312" s="76"/>
      <c r="Q312" s="76"/>
      <c r="R312" s="86"/>
      <c r="S312" s="48">
        <v>0</v>
      </c>
      <c r="T312" s="48">
        <v>1</v>
      </c>
      <c r="U312" s="49">
        <v>0</v>
      </c>
      <c r="V312" s="49">
        <v>0.2</v>
      </c>
      <c r="W312" s="49">
        <v>0</v>
      </c>
      <c r="X312" s="49">
        <v>0.693693</v>
      </c>
      <c r="Y312" s="49">
        <v>0</v>
      </c>
      <c r="Z312" s="49">
        <v>0</v>
      </c>
      <c r="AA312" s="71">
        <v>312</v>
      </c>
      <c r="AB312" s="71"/>
      <c r="AC312" s="72"/>
      <c r="AD312" s="78" t="s">
        <v>2015</v>
      </c>
      <c r="AE312" s="78">
        <v>32</v>
      </c>
      <c r="AF312" s="78">
        <v>75</v>
      </c>
      <c r="AG312" s="78">
        <v>2595</v>
      </c>
      <c r="AH312" s="78">
        <v>3758</v>
      </c>
      <c r="AI312" s="78"/>
      <c r="AJ312" s="78" t="s">
        <v>2307</v>
      </c>
      <c r="AK312" s="78" t="s">
        <v>2498</v>
      </c>
      <c r="AL312" s="83" t="s">
        <v>2688</v>
      </c>
      <c r="AM312" s="78"/>
      <c r="AN312" s="80">
        <v>43556.81958333333</v>
      </c>
      <c r="AO312" s="83" t="s">
        <v>2953</v>
      </c>
      <c r="AP312" s="78" t="b">
        <v>1</v>
      </c>
      <c r="AQ312" s="78" t="b">
        <v>0</v>
      </c>
      <c r="AR312" s="78" t="b">
        <v>1</v>
      </c>
      <c r="AS312" s="78"/>
      <c r="AT312" s="78">
        <v>0</v>
      </c>
      <c r="AU312" s="78"/>
      <c r="AV312" s="78" t="b">
        <v>0</v>
      </c>
      <c r="AW312" s="78" t="s">
        <v>3104</v>
      </c>
      <c r="AX312" s="83" t="s">
        <v>3414</v>
      </c>
      <c r="AY312" s="78" t="s">
        <v>66</v>
      </c>
      <c r="AZ312" s="78" t="str">
        <f>REPLACE(INDEX(GroupVertices[Group],MATCH(Vertices[[#This Row],[Vertex]],GroupVertices[Vertex],0)),1,1,"")</f>
        <v>13</v>
      </c>
      <c r="BA312" s="48"/>
      <c r="BB312" s="48"/>
      <c r="BC312" s="48"/>
      <c r="BD312" s="48"/>
      <c r="BE312" s="48"/>
      <c r="BF312" s="48"/>
      <c r="BG312" s="116" t="s">
        <v>4409</v>
      </c>
      <c r="BH312" s="116" t="s">
        <v>4409</v>
      </c>
      <c r="BI312" s="116" t="s">
        <v>4537</v>
      </c>
      <c r="BJ312" s="116" t="s">
        <v>4537</v>
      </c>
      <c r="BK312" s="116">
        <v>2</v>
      </c>
      <c r="BL312" s="120">
        <v>8.333333333333334</v>
      </c>
      <c r="BM312" s="116">
        <v>0</v>
      </c>
      <c r="BN312" s="120">
        <v>0</v>
      </c>
      <c r="BO312" s="116">
        <v>0</v>
      </c>
      <c r="BP312" s="120">
        <v>0</v>
      </c>
      <c r="BQ312" s="116">
        <v>22</v>
      </c>
      <c r="BR312" s="120">
        <v>91.66666666666667</v>
      </c>
      <c r="BS312" s="116">
        <v>24</v>
      </c>
      <c r="BT312" s="2"/>
      <c r="BU312" s="3"/>
      <c r="BV312" s="3"/>
      <c r="BW312" s="3"/>
      <c r="BX312" s="3"/>
    </row>
    <row r="313" spans="1:76" ht="15">
      <c r="A313" s="64" t="s">
        <v>415</v>
      </c>
      <c r="B313" s="65"/>
      <c r="C313" s="65" t="s">
        <v>64</v>
      </c>
      <c r="D313" s="66">
        <v>162.34398925409425</v>
      </c>
      <c r="E313" s="68"/>
      <c r="F313" s="100" t="s">
        <v>1062</v>
      </c>
      <c r="G313" s="65"/>
      <c r="H313" s="69" t="s">
        <v>415</v>
      </c>
      <c r="I313" s="70"/>
      <c r="J313" s="70"/>
      <c r="K313" s="69" t="s">
        <v>3729</v>
      </c>
      <c r="L313" s="73">
        <v>1</v>
      </c>
      <c r="M313" s="74">
        <v>389.28314208984375</v>
      </c>
      <c r="N313" s="74">
        <v>2507.592529296875</v>
      </c>
      <c r="O313" s="75"/>
      <c r="P313" s="76"/>
      <c r="Q313" s="76"/>
      <c r="R313" s="86"/>
      <c r="S313" s="48">
        <v>1</v>
      </c>
      <c r="T313" s="48">
        <v>1</v>
      </c>
      <c r="U313" s="49">
        <v>0</v>
      </c>
      <c r="V313" s="49">
        <v>0</v>
      </c>
      <c r="W313" s="49">
        <v>0</v>
      </c>
      <c r="X313" s="49">
        <v>0.999998</v>
      </c>
      <c r="Y313" s="49">
        <v>0</v>
      </c>
      <c r="Z313" s="49" t="s">
        <v>3838</v>
      </c>
      <c r="AA313" s="71">
        <v>313</v>
      </c>
      <c r="AB313" s="71"/>
      <c r="AC313" s="72"/>
      <c r="AD313" s="78" t="s">
        <v>2016</v>
      </c>
      <c r="AE313" s="78">
        <v>3077</v>
      </c>
      <c r="AF313" s="78">
        <v>629</v>
      </c>
      <c r="AG313" s="78">
        <v>23479</v>
      </c>
      <c r="AH313" s="78">
        <v>22013</v>
      </c>
      <c r="AI313" s="78"/>
      <c r="AJ313" s="78"/>
      <c r="AK313" s="78"/>
      <c r="AL313" s="78"/>
      <c r="AM313" s="78"/>
      <c r="AN313" s="80">
        <v>40245.061215277776</v>
      </c>
      <c r="AO313" s="83" t="s">
        <v>2954</v>
      </c>
      <c r="AP313" s="78" t="b">
        <v>0</v>
      </c>
      <c r="AQ313" s="78" t="b">
        <v>1</v>
      </c>
      <c r="AR313" s="78" t="b">
        <v>0</v>
      </c>
      <c r="AS313" s="78"/>
      <c r="AT313" s="78">
        <v>12</v>
      </c>
      <c r="AU313" s="83" t="s">
        <v>2969</v>
      </c>
      <c r="AV313" s="78" t="b">
        <v>0</v>
      </c>
      <c r="AW313" s="78" t="s">
        <v>3104</v>
      </c>
      <c r="AX313" s="83" t="s">
        <v>3415</v>
      </c>
      <c r="AY313" s="78" t="s">
        <v>66</v>
      </c>
      <c r="AZ313" s="78" t="str">
        <f>REPLACE(INDEX(GroupVertices[Group],MATCH(Vertices[[#This Row],[Vertex]],GroupVertices[Vertex],0)),1,1,"")</f>
        <v>2</v>
      </c>
      <c r="BA313" s="48" t="s">
        <v>769</v>
      </c>
      <c r="BB313" s="48" t="s">
        <v>769</v>
      </c>
      <c r="BC313" s="48" t="s">
        <v>778</v>
      </c>
      <c r="BD313" s="48" t="s">
        <v>778</v>
      </c>
      <c r="BE313" s="48" t="s">
        <v>862</v>
      </c>
      <c r="BF313" s="48" t="s">
        <v>862</v>
      </c>
      <c r="BG313" s="116" t="s">
        <v>4410</v>
      </c>
      <c r="BH313" s="116" t="s">
        <v>4410</v>
      </c>
      <c r="BI313" s="116" t="s">
        <v>4538</v>
      </c>
      <c r="BJ313" s="116" t="s">
        <v>4538</v>
      </c>
      <c r="BK313" s="116">
        <v>1</v>
      </c>
      <c r="BL313" s="120">
        <v>14.285714285714286</v>
      </c>
      <c r="BM313" s="116">
        <v>0</v>
      </c>
      <c r="BN313" s="120">
        <v>0</v>
      </c>
      <c r="BO313" s="116">
        <v>0</v>
      </c>
      <c r="BP313" s="120">
        <v>0</v>
      </c>
      <c r="BQ313" s="116">
        <v>6</v>
      </c>
      <c r="BR313" s="120">
        <v>85.71428571428571</v>
      </c>
      <c r="BS313" s="116">
        <v>7</v>
      </c>
      <c r="BT313" s="2"/>
      <c r="BU313" s="3"/>
      <c r="BV313" s="3"/>
      <c r="BW313" s="3"/>
      <c r="BX313" s="3"/>
    </row>
    <row r="314" spans="1:76" ht="15">
      <c r="A314" s="64" t="s">
        <v>417</v>
      </c>
      <c r="B314" s="65"/>
      <c r="C314" s="65" t="s">
        <v>64</v>
      </c>
      <c r="D314" s="66">
        <v>162.72577350585175</v>
      </c>
      <c r="E314" s="68"/>
      <c r="F314" s="100" t="s">
        <v>1064</v>
      </c>
      <c r="G314" s="65"/>
      <c r="H314" s="69" t="s">
        <v>417</v>
      </c>
      <c r="I314" s="70"/>
      <c r="J314" s="70"/>
      <c r="K314" s="69" t="s">
        <v>3730</v>
      </c>
      <c r="L314" s="73">
        <v>1</v>
      </c>
      <c r="M314" s="74">
        <v>5642.31201171875</v>
      </c>
      <c r="N314" s="74">
        <v>7391.61669921875</v>
      </c>
      <c r="O314" s="75"/>
      <c r="P314" s="76"/>
      <c r="Q314" s="76"/>
      <c r="R314" s="86"/>
      <c r="S314" s="48">
        <v>0</v>
      </c>
      <c r="T314" s="48">
        <v>2</v>
      </c>
      <c r="U314" s="49">
        <v>0</v>
      </c>
      <c r="V314" s="49">
        <v>0.1</v>
      </c>
      <c r="W314" s="49">
        <v>0</v>
      </c>
      <c r="X314" s="49">
        <v>0.668292</v>
      </c>
      <c r="Y314" s="49">
        <v>0.5</v>
      </c>
      <c r="Z314" s="49">
        <v>0</v>
      </c>
      <c r="AA314" s="71">
        <v>314</v>
      </c>
      <c r="AB314" s="71"/>
      <c r="AC314" s="72"/>
      <c r="AD314" s="78" t="s">
        <v>2017</v>
      </c>
      <c r="AE314" s="78">
        <v>441</v>
      </c>
      <c r="AF314" s="78">
        <v>1326</v>
      </c>
      <c r="AG314" s="78">
        <v>6533</v>
      </c>
      <c r="AH314" s="78">
        <v>408</v>
      </c>
      <c r="AI314" s="78"/>
      <c r="AJ314" s="78" t="s">
        <v>2308</v>
      </c>
      <c r="AK314" s="78" t="s">
        <v>2428</v>
      </c>
      <c r="AL314" s="83" t="s">
        <v>2689</v>
      </c>
      <c r="AM314" s="78"/>
      <c r="AN314" s="80">
        <v>42068.3816087963</v>
      </c>
      <c r="AO314" s="83" t="s">
        <v>2955</v>
      </c>
      <c r="AP314" s="78" t="b">
        <v>0</v>
      </c>
      <c r="AQ314" s="78" t="b">
        <v>0</v>
      </c>
      <c r="AR314" s="78" t="b">
        <v>0</v>
      </c>
      <c r="AS314" s="78"/>
      <c r="AT314" s="78">
        <v>34</v>
      </c>
      <c r="AU314" s="83" t="s">
        <v>2957</v>
      </c>
      <c r="AV314" s="78" t="b">
        <v>0</v>
      </c>
      <c r="AW314" s="78" t="s">
        <v>3104</v>
      </c>
      <c r="AX314" s="83" t="s">
        <v>3416</v>
      </c>
      <c r="AY314" s="78" t="s">
        <v>66</v>
      </c>
      <c r="AZ314" s="78" t="str">
        <f>REPLACE(INDEX(GroupVertices[Group],MATCH(Vertices[[#This Row],[Vertex]],GroupVertices[Vertex],0)),1,1,"")</f>
        <v>10</v>
      </c>
      <c r="BA314" s="48"/>
      <c r="BB314" s="48"/>
      <c r="BC314" s="48"/>
      <c r="BD314" s="48"/>
      <c r="BE314" s="48"/>
      <c r="BF314" s="48"/>
      <c r="BG314" s="116" t="s">
        <v>4376</v>
      </c>
      <c r="BH314" s="116" t="s">
        <v>4376</v>
      </c>
      <c r="BI314" s="116" t="s">
        <v>4505</v>
      </c>
      <c r="BJ314" s="116" t="s">
        <v>4505</v>
      </c>
      <c r="BK314" s="116">
        <v>0</v>
      </c>
      <c r="BL314" s="120">
        <v>0</v>
      </c>
      <c r="BM314" s="116">
        <v>0</v>
      </c>
      <c r="BN314" s="120">
        <v>0</v>
      </c>
      <c r="BO314" s="116">
        <v>0</v>
      </c>
      <c r="BP314" s="120">
        <v>0</v>
      </c>
      <c r="BQ314" s="116">
        <v>23</v>
      </c>
      <c r="BR314" s="120">
        <v>100</v>
      </c>
      <c r="BS314" s="116">
        <v>23</v>
      </c>
      <c r="BT314" s="2"/>
      <c r="BU314" s="3"/>
      <c r="BV314" s="3"/>
      <c r="BW314" s="3"/>
      <c r="BX314" s="3"/>
    </row>
    <row r="315" spans="1:76" ht="15">
      <c r="A315" s="64" t="s">
        <v>418</v>
      </c>
      <c r="B315" s="65"/>
      <c r="C315" s="65" t="s">
        <v>64</v>
      </c>
      <c r="D315" s="66">
        <v>164.06284001738692</v>
      </c>
      <c r="E315" s="68"/>
      <c r="F315" s="100" t="s">
        <v>1065</v>
      </c>
      <c r="G315" s="65"/>
      <c r="H315" s="69" t="s">
        <v>418</v>
      </c>
      <c r="I315" s="70"/>
      <c r="J315" s="70"/>
      <c r="K315" s="69" t="s">
        <v>3731</v>
      </c>
      <c r="L315" s="73">
        <v>1</v>
      </c>
      <c r="M315" s="74">
        <v>6990.85400390625</v>
      </c>
      <c r="N315" s="74">
        <v>7373.97216796875</v>
      </c>
      <c r="O315" s="75"/>
      <c r="P315" s="76"/>
      <c r="Q315" s="76"/>
      <c r="R315" s="86"/>
      <c r="S315" s="48">
        <v>1</v>
      </c>
      <c r="T315" s="48">
        <v>1</v>
      </c>
      <c r="U315" s="49">
        <v>0</v>
      </c>
      <c r="V315" s="49">
        <v>0.2</v>
      </c>
      <c r="W315" s="49">
        <v>0</v>
      </c>
      <c r="X315" s="49">
        <v>0.693693</v>
      </c>
      <c r="Y315" s="49">
        <v>0</v>
      </c>
      <c r="Z315" s="49">
        <v>1</v>
      </c>
      <c r="AA315" s="71">
        <v>315</v>
      </c>
      <c r="AB315" s="71"/>
      <c r="AC315" s="72"/>
      <c r="AD315" s="78" t="s">
        <v>2018</v>
      </c>
      <c r="AE315" s="78">
        <v>0</v>
      </c>
      <c r="AF315" s="78">
        <v>3767</v>
      </c>
      <c r="AG315" s="78">
        <v>24896</v>
      </c>
      <c r="AH315" s="78">
        <v>26</v>
      </c>
      <c r="AI315" s="78"/>
      <c r="AJ315" s="78" t="s">
        <v>2309</v>
      </c>
      <c r="AK315" s="78" t="s">
        <v>2499</v>
      </c>
      <c r="AL315" s="83" t="s">
        <v>2690</v>
      </c>
      <c r="AM315" s="78"/>
      <c r="AN315" s="80">
        <v>42641.86951388889</v>
      </c>
      <c r="AO315" s="83" t="s">
        <v>2956</v>
      </c>
      <c r="AP315" s="78" t="b">
        <v>0</v>
      </c>
      <c r="AQ315" s="78" t="b">
        <v>0</v>
      </c>
      <c r="AR315" s="78" t="b">
        <v>0</v>
      </c>
      <c r="AS315" s="78"/>
      <c r="AT315" s="78">
        <v>52</v>
      </c>
      <c r="AU315" s="83" t="s">
        <v>2957</v>
      </c>
      <c r="AV315" s="78" t="b">
        <v>0</v>
      </c>
      <c r="AW315" s="78" t="s">
        <v>3104</v>
      </c>
      <c r="AX315" s="83" t="s">
        <v>3417</v>
      </c>
      <c r="AY315" s="78" t="s">
        <v>66</v>
      </c>
      <c r="AZ315" s="78" t="str">
        <f>REPLACE(INDEX(GroupVertices[Group],MATCH(Vertices[[#This Row],[Vertex]],GroupVertices[Vertex],0)),1,1,"")</f>
        <v>13</v>
      </c>
      <c r="BA315" s="48"/>
      <c r="BB315" s="48"/>
      <c r="BC315" s="48"/>
      <c r="BD315" s="48"/>
      <c r="BE315" s="48"/>
      <c r="BF315" s="48"/>
      <c r="BG315" s="116" t="s">
        <v>4409</v>
      </c>
      <c r="BH315" s="116" t="s">
        <v>4409</v>
      </c>
      <c r="BI315" s="116" t="s">
        <v>4537</v>
      </c>
      <c r="BJ315" s="116" t="s">
        <v>4537</v>
      </c>
      <c r="BK315" s="116">
        <v>2</v>
      </c>
      <c r="BL315" s="120">
        <v>8.333333333333334</v>
      </c>
      <c r="BM315" s="116">
        <v>0</v>
      </c>
      <c r="BN315" s="120">
        <v>0</v>
      </c>
      <c r="BO315" s="116">
        <v>0</v>
      </c>
      <c r="BP315" s="120">
        <v>0</v>
      </c>
      <c r="BQ315" s="116">
        <v>22</v>
      </c>
      <c r="BR315" s="120">
        <v>91.66666666666667</v>
      </c>
      <c r="BS315" s="116">
        <v>24</v>
      </c>
      <c r="BT315" s="2"/>
      <c r="BU315" s="3"/>
      <c r="BV315" s="3"/>
      <c r="BW315" s="3"/>
      <c r="BX315" s="3"/>
    </row>
    <row r="316" spans="1:76" ht="15">
      <c r="A316" s="87" t="s">
        <v>419</v>
      </c>
      <c r="B316" s="88"/>
      <c r="C316" s="88" t="s">
        <v>64</v>
      </c>
      <c r="D316" s="89">
        <v>162.45682649349462</v>
      </c>
      <c r="E316" s="90"/>
      <c r="F316" s="101" t="s">
        <v>1066</v>
      </c>
      <c r="G316" s="88"/>
      <c r="H316" s="91" t="s">
        <v>419</v>
      </c>
      <c r="I316" s="92"/>
      <c r="J316" s="92"/>
      <c r="K316" s="91" t="s">
        <v>3732</v>
      </c>
      <c r="L316" s="93">
        <v>1</v>
      </c>
      <c r="M316" s="94">
        <v>2332.99169921875</v>
      </c>
      <c r="N316" s="94">
        <v>3123.217041015625</v>
      </c>
      <c r="O316" s="95"/>
      <c r="P316" s="96"/>
      <c r="Q316" s="96"/>
      <c r="R316" s="97"/>
      <c r="S316" s="48">
        <v>1</v>
      </c>
      <c r="T316" s="48">
        <v>1</v>
      </c>
      <c r="U316" s="49">
        <v>0</v>
      </c>
      <c r="V316" s="49">
        <v>0</v>
      </c>
      <c r="W316" s="49">
        <v>0</v>
      </c>
      <c r="X316" s="49">
        <v>0.999998</v>
      </c>
      <c r="Y316" s="49">
        <v>0</v>
      </c>
      <c r="Z316" s="49" t="s">
        <v>3838</v>
      </c>
      <c r="AA316" s="98">
        <v>316</v>
      </c>
      <c r="AB316" s="98"/>
      <c r="AC316" s="99"/>
      <c r="AD316" s="78" t="s">
        <v>2019</v>
      </c>
      <c r="AE316" s="78">
        <v>1182</v>
      </c>
      <c r="AF316" s="78">
        <v>835</v>
      </c>
      <c r="AG316" s="78">
        <v>34655</v>
      </c>
      <c r="AH316" s="78">
        <v>35033</v>
      </c>
      <c r="AI316" s="78"/>
      <c r="AJ316" s="78"/>
      <c r="AK316" s="78"/>
      <c r="AL316" s="78"/>
      <c r="AM316" s="78"/>
      <c r="AN316" s="80">
        <v>42181.91270833334</v>
      </c>
      <c r="AO316" s="78"/>
      <c r="AP316" s="78" t="b">
        <v>1</v>
      </c>
      <c r="AQ316" s="78" t="b">
        <v>0</v>
      </c>
      <c r="AR316" s="78" t="b">
        <v>0</v>
      </c>
      <c r="AS316" s="78"/>
      <c r="AT316" s="78">
        <v>111</v>
      </c>
      <c r="AU316" s="83" t="s">
        <v>2957</v>
      </c>
      <c r="AV316" s="78" t="b">
        <v>0</v>
      </c>
      <c r="AW316" s="78" t="s">
        <v>3104</v>
      </c>
      <c r="AX316" s="83" t="s">
        <v>3418</v>
      </c>
      <c r="AY316" s="78" t="s">
        <v>66</v>
      </c>
      <c r="AZ316" s="78" t="str">
        <f>REPLACE(INDEX(GroupVertices[Group],MATCH(Vertices[[#This Row],[Vertex]],GroupVertices[Vertex],0)),1,1,"")</f>
        <v>2</v>
      </c>
      <c r="BA316" s="48" t="s">
        <v>771</v>
      </c>
      <c r="BB316" s="48" t="s">
        <v>771</v>
      </c>
      <c r="BC316" s="48" t="s">
        <v>778</v>
      </c>
      <c r="BD316" s="48" t="s">
        <v>778</v>
      </c>
      <c r="BE316" s="48" t="s">
        <v>863</v>
      </c>
      <c r="BF316" s="48" t="s">
        <v>863</v>
      </c>
      <c r="BG316" s="116" t="s">
        <v>4411</v>
      </c>
      <c r="BH316" s="116" t="s">
        <v>4411</v>
      </c>
      <c r="BI316" s="116" t="s">
        <v>4539</v>
      </c>
      <c r="BJ316" s="116" t="s">
        <v>4539</v>
      </c>
      <c r="BK316" s="116">
        <v>0</v>
      </c>
      <c r="BL316" s="120">
        <v>0</v>
      </c>
      <c r="BM316" s="116">
        <v>0</v>
      </c>
      <c r="BN316" s="120">
        <v>0</v>
      </c>
      <c r="BO316" s="116">
        <v>0</v>
      </c>
      <c r="BP316" s="120">
        <v>0</v>
      </c>
      <c r="BQ316" s="116">
        <v>19</v>
      </c>
      <c r="BR316" s="120">
        <v>100</v>
      </c>
      <c r="BS316" s="116">
        <v>19</v>
      </c>
      <c r="BT316" s="2"/>
      <c r="BU316" s="3"/>
      <c r="BV316" s="3"/>
      <c r="BW316" s="3"/>
      <c r="BX3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6"/>
    <dataValidation allowBlank="1" showInputMessage="1" promptTitle="Vertex Tooltip" prompt="Enter optional text that will pop up when the mouse is hovered over the vertex." errorTitle="Invalid Vertex Image Key" sqref="K3:K3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6"/>
    <dataValidation allowBlank="1" showInputMessage="1" promptTitle="Vertex Label Fill Color" prompt="To select an optional fill color for the Label shape, right-click and select Select Color on the right-click menu." sqref="I3:I316"/>
    <dataValidation allowBlank="1" showInputMessage="1" promptTitle="Vertex Image File" prompt="Enter the path to an image file.  Hover over the column header for examples." errorTitle="Invalid Vertex Image Key" sqref="F3:F316"/>
    <dataValidation allowBlank="1" showInputMessage="1" promptTitle="Vertex Color" prompt="To select an optional vertex color, right-click and select Select Color on the right-click menu." sqref="B3:B316"/>
    <dataValidation allowBlank="1" showInputMessage="1" promptTitle="Vertex Opacity" prompt="Enter an optional vertex opacity between 0 (transparent) and 100 (opaque)." errorTitle="Invalid Vertex Opacity" error="The optional vertex opacity must be a whole number between 0 and 10." sqref="E3:E316"/>
    <dataValidation type="list" allowBlank="1" showInputMessage="1" showErrorMessage="1" promptTitle="Vertex Shape" prompt="Select an optional vertex shape." errorTitle="Invalid Vertex Shape" error="You have entered an invalid vertex shape.  Try selecting from the drop-down list instead." sqref="C3:C3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6">
      <formula1>ValidVertexLabelPositions</formula1>
    </dataValidation>
    <dataValidation allowBlank="1" showInputMessage="1" showErrorMessage="1" promptTitle="Vertex Name" prompt="Enter the name of the vertex." sqref="A3:A316"/>
  </dataValidations>
  <hyperlinks>
    <hyperlink ref="AL4" r:id="rId1" display="https://t.co/zTLQ7WF61w"/>
    <hyperlink ref="AL5" r:id="rId2" display="https://t.co/tQ8VVsf0cK"/>
    <hyperlink ref="AL8" r:id="rId3" display="https://t.co/VO8iuTJUqs"/>
    <hyperlink ref="AL10" r:id="rId4" display="https://t.co/yxyS9rMbbR"/>
    <hyperlink ref="AL11" r:id="rId5" display="http://www.linkedin.com/pub/daniel-%C5%9Bli%C5%BC/31/555/737"/>
    <hyperlink ref="AL12" r:id="rId6" display="https://t.co/6NwE2Vd3vS"/>
    <hyperlink ref="AL13" r:id="rId7" display="https://t.co/2Ndy1lkIE7"/>
    <hyperlink ref="AL14" r:id="rId8" display="http://t.co/EGbWiRctsB"/>
    <hyperlink ref="AL15" r:id="rId9" display="https://t.co/CTumq12zbw"/>
    <hyperlink ref="AL16" r:id="rId10" display="https://t.co/SmjbQw5INP"/>
    <hyperlink ref="AL17" r:id="rId11" display="http://t.co/j4bAAx8SEW"/>
    <hyperlink ref="AL18" r:id="rId12" display="http://t.co/1Tmkt00YW0"/>
    <hyperlink ref="AL20" r:id="rId13" display="http://t.co/3ZRj7hag0Q"/>
    <hyperlink ref="AL21" r:id="rId14" display="https://t.co/xhosgyUSD3"/>
    <hyperlink ref="AL22" r:id="rId15" display="https://t.co/r06eUSMUDh"/>
    <hyperlink ref="AL23" r:id="rId16" display="http://t.co/VPVirfT6LL"/>
    <hyperlink ref="AL24" r:id="rId17" display="http://www.the-probe.co.uk/"/>
    <hyperlink ref="AL25" r:id="rId18" display="https://t.co/Oqk2hdhQpS"/>
    <hyperlink ref="AL26" r:id="rId19" display="https://t.co/Xj3eP8c1hT"/>
    <hyperlink ref="AL27" r:id="rId20" display="http://oolong.co.uk/"/>
    <hyperlink ref="AL28" r:id="rId21" display="https://t.co/aUbtYqlG3Y"/>
    <hyperlink ref="AL30" r:id="rId22" display="https://t.co/LwtT9WrMr1"/>
    <hyperlink ref="AL31" r:id="rId23" display="https://t.co/QUF9EEIgDC"/>
    <hyperlink ref="AL33" r:id="rId24" display="https://t.co/gMvQWb00lG"/>
    <hyperlink ref="AL37" r:id="rId25" display="https://t.co/OJ338SKDgf"/>
    <hyperlink ref="AL38" r:id="rId26" display="http://www.ukonward.com/"/>
    <hyperlink ref="AL39" r:id="rId27" display="http://semipartisansam.com/"/>
    <hyperlink ref="AL41" r:id="rId28" display="https://t.co/sKymyu3WSy"/>
    <hyperlink ref="AL42" r:id="rId29" display="http://t.co/FdUAjSjOV7"/>
    <hyperlink ref="AL43" r:id="rId30" display="https://t.co/Ac1IVrQutI"/>
    <hyperlink ref="AL45" r:id="rId31" display="https://t.co/dmvm9F3dIj"/>
    <hyperlink ref="AL46" r:id="rId32" display="http://t.co/kcrDbwLDCn"/>
    <hyperlink ref="AL47" r:id="rId33" display="https://t.co/zrUPgzUdpx"/>
    <hyperlink ref="AL49" r:id="rId34" display="https://t.co/srkJpRlCpm"/>
    <hyperlink ref="AL50" r:id="rId35" display="https://t.co/srkJpRlCpm"/>
    <hyperlink ref="AL51" r:id="rId36" display="http://t.co/eAVgUdyxVe"/>
    <hyperlink ref="AL52" r:id="rId37" display="http://www.confectioneryproduction.com/"/>
    <hyperlink ref="AL53" r:id="rId38" display="https://t.co/7QUMDn2964"/>
    <hyperlink ref="AL55" r:id="rId39" display="http://t.co/KoZlxQTSX8"/>
    <hyperlink ref="AL57" r:id="rId40" display="https://t.co/Z1ySgrjXMg"/>
    <hyperlink ref="AL60" r:id="rId41" display="http://conservatives.com/join"/>
    <hyperlink ref="AL61" r:id="rId42" display="http://www.louisehaigh.org.uk/"/>
    <hyperlink ref="AL62" r:id="rId43" display="https://twitter.com/deezergermany/status/642295520703172608"/>
    <hyperlink ref="AL68" r:id="rId44" display="http://drawntopixels.co.uk/"/>
    <hyperlink ref="AL70" r:id="rId45" display="http://www.linkedin.com/in/hrterry/"/>
    <hyperlink ref="AL75" r:id="rId46" display="https://www.facebook.com/tlifeuk/"/>
    <hyperlink ref="AL77" r:id="rId47" display="https://t.co/Hwl1dT3F3G"/>
    <hyperlink ref="AL79" r:id="rId48" display="http://tinyurl.com/SugarBeatBook"/>
    <hyperlink ref="AL80" r:id="rId49" display="http://passerbybloggingfun.blogspot.com/"/>
    <hyperlink ref="AL83" r:id="rId50" display="https://t.co/hxYu7veG8m"/>
    <hyperlink ref="AL84" r:id="rId51" display="http://banislam.co.uk/"/>
    <hyperlink ref="AL86" r:id="rId52" display="http://t.co/gKJmFQJgIr"/>
    <hyperlink ref="AL88" r:id="rId53" display="https://t.co/Dt6dw0ZJpd"/>
    <hyperlink ref="AL89" r:id="rId54" display="https://t.co/k9ZTkQhryp"/>
    <hyperlink ref="AL92" r:id="rId55" display="https://t.co/Hawm3XVIH5"/>
    <hyperlink ref="AL93" r:id="rId56" display="https://t.co/e1TkqtywUM"/>
    <hyperlink ref="AL95" r:id="rId57" display="https://t.co/4nuq9WaRWn"/>
    <hyperlink ref="AL96" r:id="rId58" display="https://t.co/Pt4LI0zHZ6"/>
    <hyperlink ref="AL98" r:id="rId59" display="http://t.co/CXajiqN8K4"/>
    <hyperlink ref="AL99" r:id="rId60" display="http://t.co/xXNszOYudl"/>
    <hyperlink ref="AL100" r:id="rId61" display="https://t.co/qQoTEUjvXA"/>
    <hyperlink ref="AL103" r:id="rId62" display="https://t.co/Hsw4PSN7AV"/>
    <hyperlink ref="AL105" r:id="rId63" display="http://natalieisasleep.com/"/>
    <hyperlink ref="AL106" r:id="rId64" display="https://t.co/6UzRrP4Yrf"/>
    <hyperlink ref="AL109" r:id="rId65" display="https://t.co/30zgBAYAeV"/>
    <hyperlink ref="AL114" r:id="rId66" display="https://t.co/P06UiRTjNK"/>
    <hyperlink ref="AL118" r:id="rId67" display="https://t.co/Djdmmm8k51"/>
    <hyperlink ref="AL120" r:id="rId68" display="https://t.co/xPMiEqyfAg"/>
    <hyperlink ref="AL123" r:id="rId69" display="https://t.co/kWaB6f0af4"/>
    <hyperlink ref="AL129" r:id="rId70" display="https://t.co/uvaXTYpnNw"/>
    <hyperlink ref="AL131" r:id="rId71" display="https://t.co/269tqOwjdE"/>
    <hyperlink ref="AL133" r:id="rId72" display="https://t.co/q9eL1kNvXD"/>
    <hyperlink ref="AL134" r:id="rId73" display="http://ksfa.org.uk/"/>
    <hyperlink ref="AL135" r:id="rId74" display="http://www.afpe.org.uk/"/>
    <hyperlink ref="AL136" r:id="rId75" display="http://www.hullactiveschools.co.uk/"/>
    <hyperlink ref="AL137" r:id="rId76" display="http://www.suttonssp.co.uk/"/>
    <hyperlink ref="AL138" r:id="rId77" display="http://www.medium.com/@wellmindedmum"/>
    <hyperlink ref="AL140" r:id="rId78" display="https://t.co/fya87OA2Qp"/>
    <hyperlink ref="AL141" r:id="rId79" display="http://t.co/XWgb0eYmw9"/>
    <hyperlink ref="AL142" r:id="rId80" display="https://t.co/3v0aaEpZAc"/>
    <hyperlink ref="AL146" r:id="rId81" display="https://t.co/UDfrwAO8V5"/>
    <hyperlink ref="AL147" r:id="rId82" display="https://t.co/Y71JACcu4X"/>
    <hyperlink ref="AL149" r:id="rId83" display="https://t.co/0nWmnygiqk"/>
    <hyperlink ref="AL150" r:id="rId84" display="https://t.co/dMMyW7fPMW"/>
    <hyperlink ref="AL151" r:id="rId85" display="http://t.co/14O7hLGMW5"/>
    <hyperlink ref="AL152" r:id="rId86" display="https://t.co/jQGmd5MXqC"/>
    <hyperlink ref="AL153" r:id="rId87" display="https://t.co/rhw0TDkVr3"/>
    <hyperlink ref="AL154" r:id="rId88" display="https://t.co/JYU4cXjRst"/>
    <hyperlink ref="AL155" r:id="rId89" display="http://t.co/T9gdbhn9UD"/>
    <hyperlink ref="AL156" r:id="rId90" display="https://t.co/wVulKuROWG"/>
    <hyperlink ref="AL157" r:id="rId91" display="https://t.co/sSuSwsuxdN"/>
    <hyperlink ref="AL159" r:id="rId92" display="https://t.co/CqjNV1DJYr"/>
    <hyperlink ref="AL161" r:id="rId93" display="https://t.co/pFg0Q7uHtR"/>
    <hyperlink ref="AL163" r:id="rId94" display="https://t.co/pN0OAmG4SP"/>
    <hyperlink ref="AL164" r:id="rId95" display="http://www.stephenlees.org/"/>
    <hyperlink ref="AL166" r:id="rId96" display="https://t.co/nvSYoZWenJ"/>
    <hyperlink ref="AL167" r:id="rId97" display="http://www.aspire-sports.co.uk/"/>
    <hyperlink ref="AL168" r:id="rId98" display="https://t.co/dw02fXTbBE"/>
    <hyperlink ref="AL169" r:id="rId99" display="https://t.co/9BCwNJAKoz"/>
    <hyperlink ref="AL170" r:id="rId100" display="https://t.co/XKtKUCjjC7"/>
    <hyperlink ref="AL171" r:id="rId101" display="https://t.co/AqF1Pkemmg"/>
    <hyperlink ref="AL172" r:id="rId102" display="http://t.co/9zLMqAxfvs"/>
    <hyperlink ref="AL173" r:id="rId103" display="http://www.giveuplovingpop.org.uk/"/>
    <hyperlink ref="AL174" r:id="rId104" display="https://t.co/tMIhAR4k6Y"/>
    <hyperlink ref="AL176" r:id="rId105" display="https://t.co/WLspLVDaUs"/>
    <hyperlink ref="AL178" r:id="rId106" display="https://t.co/1mWBFe189u"/>
    <hyperlink ref="AL181" r:id="rId107" display="https://t.co/VPvXccMiYW"/>
    <hyperlink ref="AL182" r:id="rId108" display="http://www.reclaimtaxuk.co.uk/"/>
    <hyperlink ref="AL188" r:id="rId109" display="http://www.thinkdrivingschool.co.uk/areas/ian-weir.html"/>
    <hyperlink ref="AL189" r:id="rId110" display="https://t.co/a1ks81NOeS"/>
    <hyperlink ref="AL190" r:id="rId111" display="http://linkedin.com/in/mehrajdube"/>
    <hyperlink ref="AL192" r:id="rId112" display="https://t.co/XAfagPhi6D"/>
    <hyperlink ref="AL193" r:id="rId113" display="http://www.uwc.ac.za/"/>
    <hyperlink ref="AL194" r:id="rId114" display="https://t.co/zzWkiY21ic"/>
    <hyperlink ref="AL195" r:id="rId115" display="http://www.calcivis.com/"/>
    <hyperlink ref="AL196" r:id="rId116" display="http://www.outsmartsugarnow.com/"/>
    <hyperlink ref="AL197" r:id="rId117" display="https://t.co/jUBQLyX48J"/>
    <hyperlink ref="AL199" r:id="rId118" display="https://t.co/7QfhOCKZlC"/>
    <hyperlink ref="AL202" r:id="rId119" display="http://t.co/X0wOXL6lvC"/>
    <hyperlink ref="AL203" r:id="rId120" display="http://www.steveallenshow.com/"/>
    <hyperlink ref="AL204" r:id="rId121" display="https://t.co/gaX8nd1U1N"/>
    <hyperlink ref="AL205" r:id="rId122" display="https://t.co/a19Y8rOFAD"/>
    <hyperlink ref="AL206" r:id="rId123" display="https://t.co/TUp1FJER3Q"/>
    <hyperlink ref="AL208" r:id="rId124" display="https://t.co/N5mAy6Oijz"/>
    <hyperlink ref="AL212" r:id="rId125" display="https://t.co/trMCQ4qEIz"/>
    <hyperlink ref="AL213" r:id="rId126" display="https://t.co/xQt0GGdoZR"/>
    <hyperlink ref="AL215" r:id="rId127" display="https://instagram.com/irnbru"/>
    <hyperlink ref="AL219" r:id="rId128" display="https://t.co/G2ldJQVIBM"/>
    <hyperlink ref="AL220" r:id="rId129" display="https://t.co/UALf8qlJRz"/>
    <hyperlink ref="AL221" r:id="rId130" display="https://t.co/2mZuYUJHio"/>
    <hyperlink ref="AL224" r:id="rId131" display="https://t.co/2VF7QtY9p8"/>
    <hyperlink ref="AL226" r:id="rId132" display="https://t.co/Yv2w3H0oqe"/>
    <hyperlink ref="AL227" r:id="rId133" display="https://t.co/sOLmyuUTlD"/>
    <hyperlink ref="AL230" r:id="rId134" display="http://www.nestle.de/"/>
    <hyperlink ref="AL231" r:id="rId135" display="https://t.co/2Wvo3GPwFF"/>
    <hyperlink ref="AL232" r:id="rId136" display="https://t.co/sD9GThwtrM"/>
    <hyperlink ref="AL234" r:id="rId137" display="http://t.co/szzaIR4m9b"/>
    <hyperlink ref="AL235" r:id="rId138" display="https://t.co/V7Zr8kKxzS"/>
    <hyperlink ref="AL236" r:id="rId139" display="https://t.co/IpF8wtcXzC"/>
    <hyperlink ref="AL239" r:id="rId140" display="https://t.co/50AqUzI4q3"/>
    <hyperlink ref="AL240" r:id="rId141" display="https://t.co/45RbLES6uK"/>
    <hyperlink ref="AL241" r:id="rId142" display="https://t.co/GM5eRBZVmn"/>
    <hyperlink ref="AL242" r:id="rId143" display="https://t.co/TW1ODYqdVz"/>
    <hyperlink ref="AL246" r:id="rId144" display="http://t.co/S5VSa8Ew6m"/>
    <hyperlink ref="AL248" r:id="rId145" display="https://t.co/Lkkx961qLa"/>
    <hyperlink ref="AL249" r:id="rId146" display="https://t.co/toSvWuWYmA"/>
    <hyperlink ref="AL250" r:id="rId147" display="https://t.co/W5d18PIoTn"/>
    <hyperlink ref="AL251" r:id="rId148" display="https://t.co/5ay4Z9GUcU"/>
    <hyperlink ref="AL252" r:id="rId149" display="https://nl.linkedin.com/pub/jeroen-candel/29/652/82"/>
    <hyperlink ref="AL253" r:id="rId150" display="https://t.co/7invhcoFJn"/>
    <hyperlink ref="AL254" r:id="rId151" display="https://t.co/Dwbr8ywUdz"/>
    <hyperlink ref="AL255" r:id="rId152" display="https://t.co/S0MoijkSzx"/>
    <hyperlink ref="AL256" r:id="rId153" display="http://t.co/Hg9S9itGrZ"/>
    <hyperlink ref="AL257" r:id="rId154" display="https://t.co/CBk4vPMWA0"/>
    <hyperlink ref="AL258" r:id="rId155" display="http://t.co/Ei7Ay0vRAh"/>
    <hyperlink ref="AL259" r:id="rId156" display="http://jogg.nl/"/>
    <hyperlink ref="AL260" r:id="rId157" display="http://t.co/tayEdmz1qa"/>
    <hyperlink ref="AL261" r:id="rId158" display="http://rijksoverheid.nl/ministeries/vws"/>
    <hyperlink ref="AL262" r:id="rId159" display="https://t.co/3qT3cH4LYq"/>
    <hyperlink ref="AL271" r:id="rId160" display="https://t.co/TtYBoyVfjC"/>
    <hyperlink ref="AL272" r:id="rId161" display="https://t.co/qiBw6Gn5z0"/>
    <hyperlink ref="AL273" r:id="rId162" display="http://t.co/ftFOtnLqUV"/>
    <hyperlink ref="AL275" r:id="rId163" display="https://t.co/KoQTui90ZC"/>
    <hyperlink ref="AL277" r:id="rId164" display="https://t.co/RRgvv0T9Aq"/>
    <hyperlink ref="AL278" r:id="rId165" display="http://t.co/jMrTLd88eB"/>
    <hyperlink ref="AL279" r:id="rId166" display="https://scholar.google.de/scholar?as_ylo=2014&amp;q=pathak+atul&amp;hl=de&amp;as_sdt=0,5"/>
    <hyperlink ref="AL282" r:id="rId167" display="https://t.co/bEG9enM2xJ"/>
    <hyperlink ref="AL283" r:id="rId168" display="https://t.co/YVPZJePBZf"/>
    <hyperlink ref="AL284" r:id="rId169" display="https://t.co/Rk3OpHarf6"/>
    <hyperlink ref="AL285" r:id="rId170" display="https://t.co/qN4BCdv12J"/>
    <hyperlink ref="AL286" r:id="rId171" display="http://www.talkradio.co.uk/live"/>
    <hyperlink ref="AL288" r:id="rId172" display="https://t.co/01iz0MDMS9"/>
    <hyperlink ref="AL290" r:id="rId173" display="http://sputniknews.com/"/>
    <hyperlink ref="AL293" r:id="rId174" display="https://t.co/p2MBeaaUYq"/>
    <hyperlink ref="AL294" r:id="rId175" display="http://www.aerztezeitung.de/"/>
    <hyperlink ref="AL296" r:id="rId176" display="https://t.co/huTVx4GqfA"/>
    <hyperlink ref="AL297" r:id="rId177" display="https://www.youtube.com/c/politicsuk"/>
    <hyperlink ref="AL298" r:id="rId178" display="https://medium.com/@gidmk"/>
    <hyperlink ref="AL299" r:id="rId179" display="https://t.co/cLJe4XS3wn"/>
    <hyperlink ref="AL300" r:id="rId180" display="https://t.co/EsTrSJfv0c"/>
    <hyperlink ref="AL301" r:id="rId181" display="http://t.co/wrzqjseDAt"/>
    <hyperlink ref="AL303" r:id="rId182" display="http://t.co/mw0aw0cgkJ"/>
    <hyperlink ref="AL304" r:id="rId183" display="http://t.co/Ex9ZkZ8tTb"/>
    <hyperlink ref="AL305" r:id="rId184" display="https://t.co/nrKxVuWfgJ"/>
    <hyperlink ref="AL306" r:id="rId185" display="http://www.supermalt.com/"/>
    <hyperlink ref="AL308" r:id="rId186" display="https://t.co/zUdHeluvdt"/>
    <hyperlink ref="AL309" r:id="rId187" display="https://t.co/qqZn6Tqgsh"/>
    <hyperlink ref="AL310" r:id="rId188" display="https://t.co/aygIVQiXDI"/>
    <hyperlink ref="AL311" r:id="rId189" display="https://t.co/FByvCqYypv"/>
    <hyperlink ref="AL312" r:id="rId190" display="https://t.co/q5H8mRyOaP"/>
    <hyperlink ref="AL314" r:id="rId191" display="https://t.co/4HaKWsCO7U"/>
    <hyperlink ref="AL315" r:id="rId192" display="https://t.co/gIMNZ4Xssa"/>
    <hyperlink ref="AO3" r:id="rId193" display="https://pbs.twimg.com/profile_banners/4700114665/1537862830"/>
    <hyperlink ref="AO4" r:id="rId194" display="https://pbs.twimg.com/profile_banners/315057334/1397433665"/>
    <hyperlink ref="AO5" r:id="rId195" display="https://pbs.twimg.com/profile_banners/315024285/1563589302"/>
    <hyperlink ref="AO6" r:id="rId196" display="https://pbs.twimg.com/profile_banners/1510470294/1524320220"/>
    <hyperlink ref="AO8" r:id="rId197" display="https://pbs.twimg.com/profile_banners/462818774/1553014721"/>
    <hyperlink ref="AO10" r:id="rId198" display="https://pbs.twimg.com/profile_banners/550156790/1550347194"/>
    <hyperlink ref="AO12" r:id="rId199" display="https://pbs.twimg.com/profile_banners/4881853245/1548186260"/>
    <hyperlink ref="AO13" r:id="rId200" display="https://pbs.twimg.com/profile_banners/710019200719450112/1550151304"/>
    <hyperlink ref="AO14" r:id="rId201" display="https://pbs.twimg.com/profile_banners/41822696/1564043062"/>
    <hyperlink ref="AO15" r:id="rId202" display="https://pbs.twimg.com/profile_banners/2375343258/1556812884"/>
    <hyperlink ref="AO16" r:id="rId203" display="https://pbs.twimg.com/profile_banners/1647456630/1463753075"/>
    <hyperlink ref="AO17" r:id="rId204" display="https://pbs.twimg.com/profile_banners/19401276/1565801414"/>
    <hyperlink ref="AO18" r:id="rId205" display="https://pbs.twimg.com/profile_banners/27204101/1402477275"/>
    <hyperlink ref="AO19" r:id="rId206" display="https://pbs.twimg.com/profile_banners/885760813285462016/1502002080"/>
    <hyperlink ref="AO20" r:id="rId207" display="https://pbs.twimg.com/profile_banners/74728012/1565862098"/>
    <hyperlink ref="AO21" r:id="rId208" display="https://pbs.twimg.com/profile_banners/57911224/1480582124"/>
    <hyperlink ref="AO22" r:id="rId209" display="https://pbs.twimg.com/profile_banners/49936945/1462362204"/>
    <hyperlink ref="AO24" r:id="rId210" display="https://pbs.twimg.com/profile_banners/409859480/1509622182"/>
    <hyperlink ref="AO25" r:id="rId211" display="https://pbs.twimg.com/profile_banners/248392236/1439875982"/>
    <hyperlink ref="AO26" r:id="rId212" display="https://pbs.twimg.com/profile_banners/1031528454/1392805047"/>
    <hyperlink ref="AO27" r:id="rId213" display="https://pbs.twimg.com/profile_banners/53032206/1540236375"/>
    <hyperlink ref="AO28" r:id="rId214" display="https://pbs.twimg.com/profile_banners/90665957/1551362486"/>
    <hyperlink ref="AO29" r:id="rId215" display="https://pbs.twimg.com/profile_banners/780823986611494912/1558970917"/>
    <hyperlink ref="AO30" r:id="rId216" display="https://pbs.twimg.com/profile_banners/461621596/1532697428"/>
    <hyperlink ref="AO31" r:id="rId217" display="https://pbs.twimg.com/profile_banners/1055207416659369984/1542838336"/>
    <hyperlink ref="AO32" r:id="rId218" display="https://pbs.twimg.com/profile_banners/25980607/1565632044"/>
    <hyperlink ref="AO33" r:id="rId219" display="https://pbs.twimg.com/profile_banners/21340686/1525380167"/>
    <hyperlink ref="AO34" r:id="rId220" display="https://pbs.twimg.com/profile_banners/4243814472/1531819162"/>
    <hyperlink ref="AO36" r:id="rId221" display="https://pbs.twimg.com/profile_banners/737774128380272641/1565072670"/>
    <hyperlink ref="AO37" r:id="rId222" display="https://pbs.twimg.com/profile_banners/1593300036/1513032594"/>
    <hyperlink ref="AO38" r:id="rId223" display="https://pbs.twimg.com/profile_banners/913018418839900160/1523782195"/>
    <hyperlink ref="AO39" r:id="rId224" display="https://pbs.twimg.com/profile_banners/12991842/1531803324"/>
    <hyperlink ref="AO40" r:id="rId225" display="https://pbs.twimg.com/profile_banners/226767939/1556475219"/>
    <hyperlink ref="AO41" r:id="rId226" display="https://pbs.twimg.com/profile_banners/923521177/1470890022"/>
    <hyperlink ref="AO42" r:id="rId227" display="https://pbs.twimg.com/profile_banners/319477370/1380840531"/>
    <hyperlink ref="AO43" r:id="rId228" display="https://pbs.twimg.com/profile_banners/1085400406098919425/1551735215"/>
    <hyperlink ref="AO44" r:id="rId229" display="https://pbs.twimg.com/profile_banners/214091935/1403118219"/>
    <hyperlink ref="AO45" r:id="rId230" display="https://pbs.twimg.com/profile_banners/838765322761039873/1489687078"/>
    <hyperlink ref="AO46" r:id="rId231" display="https://pbs.twimg.com/profile_banners/1735079407/1553619926"/>
    <hyperlink ref="AO47" r:id="rId232" display="https://pbs.twimg.com/profile_banners/101805057/1557567427"/>
    <hyperlink ref="AO49" r:id="rId233" display="https://pbs.twimg.com/profile_banners/38930686/1531981604"/>
    <hyperlink ref="AO50" r:id="rId234" display="https://pbs.twimg.com/profile_banners/4626811575/1536034414"/>
    <hyperlink ref="AO52" r:id="rId235" display="https://pbs.twimg.com/profile_banners/348377300/1418310339"/>
    <hyperlink ref="AO53" r:id="rId236" display="https://pbs.twimg.com/profile_banners/2283548605/1462438543"/>
    <hyperlink ref="AO54" r:id="rId237" display="https://pbs.twimg.com/profile_banners/558592551/1529687294"/>
    <hyperlink ref="AO55" r:id="rId238" display="https://pbs.twimg.com/profile_banners/37926315/1426519117"/>
    <hyperlink ref="AO56" r:id="rId239" display="https://pbs.twimg.com/profile_banners/375830508/1558246902"/>
    <hyperlink ref="AO57" r:id="rId240" display="https://pbs.twimg.com/profile_banners/2841966747/1415618242"/>
    <hyperlink ref="AO58" r:id="rId241" display="https://pbs.twimg.com/profile_banners/983243742034280449/1543313900"/>
    <hyperlink ref="AO59" r:id="rId242" display="https://pbs.twimg.com/profile_banners/21195986/1524919208"/>
    <hyperlink ref="AO60" r:id="rId243" display="https://pbs.twimg.com/profile_banners/3131144855/1565026741"/>
    <hyperlink ref="AO61" r:id="rId244" display="https://pbs.twimg.com/profile_banners/143508762/1552146278"/>
    <hyperlink ref="AO62" r:id="rId245" display="https://pbs.twimg.com/profile_banners/105523412/1547572533"/>
    <hyperlink ref="AO63" r:id="rId246" display="https://pbs.twimg.com/profile_banners/1514101699/1559493585"/>
    <hyperlink ref="AO64" r:id="rId247" display="https://pbs.twimg.com/profile_banners/255178477/1352760130"/>
    <hyperlink ref="AO65" r:id="rId248" display="https://pbs.twimg.com/profile_banners/1514835529/1530374825"/>
    <hyperlink ref="AO67" r:id="rId249" display="https://pbs.twimg.com/profile_banners/165106191/1471712065"/>
    <hyperlink ref="AO68" r:id="rId250" display="https://pbs.twimg.com/profile_banners/7976132/1401280420"/>
    <hyperlink ref="AO69" r:id="rId251" display="https://pbs.twimg.com/profile_banners/2177995087/1520683980"/>
    <hyperlink ref="AO70" r:id="rId252" display="https://pbs.twimg.com/profile_banners/216346234/1565342804"/>
    <hyperlink ref="AO71" r:id="rId253" display="https://pbs.twimg.com/profile_banners/2850386698/1558353586"/>
    <hyperlink ref="AO72" r:id="rId254" display="https://pbs.twimg.com/profile_banners/1044872853823393792/1563848947"/>
    <hyperlink ref="AO73" r:id="rId255" display="https://pbs.twimg.com/profile_banners/60270639/1553188466"/>
    <hyperlink ref="AO74" r:id="rId256" display="https://pbs.twimg.com/profile_banners/3046615419/1562795820"/>
    <hyperlink ref="AO75" r:id="rId257" display="https://pbs.twimg.com/profile_banners/4101330261/1524587174"/>
    <hyperlink ref="AO76" r:id="rId258" display="https://pbs.twimg.com/profile_banners/864086989/1464104830"/>
    <hyperlink ref="AO77" r:id="rId259" display="https://pbs.twimg.com/profile_banners/582721240/1566236806"/>
    <hyperlink ref="AO78" r:id="rId260" display="https://pbs.twimg.com/profile_banners/264418876/1470214940"/>
    <hyperlink ref="AO79" r:id="rId261" display="https://pbs.twimg.com/profile_banners/2723995041/1406294420"/>
    <hyperlink ref="AO80" r:id="rId262" display="https://pbs.twimg.com/profile_banners/631932457/1552315750"/>
    <hyperlink ref="AO81" r:id="rId263" display="https://pbs.twimg.com/profile_banners/498290974/1483390673"/>
    <hyperlink ref="AO82" r:id="rId264" display="https://pbs.twimg.com/profile_banners/735315552/1522927515"/>
    <hyperlink ref="AO83" r:id="rId265" display="https://pbs.twimg.com/profile_banners/351836064/1478108018"/>
    <hyperlink ref="AO84" r:id="rId266" display="https://pbs.twimg.com/profile_banners/1046326453795803136/1557156586"/>
    <hyperlink ref="AO85" r:id="rId267" display="https://pbs.twimg.com/profile_banners/452152873/1559964105"/>
    <hyperlink ref="AO86" r:id="rId268" display="https://pbs.twimg.com/profile_banners/3438087160/1553795328"/>
    <hyperlink ref="AO87" r:id="rId269" display="https://pbs.twimg.com/profile_banners/1006143522184007680/1545594571"/>
    <hyperlink ref="AO89" r:id="rId270" display="https://pbs.twimg.com/profile_banners/1156334121926287360/1564529672"/>
    <hyperlink ref="AO91" r:id="rId271" display="https://pbs.twimg.com/profile_banners/418476335/1530607978"/>
    <hyperlink ref="AO92" r:id="rId272" display="https://pbs.twimg.com/profile_banners/780353487192240128/1508296094"/>
    <hyperlink ref="AO93" r:id="rId273" display="https://pbs.twimg.com/profile_banners/46675294/1546886796"/>
    <hyperlink ref="AO94" r:id="rId274" display="https://pbs.twimg.com/profile_banners/3347224120/1461818149"/>
    <hyperlink ref="AO95" r:id="rId275" display="https://pbs.twimg.com/profile_banners/1205868217/1455655472"/>
    <hyperlink ref="AO96" r:id="rId276" display="https://pbs.twimg.com/profile_banners/624054003/1529660931"/>
    <hyperlink ref="AO97" r:id="rId277" display="https://pbs.twimg.com/profile_banners/2547505012/1564383042"/>
    <hyperlink ref="AO99" r:id="rId278" display="https://pbs.twimg.com/profile_banners/276631250/1559137436"/>
    <hyperlink ref="AO100" r:id="rId279" display="https://pbs.twimg.com/profile_banners/117612526/1532543978"/>
    <hyperlink ref="AO101" r:id="rId280" display="https://pbs.twimg.com/profile_banners/32808034/1488034114"/>
    <hyperlink ref="AO102" r:id="rId281" display="https://pbs.twimg.com/profile_banners/791416038/1564381627"/>
    <hyperlink ref="AO103" r:id="rId282" display="https://pbs.twimg.com/profile_banners/16272266/1550225293"/>
    <hyperlink ref="AO104" r:id="rId283" display="https://pbs.twimg.com/profile_banners/709781079356350464/1471437389"/>
    <hyperlink ref="AO106" r:id="rId284" display="https://pbs.twimg.com/profile_banners/22594051/1544435605"/>
    <hyperlink ref="AO107" r:id="rId285" display="https://pbs.twimg.com/profile_banners/1024368853315276800/1560587189"/>
    <hyperlink ref="AO108" r:id="rId286" display="https://pbs.twimg.com/profile_banners/373908356/1471733571"/>
    <hyperlink ref="AO109" r:id="rId287" display="https://pbs.twimg.com/profile_banners/793245649/1536407848"/>
    <hyperlink ref="AO111" r:id="rId288" display="https://pbs.twimg.com/profile_banners/1490134590/1562254420"/>
    <hyperlink ref="AO112" r:id="rId289" display="https://pbs.twimg.com/profile_banners/3145772682/1556010923"/>
    <hyperlink ref="AO113" r:id="rId290" display="https://pbs.twimg.com/profile_banners/1124137566226149376/1560065272"/>
    <hyperlink ref="AO115" r:id="rId291" display="https://pbs.twimg.com/profile_banners/215898559/1550225419"/>
    <hyperlink ref="AO116" r:id="rId292" display="https://pbs.twimg.com/profile_banners/18557588/1482277345"/>
    <hyperlink ref="AO118" r:id="rId293" display="https://pbs.twimg.com/profile_banners/436998967/1534501154"/>
    <hyperlink ref="AO119" r:id="rId294" display="https://pbs.twimg.com/profile_banners/95241305/1553274373"/>
    <hyperlink ref="AO120" r:id="rId295" display="https://pbs.twimg.com/profile_banners/984468184383172608/1565536687"/>
    <hyperlink ref="AO121" r:id="rId296" display="https://pbs.twimg.com/profile_banners/1015211553686106118/1561806813"/>
    <hyperlink ref="AO123" r:id="rId297" display="https://pbs.twimg.com/profile_banners/382591504/1562844333"/>
    <hyperlink ref="AO124" r:id="rId298" display="https://pbs.twimg.com/profile_banners/946865012278042624/1559853208"/>
    <hyperlink ref="AO125" r:id="rId299" display="https://pbs.twimg.com/profile_banners/216598922/1563514909"/>
    <hyperlink ref="AO126" r:id="rId300" display="https://pbs.twimg.com/profile_banners/1036935542456426496/1560248240"/>
    <hyperlink ref="AO128" r:id="rId301" display="https://pbs.twimg.com/profile_banners/625240433/1565163562"/>
    <hyperlink ref="AO129" r:id="rId302" display="https://pbs.twimg.com/profile_banners/23521289/1551813316"/>
    <hyperlink ref="AO130" r:id="rId303" display="https://pbs.twimg.com/profile_banners/1125937411/1504073996"/>
    <hyperlink ref="AO131" r:id="rId304" display="https://pbs.twimg.com/profile_banners/19899606/1552130358"/>
    <hyperlink ref="AO133" r:id="rId305" display="https://pbs.twimg.com/profile_banners/1350834649/1530360741"/>
    <hyperlink ref="AO134" r:id="rId306" display="https://pbs.twimg.com/profile_banners/2999681014/1561225470"/>
    <hyperlink ref="AO135" r:id="rId307" display="https://pbs.twimg.com/profile_banners/190589939/1564067897"/>
    <hyperlink ref="AO136" r:id="rId308" display="https://pbs.twimg.com/profile_banners/1670328920/1537172692"/>
    <hyperlink ref="AO137" r:id="rId309" display="https://pbs.twimg.com/profile_banners/165411703/1565643349"/>
    <hyperlink ref="AO138" r:id="rId310" display="https://pbs.twimg.com/profile_banners/2577600820/1553538987"/>
    <hyperlink ref="AO139" r:id="rId311" display="https://pbs.twimg.com/profile_banners/883434812266094592/1561124963"/>
    <hyperlink ref="AO140" r:id="rId312" display="https://pbs.twimg.com/profile_banners/17679727/1563621222"/>
    <hyperlink ref="AO141" r:id="rId313" display="https://pbs.twimg.com/profile_banners/256446577/1533199545"/>
    <hyperlink ref="AO142" r:id="rId314" display="https://pbs.twimg.com/profile_banners/267813215/1546168738"/>
    <hyperlink ref="AO143" r:id="rId315" display="https://pbs.twimg.com/profile_banners/226315839/1541874526"/>
    <hyperlink ref="AO144" r:id="rId316" display="https://pbs.twimg.com/profile_banners/985660935879573504/1525877025"/>
    <hyperlink ref="AO145" r:id="rId317" display="https://pbs.twimg.com/profile_banners/2150636546/1564434577"/>
    <hyperlink ref="AO146" r:id="rId318" display="https://pbs.twimg.com/profile_banners/98612568/1464287933"/>
    <hyperlink ref="AO148" r:id="rId319" display="https://pbs.twimg.com/profile_banners/32339805/1557931318"/>
    <hyperlink ref="AO149" r:id="rId320" display="https://pbs.twimg.com/profile_banners/730915863755362304/1463102121"/>
    <hyperlink ref="AO150" r:id="rId321" display="https://pbs.twimg.com/profile_banners/245950423/1540325671"/>
    <hyperlink ref="AO151" r:id="rId322" display="https://pbs.twimg.com/profile_banners/263306370/1452284426"/>
    <hyperlink ref="AO152" r:id="rId323" display="https://pbs.twimg.com/profile_banners/3100430457/1426892413"/>
    <hyperlink ref="AO153" r:id="rId324" display="https://pbs.twimg.com/profile_banners/23085995/1493799727"/>
    <hyperlink ref="AO154" r:id="rId325" display="https://pbs.twimg.com/profile_banners/26787673/1562779745"/>
    <hyperlink ref="AO155" r:id="rId326" display="https://pbs.twimg.com/profile_banners/347761231/1402305938"/>
    <hyperlink ref="AO156" r:id="rId327" display="https://pbs.twimg.com/profile_banners/14499829/1562330540"/>
    <hyperlink ref="AO157" r:id="rId328" display="https://pbs.twimg.com/profile_banners/125403342/1525161231"/>
    <hyperlink ref="AO159" r:id="rId329" display="https://pbs.twimg.com/profile_banners/366050017/1385120170"/>
    <hyperlink ref="AO160" r:id="rId330" display="https://pbs.twimg.com/profile_banners/76693160/1407181812"/>
    <hyperlink ref="AO162" r:id="rId331" display="https://pbs.twimg.com/profile_banners/22330739/1565315775"/>
    <hyperlink ref="AO163" r:id="rId332" display="https://pbs.twimg.com/profile_banners/5988062/1565862131"/>
    <hyperlink ref="AO164" r:id="rId333" display="https://pbs.twimg.com/profile_banners/630739147/1535953028"/>
    <hyperlink ref="AO165" r:id="rId334" display="https://pbs.twimg.com/profile_banners/44104868/1484348516"/>
    <hyperlink ref="AO166" r:id="rId335" display="https://pbs.twimg.com/profile_banners/29947296/1489125817"/>
    <hyperlink ref="AO167" r:id="rId336" display="https://pbs.twimg.com/profile_banners/203002866/1435229656"/>
    <hyperlink ref="AO169" r:id="rId337" display="https://pbs.twimg.com/profile_banners/795638669931642881/1560503010"/>
    <hyperlink ref="AO170" r:id="rId338" display="https://pbs.twimg.com/profile_banners/816637918563487744/1484055395"/>
    <hyperlink ref="AO171" r:id="rId339" display="https://pbs.twimg.com/profile_banners/1911063608/1541763366"/>
    <hyperlink ref="AO172" r:id="rId340" display="https://pbs.twimg.com/profile_banners/3378992014/1437141027"/>
    <hyperlink ref="AO173" r:id="rId341" display="https://pbs.twimg.com/profile_banners/2723664758/1549636831"/>
    <hyperlink ref="AO174" r:id="rId342" display="https://pbs.twimg.com/profile_banners/3422048337/1562924650"/>
    <hyperlink ref="AO175" r:id="rId343" display="https://pbs.twimg.com/profile_banners/131074139/1565293926"/>
    <hyperlink ref="AO176" r:id="rId344" display="https://pbs.twimg.com/profile_banners/3026284011/1495283573"/>
    <hyperlink ref="AO177" r:id="rId345" display="https://pbs.twimg.com/profile_banners/51156376/1500748169"/>
    <hyperlink ref="AO178" r:id="rId346" display="https://pbs.twimg.com/profile_banners/875156299/1514573237"/>
    <hyperlink ref="AO180" r:id="rId347" display="https://pbs.twimg.com/profile_banners/2511873890/1456382569"/>
    <hyperlink ref="AO181" r:id="rId348" display="https://pbs.twimg.com/profile_banners/793758979516014596/1566151700"/>
    <hyperlink ref="AO182" r:id="rId349" display="https://pbs.twimg.com/profile_banners/969203534515359744/1546852639"/>
    <hyperlink ref="AO185" r:id="rId350" display="https://pbs.twimg.com/profile_banners/1082687846/1562704760"/>
    <hyperlink ref="AO186" r:id="rId351" display="https://pbs.twimg.com/profile_banners/348393508/1556910989"/>
    <hyperlink ref="AO187" r:id="rId352" display="https://pbs.twimg.com/profile_banners/1098040444687142912/1565874278"/>
    <hyperlink ref="AO188" r:id="rId353" display="https://pbs.twimg.com/profile_banners/561536064/1523567825"/>
    <hyperlink ref="AO189" r:id="rId354" display="https://pbs.twimg.com/profile_banners/48650755/1556042413"/>
    <hyperlink ref="AO191" r:id="rId355" display="https://pbs.twimg.com/profile_banners/162654472/1538310864"/>
    <hyperlink ref="AO193" r:id="rId356" display="https://pbs.twimg.com/profile_banners/163808650/1556632585"/>
    <hyperlink ref="AO194" r:id="rId357" display="https://pbs.twimg.com/profile_banners/3292606791/1540999998"/>
    <hyperlink ref="AO195" r:id="rId358" display="https://pbs.twimg.com/profile_banners/3748246575/1555603738"/>
    <hyperlink ref="AO196" r:id="rId359" display="https://pbs.twimg.com/profile_banners/772643502333145088/1523364108"/>
    <hyperlink ref="AO197" r:id="rId360" display="https://pbs.twimg.com/profile_banners/3191754102/1565280653"/>
    <hyperlink ref="AO198" r:id="rId361" display="https://pbs.twimg.com/profile_banners/1079614518261477376/1559802902"/>
    <hyperlink ref="AO199" r:id="rId362" display="https://pbs.twimg.com/profile_banners/21281763/1398720129"/>
    <hyperlink ref="AO200" r:id="rId363" display="https://pbs.twimg.com/profile_banners/101545378/1456170897"/>
    <hyperlink ref="AO201" r:id="rId364" display="https://pbs.twimg.com/profile_banners/19370557/1553121755"/>
    <hyperlink ref="AO202" r:id="rId365" display="https://pbs.twimg.com/profile_banners/20973388/1446461681"/>
    <hyperlink ref="AO204" r:id="rId366" display="https://pbs.twimg.com/profile_banners/110648922/1555496733"/>
    <hyperlink ref="AO205" r:id="rId367" display="https://pbs.twimg.com/profile_banners/173829764/1562912761"/>
    <hyperlink ref="AO206" r:id="rId368" display="https://pbs.twimg.com/profile_banners/1097428548464402433/1551560037"/>
    <hyperlink ref="AO208" r:id="rId369" display="https://pbs.twimg.com/profile_banners/1075719496550309888/1546594422"/>
    <hyperlink ref="AO211" r:id="rId370" display="https://pbs.twimg.com/profile_banners/242168525/1377605652"/>
    <hyperlink ref="AO212" r:id="rId371" display="https://pbs.twimg.com/profile_banners/1042664946167959552/1551416192"/>
    <hyperlink ref="AO213" r:id="rId372" display="https://pbs.twimg.com/profile_banners/1137825687056932865/1560347726"/>
    <hyperlink ref="AO215" r:id="rId373" display="https://pbs.twimg.com/profile_banners/24520892/1561969872"/>
    <hyperlink ref="AO216" r:id="rId374" display="https://pbs.twimg.com/profile_banners/1000675416359698432/1561809697"/>
    <hyperlink ref="AO218" r:id="rId375" display="https://pbs.twimg.com/profile_banners/3064052920/1492002906"/>
    <hyperlink ref="AO219" r:id="rId376" display="https://pbs.twimg.com/profile_banners/20616710/1544875251"/>
    <hyperlink ref="AO220" r:id="rId377" display="https://pbs.twimg.com/profile_banners/271986064/1565601673"/>
    <hyperlink ref="AO221" r:id="rId378" display="https://pbs.twimg.com/profile_banners/742724283831582722/1544108703"/>
    <hyperlink ref="AO222" r:id="rId379" display="https://pbs.twimg.com/profile_banners/1027819813949906944/1563124112"/>
    <hyperlink ref="AO224" r:id="rId380" display="https://pbs.twimg.com/profile_banners/18676177/1566223487"/>
    <hyperlink ref="AO226" r:id="rId381" display="https://pbs.twimg.com/profile_banners/879596712955756544/1498565395"/>
    <hyperlink ref="AO227" r:id="rId382" display="https://pbs.twimg.com/profile_banners/3171624919/1470746838"/>
    <hyperlink ref="AO229" r:id="rId383" display="https://pbs.twimg.com/profile_banners/12585092/1563485351"/>
    <hyperlink ref="AO230" r:id="rId384" display="https://pbs.twimg.com/profile_banners/1926030332/1497972081"/>
    <hyperlink ref="AO231" r:id="rId385" display="https://pbs.twimg.com/profile_banners/29858729/1565960306"/>
    <hyperlink ref="AO232" r:id="rId386" display="https://pbs.twimg.com/profile_banners/322697372/1562068307"/>
    <hyperlink ref="AO233" r:id="rId387" display="https://pbs.twimg.com/profile_banners/740283451983548416/1500377515"/>
    <hyperlink ref="AO234" r:id="rId388" display="https://pbs.twimg.com/profile_banners/340234449/1562837011"/>
    <hyperlink ref="AO235" r:id="rId389" display="https://pbs.twimg.com/profile_banners/28596803/1557747679"/>
    <hyperlink ref="AO236" r:id="rId390" display="https://pbs.twimg.com/profile_banners/224168895/1556021570"/>
    <hyperlink ref="AO238" r:id="rId391" display="https://pbs.twimg.com/profile_banners/335837996/1525113478"/>
    <hyperlink ref="AO239" r:id="rId392" display="https://pbs.twimg.com/profile_banners/2423289337/1499714525"/>
    <hyperlink ref="AO240" r:id="rId393" display="https://pbs.twimg.com/profile_banners/3683359935/1538576767"/>
    <hyperlink ref="AO241" r:id="rId394" display="https://pbs.twimg.com/profile_banners/1425265488/1532686912"/>
    <hyperlink ref="AO242" r:id="rId395" display="https://pbs.twimg.com/profile_banners/395373161/1370871127"/>
    <hyperlink ref="AO244" r:id="rId396" display="https://pbs.twimg.com/profile_banners/1003460629/1509352121"/>
    <hyperlink ref="AO245" r:id="rId397" display="https://pbs.twimg.com/profile_banners/2160675565/1561993765"/>
    <hyperlink ref="AO247" r:id="rId398" display="https://pbs.twimg.com/profile_banners/189649948/1426725954"/>
    <hyperlink ref="AO249" r:id="rId399" display="https://pbs.twimg.com/profile_banners/25189841/1486008853"/>
    <hyperlink ref="AO250" r:id="rId400" display="https://pbs.twimg.com/profile_banners/425893710/1413743196"/>
    <hyperlink ref="AO251" r:id="rId401" display="https://pbs.twimg.com/profile_banners/20045134/1522054796"/>
    <hyperlink ref="AO252" r:id="rId402" display="https://pbs.twimg.com/profile_banners/492056381/1489577695"/>
    <hyperlink ref="AO253" r:id="rId403" display="https://pbs.twimg.com/profile_banners/758678085176795136/1469718424"/>
    <hyperlink ref="AO254" r:id="rId404" display="https://pbs.twimg.com/profile_banners/116813523/1414913695"/>
    <hyperlink ref="AO255" r:id="rId405" display="https://pbs.twimg.com/profile_banners/36646877/1523801899"/>
    <hyperlink ref="AO256" r:id="rId406" display="https://pbs.twimg.com/profile_banners/92753720/1530136924"/>
    <hyperlink ref="AO257" r:id="rId407" display="https://pbs.twimg.com/profile_banners/17385685/1518795774"/>
    <hyperlink ref="AO258" r:id="rId408" display="https://pbs.twimg.com/profile_banners/2397627990/1506057337"/>
    <hyperlink ref="AO259" r:id="rId409" display="https://pbs.twimg.com/profile_banners/256437280/1520930320"/>
    <hyperlink ref="AO260" r:id="rId410" display="https://pbs.twimg.com/profile_banners/2266094611/1548682494"/>
    <hyperlink ref="AO261" r:id="rId411" display="https://pbs.twimg.com/profile_banners/15581273/1552569130"/>
    <hyperlink ref="AO262" r:id="rId412" display="https://pbs.twimg.com/profile_banners/2850579251/1429171794"/>
    <hyperlink ref="AO263" r:id="rId413" display="https://pbs.twimg.com/profile_banners/1879029254/1518554856"/>
    <hyperlink ref="AO265" r:id="rId414" display="https://pbs.twimg.com/profile_banners/431512597/1475591503"/>
    <hyperlink ref="AO266" r:id="rId415" display="https://pbs.twimg.com/profile_banners/603020600/1564855385"/>
    <hyperlink ref="AO267" r:id="rId416" display="https://pbs.twimg.com/profile_banners/1922910416/1548178560"/>
    <hyperlink ref="AO268" r:id="rId417" display="https://pbs.twimg.com/profile_banners/126275088/1536290851"/>
    <hyperlink ref="AO269" r:id="rId418" display="https://pbs.twimg.com/profile_banners/743067736453074944/1532279903"/>
    <hyperlink ref="AO271" r:id="rId419" display="https://pbs.twimg.com/profile_banners/2474661493/1495671294"/>
    <hyperlink ref="AO272" r:id="rId420" display="https://pbs.twimg.com/profile_banners/270935050/1539877270"/>
    <hyperlink ref="AO273" r:id="rId421" display="https://pbs.twimg.com/profile_banners/566972092/1560899529"/>
    <hyperlink ref="AO275" r:id="rId422" display="https://pbs.twimg.com/profile_banners/23789628/1558482492"/>
    <hyperlink ref="AO276" r:id="rId423" display="https://pbs.twimg.com/profile_banners/4923977745/1534091664"/>
    <hyperlink ref="AO277" r:id="rId424" display="https://pbs.twimg.com/profile_banners/706948744730820608/1519799210"/>
    <hyperlink ref="AO278" r:id="rId425" display="https://pbs.twimg.com/profile_banners/3387419920/1449861430"/>
    <hyperlink ref="AO280" r:id="rId426" display="https://pbs.twimg.com/profile_banners/222583346/1560204354"/>
    <hyperlink ref="AO281" r:id="rId427" display="https://pbs.twimg.com/profile_banners/1106318830874312705/1564090765"/>
    <hyperlink ref="AO282" r:id="rId428" display="https://pbs.twimg.com/profile_banners/2397680156/1560781401"/>
    <hyperlink ref="AO283" r:id="rId429" display="https://pbs.twimg.com/profile_banners/965574689321095168/1524478755"/>
    <hyperlink ref="AO284" r:id="rId430" display="https://pbs.twimg.com/profile_banners/461275188/1478854916"/>
    <hyperlink ref="AO285" r:id="rId431" display="https://pbs.twimg.com/profile_banners/3380282686/1564124954"/>
    <hyperlink ref="AO286" r:id="rId432" display="https://pbs.twimg.com/profile_banners/207739658/1564571969"/>
    <hyperlink ref="AO288" r:id="rId433" display="https://pbs.twimg.com/profile_banners/706825897/1564647021"/>
    <hyperlink ref="AO289" r:id="rId434" display="https://pbs.twimg.com/profile_banners/490729044/1558464136"/>
    <hyperlink ref="AO290" r:id="rId435" display="https://pbs.twimg.com/profile_banners/538058680/1462880991"/>
    <hyperlink ref="AO291" r:id="rId436" display="https://pbs.twimg.com/profile_banners/1538327216/1526139595"/>
    <hyperlink ref="AO292" r:id="rId437" display="https://pbs.twimg.com/profile_banners/751009819/1547132362"/>
    <hyperlink ref="AO293" r:id="rId438" display="https://pbs.twimg.com/profile_banners/4237324042/1465499987"/>
    <hyperlink ref="AO294" r:id="rId439" display="https://pbs.twimg.com/profile_banners/25062011/1464008853"/>
    <hyperlink ref="AO295" r:id="rId440" display="https://pbs.twimg.com/profile_banners/2174736300/1486553413"/>
    <hyperlink ref="AO296" r:id="rId441" display="https://pbs.twimg.com/profile_banners/37963496/1549966957"/>
    <hyperlink ref="AO297" r:id="rId442" display="https://pbs.twimg.com/profile_banners/1598763572/1563735787"/>
    <hyperlink ref="AO298" r:id="rId443" display="https://pbs.twimg.com/profile_banners/4175759465/1500442536"/>
    <hyperlink ref="AO300" r:id="rId444" display="https://pbs.twimg.com/profile_banners/191849753/1398606409"/>
    <hyperlink ref="AO301" r:id="rId445" display="https://pbs.twimg.com/profile_banners/730967995/1493134578"/>
    <hyperlink ref="AO304" r:id="rId446" display="https://pbs.twimg.com/profile_banners/511689481/1356107482"/>
    <hyperlink ref="AO305" r:id="rId447" display="https://pbs.twimg.com/profile_banners/239371773/1515274902"/>
    <hyperlink ref="AO306" r:id="rId448" display="https://pbs.twimg.com/profile_banners/1006810586/1485436934"/>
    <hyperlink ref="AO307" r:id="rId449" display="https://pbs.twimg.com/profile_banners/363888971/1383688355"/>
    <hyperlink ref="AO308" r:id="rId450" display="https://pbs.twimg.com/profile_banners/1083139436605366272/1552608499"/>
    <hyperlink ref="AO309" r:id="rId451" display="https://pbs.twimg.com/profile_banners/21878146/1562713777"/>
    <hyperlink ref="AO310" r:id="rId452" display="https://pbs.twimg.com/profile_banners/19343925/1562484900"/>
    <hyperlink ref="AO311" r:id="rId453" display="https://pbs.twimg.com/profile_banners/310746442/1409175599"/>
    <hyperlink ref="AO312" r:id="rId454" display="https://pbs.twimg.com/profile_banners/1112801858286993409/1563906189"/>
    <hyperlink ref="AO313" r:id="rId455" display="https://pbs.twimg.com/profile_banners/120933710/1535021145"/>
    <hyperlink ref="AO314" r:id="rId456" display="https://pbs.twimg.com/profile_banners/3062542110/1554730703"/>
    <hyperlink ref="AO315" r:id="rId457" display="https://pbs.twimg.com/profile_banners/781235054919946240/1564535979"/>
    <hyperlink ref="AU3" r:id="rId458" display="http://abs.twimg.com/images/themes/theme1/bg.png"/>
    <hyperlink ref="AU4" r:id="rId459" display="http://abs.twimg.com/images/themes/theme1/bg.png"/>
    <hyperlink ref="AU5" r:id="rId460" display="http://abs.twimg.com/images/themes/theme1/bg.png"/>
    <hyperlink ref="AU6" r:id="rId461" display="http://abs.twimg.com/images/themes/theme1/bg.png"/>
    <hyperlink ref="AU7" r:id="rId462" display="http://abs.twimg.com/images/themes/theme1/bg.png"/>
    <hyperlink ref="AU8" r:id="rId463" display="http://abs.twimg.com/images/themes/theme1/bg.png"/>
    <hyperlink ref="AU9" r:id="rId464" display="http://abs.twimg.com/images/themes/theme1/bg.png"/>
    <hyperlink ref="AU10" r:id="rId465" display="http://abs.twimg.com/images/themes/theme1/bg.png"/>
    <hyperlink ref="AU11" r:id="rId466" display="http://abs.twimg.com/images/themes/theme14/bg.gif"/>
    <hyperlink ref="AU12" r:id="rId467" display="http://abs.twimg.com/images/themes/theme1/bg.png"/>
    <hyperlink ref="AU13" r:id="rId468" display="http://abs.twimg.com/images/themes/theme1/bg.png"/>
    <hyperlink ref="AU14" r:id="rId469" display="http://abs.twimg.com/images/themes/theme1/bg.png"/>
    <hyperlink ref="AU15" r:id="rId470" display="http://abs.twimg.com/images/themes/theme1/bg.png"/>
    <hyperlink ref="AU16" r:id="rId471" display="http://abs.twimg.com/images/themes/theme1/bg.png"/>
    <hyperlink ref="AU17" r:id="rId472" display="http://abs.twimg.com/images/themes/theme1/bg.png"/>
    <hyperlink ref="AU18" r:id="rId473" display="http://abs.twimg.com/images/themes/theme1/bg.png"/>
    <hyperlink ref="AU20" r:id="rId474" display="http://abs.twimg.com/images/themes/theme18/bg.gif"/>
    <hyperlink ref="AU21" r:id="rId475" display="http://abs.twimg.com/images/themes/theme15/bg.png"/>
    <hyperlink ref="AU22" r:id="rId476" display="http://abs.twimg.com/images/themes/theme1/bg.png"/>
    <hyperlink ref="AU23" r:id="rId477" display="http://abs.twimg.com/images/themes/theme3/bg.gif"/>
    <hyperlink ref="AU24" r:id="rId478" display="http://abs.twimg.com/images/themes/theme1/bg.png"/>
    <hyperlink ref="AU25" r:id="rId479" display="http://abs.twimg.com/images/themes/theme1/bg.png"/>
    <hyperlink ref="AU26" r:id="rId480" display="http://abs.twimg.com/images/themes/theme1/bg.png"/>
    <hyperlink ref="AU27" r:id="rId481" display="http://abs.twimg.com/images/themes/theme1/bg.png"/>
    <hyperlink ref="AU28" r:id="rId482" display="http://abs.twimg.com/images/themes/theme1/bg.png"/>
    <hyperlink ref="AU30" r:id="rId483" display="http://abs.twimg.com/images/themes/theme1/bg.png"/>
    <hyperlink ref="AU32" r:id="rId484" display="http://abs.twimg.com/images/themes/theme1/bg.png"/>
    <hyperlink ref="AU33" r:id="rId485" display="http://abs.twimg.com/images/themes/theme14/bg.gif"/>
    <hyperlink ref="AU34" r:id="rId486" display="http://abs.twimg.com/images/themes/theme1/bg.png"/>
    <hyperlink ref="AU37" r:id="rId487" display="http://abs.twimg.com/images/themes/theme11/bg.gif"/>
    <hyperlink ref="AU39" r:id="rId488" display="http://abs.twimg.com/images/themes/theme1/bg.png"/>
    <hyperlink ref="AU40" r:id="rId489" display="http://abs.twimg.com/images/themes/theme1/bg.png"/>
    <hyperlink ref="AU41" r:id="rId490" display="http://abs.twimg.com/images/themes/theme1/bg.png"/>
    <hyperlink ref="AU42" r:id="rId491" display="http://abs.twimg.com/images/themes/theme1/bg.png"/>
    <hyperlink ref="AU44" r:id="rId492" display="http://abs.twimg.com/images/themes/theme18/bg.gif"/>
    <hyperlink ref="AU46" r:id="rId493" display="http://abs.twimg.com/images/themes/theme1/bg.png"/>
    <hyperlink ref="AU47" r:id="rId494" display="http://abs.twimg.com/images/themes/theme14/bg.gif"/>
    <hyperlink ref="AU48" r:id="rId495" display="http://abs.twimg.com/images/themes/theme1/bg.png"/>
    <hyperlink ref="AU49" r:id="rId496" display="http://abs.twimg.com/images/themes/theme1/bg.png"/>
    <hyperlink ref="AU51" r:id="rId497" display="http://abs.twimg.com/images/themes/theme1/bg.png"/>
    <hyperlink ref="AU52" r:id="rId498" display="http://abs.twimg.com/images/themes/theme1/bg.png"/>
    <hyperlink ref="AU53" r:id="rId499" display="http://abs.twimg.com/images/themes/theme1/bg.png"/>
    <hyperlink ref="AU54" r:id="rId500" display="http://abs.twimg.com/images/themes/theme5/bg.gif"/>
    <hyperlink ref="AU55" r:id="rId501" display="http://abs.twimg.com/images/themes/theme3/bg.gif"/>
    <hyperlink ref="AU56" r:id="rId502" display="http://abs.twimg.com/images/themes/theme1/bg.png"/>
    <hyperlink ref="AU57" r:id="rId503" display="http://abs.twimg.com/images/themes/theme1/bg.png"/>
    <hyperlink ref="AU59" r:id="rId504" display="http://abs.twimg.com/images/themes/theme12/bg.gif"/>
    <hyperlink ref="AU60" r:id="rId505" display="http://abs.twimg.com/images/themes/theme1/bg.png"/>
    <hyperlink ref="AU61" r:id="rId506" display="http://abs.twimg.com/images/themes/theme1/bg.png"/>
    <hyperlink ref="AU62" r:id="rId507" display="http://abs.twimg.com/images/themes/theme17/bg.gif"/>
    <hyperlink ref="AU63" r:id="rId508" display="http://abs.twimg.com/images/themes/theme1/bg.png"/>
    <hyperlink ref="AU64" r:id="rId509" display="http://abs.twimg.com/images/themes/theme1/bg.png"/>
    <hyperlink ref="AU65" r:id="rId510" display="http://abs.twimg.com/images/themes/theme1/bg.png"/>
    <hyperlink ref="AU66" r:id="rId511" display="http://abs.twimg.com/images/themes/theme1/bg.png"/>
    <hyperlink ref="AU67" r:id="rId512" display="http://abs.twimg.com/images/themes/theme1/bg.png"/>
    <hyperlink ref="AU68" r:id="rId513" display="http://abs.twimg.com/images/themes/theme1/bg.png"/>
    <hyperlink ref="AU69" r:id="rId514" display="http://abs.twimg.com/images/themes/theme1/bg.png"/>
    <hyperlink ref="AU70" r:id="rId515" display="http://abs.twimg.com/images/themes/theme14/bg.gif"/>
    <hyperlink ref="AU71" r:id="rId516" display="http://abs.twimg.com/images/themes/theme17/bg.gif"/>
    <hyperlink ref="AU73" r:id="rId517" display="http://abs.twimg.com/images/themes/theme1/bg.png"/>
    <hyperlink ref="AU74" r:id="rId518" display="http://abs.twimg.com/images/themes/theme1/bg.png"/>
    <hyperlink ref="AU75" r:id="rId519" display="http://abs.twimg.com/images/themes/theme1/bg.png"/>
    <hyperlink ref="AU76" r:id="rId520" display="http://abs.twimg.com/images/themes/theme1/bg.png"/>
    <hyperlink ref="AU77" r:id="rId521" display="http://abs.twimg.com/images/themes/theme1/bg.png"/>
    <hyperlink ref="AU78" r:id="rId522" display="http://abs.twimg.com/images/themes/theme1/bg.png"/>
    <hyperlink ref="AU79" r:id="rId523" display="http://abs.twimg.com/images/themes/theme1/bg.png"/>
    <hyperlink ref="AU80" r:id="rId524" display="http://abs.twimg.com/images/themes/theme1/bg.png"/>
    <hyperlink ref="AU81" r:id="rId525" display="http://abs.twimg.com/images/themes/theme1/bg.png"/>
    <hyperlink ref="AU82" r:id="rId526" display="http://abs.twimg.com/images/themes/theme1/bg.png"/>
    <hyperlink ref="AU83" r:id="rId527" display="http://abs.twimg.com/images/themes/theme1/bg.png"/>
    <hyperlink ref="AU85" r:id="rId528" display="http://abs.twimg.com/images/themes/theme1/bg.png"/>
    <hyperlink ref="AU86" r:id="rId529" display="http://abs.twimg.com/images/themes/theme1/bg.png"/>
    <hyperlink ref="AU90" r:id="rId530" display="http://abs.twimg.com/images/themes/theme1/bg.png"/>
    <hyperlink ref="AU91" r:id="rId531" display="http://abs.twimg.com/images/themes/theme1/bg.png"/>
    <hyperlink ref="AU92" r:id="rId532" display="http://abs.twimg.com/images/themes/theme1/bg.png"/>
    <hyperlink ref="AU93" r:id="rId533" display="http://abs.twimg.com/images/themes/theme1/bg.png"/>
    <hyperlink ref="AU94" r:id="rId534" display="http://abs.twimg.com/images/themes/theme1/bg.png"/>
    <hyperlink ref="AU95" r:id="rId535" display="http://abs.twimg.com/images/themes/theme1/bg.png"/>
    <hyperlink ref="AU96" r:id="rId536" display="http://abs.twimg.com/images/themes/theme9/bg.gif"/>
    <hyperlink ref="AU97" r:id="rId537" display="http://abs.twimg.com/images/themes/theme1/bg.png"/>
    <hyperlink ref="AU98" r:id="rId538" display="http://abs.twimg.com/images/themes/theme1/bg.png"/>
    <hyperlink ref="AU99" r:id="rId539" display="http://abs.twimg.com/images/themes/theme14/bg.gif"/>
    <hyperlink ref="AU100" r:id="rId540" display="http://abs.twimg.com/images/themes/theme1/bg.png"/>
    <hyperlink ref="AU101" r:id="rId541" display="http://abs.twimg.com/images/themes/theme13/bg.gif"/>
    <hyperlink ref="AU102" r:id="rId542" display="http://abs.twimg.com/images/themes/theme9/bg.gif"/>
    <hyperlink ref="AU103" r:id="rId543" display="http://abs.twimg.com/images/themes/theme6/bg.gif"/>
    <hyperlink ref="AU105" r:id="rId544" display="http://abs.twimg.com/images/themes/theme1/bg.png"/>
    <hyperlink ref="AU106" r:id="rId545" display="http://abs.twimg.com/images/themes/theme4/bg.gif"/>
    <hyperlink ref="AU107" r:id="rId546" display="http://abs.twimg.com/images/themes/theme1/bg.png"/>
    <hyperlink ref="AU108" r:id="rId547" display="http://abs.twimg.com/images/themes/theme1/bg.png"/>
    <hyperlink ref="AU109" r:id="rId548" display="http://abs.twimg.com/images/themes/theme15/bg.png"/>
    <hyperlink ref="AU111" r:id="rId549" display="http://abs.twimg.com/images/themes/theme1/bg.png"/>
    <hyperlink ref="AU112" r:id="rId550" display="http://abs.twimg.com/images/themes/theme1/bg.png"/>
    <hyperlink ref="AU114" r:id="rId551" display="http://abs.twimg.com/images/themes/theme18/bg.gif"/>
    <hyperlink ref="AU115" r:id="rId552" display="http://abs.twimg.com/images/themes/theme1/bg.png"/>
    <hyperlink ref="AU116" r:id="rId553" display="http://abs.twimg.com/images/themes/theme1/bg.png"/>
    <hyperlink ref="AU118" r:id="rId554" display="http://abs.twimg.com/images/themes/theme1/bg.png"/>
    <hyperlink ref="AU119" r:id="rId555" display="http://abs.twimg.com/images/themes/theme12/bg.gif"/>
    <hyperlink ref="AU123" r:id="rId556" display="http://abs.twimg.com/images/themes/theme18/bg.gif"/>
    <hyperlink ref="AU124" r:id="rId557" display="http://abs.twimg.com/images/themes/theme1/bg.png"/>
    <hyperlink ref="AU125" r:id="rId558" display="http://abs.twimg.com/images/themes/theme10/bg.gif"/>
    <hyperlink ref="AU128" r:id="rId559" display="http://abs.twimg.com/images/themes/theme1/bg.png"/>
    <hyperlink ref="AU129" r:id="rId560" display="http://abs.twimg.com/images/themes/theme1/bg.png"/>
    <hyperlink ref="AU130" r:id="rId561" display="http://abs.twimg.com/images/themes/theme1/bg.png"/>
    <hyperlink ref="AU131" r:id="rId562" display="http://abs.twimg.com/images/themes/theme4/bg.gif"/>
    <hyperlink ref="AU132" r:id="rId563" display="http://abs.twimg.com/images/themes/theme1/bg.png"/>
    <hyperlink ref="AU133" r:id="rId564" display="http://abs.twimg.com/images/themes/theme10/bg.gif"/>
    <hyperlink ref="AU134" r:id="rId565" display="http://abs.twimg.com/images/themes/theme1/bg.png"/>
    <hyperlink ref="AU135" r:id="rId566" display="http://abs.twimg.com/images/themes/theme1/bg.png"/>
    <hyperlink ref="AU136" r:id="rId567" display="http://abs.twimg.com/images/themes/theme1/bg.png"/>
    <hyperlink ref="AU137" r:id="rId568" display="http://abs.twimg.com/images/themes/theme1/bg.png"/>
    <hyperlink ref="AU138" r:id="rId569" display="http://abs.twimg.com/images/themes/theme1/bg.png"/>
    <hyperlink ref="AU140" r:id="rId570" display="http://abs.twimg.com/images/themes/theme1/bg.png"/>
    <hyperlink ref="AU141" r:id="rId571" display="http://abs.twimg.com/images/themes/theme1/bg.png"/>
    <hyperlink ref="AU142" r:id="rId572" display="http://abs.twimg.com/images/themes/theme1/bg.png"/>
    <hyperlink ref="AU143" r:id="rId573" display="http://abs.twimg.com/images/themes/theme14/bg.gif"/>
    <hyperlink ref="AU145" r:id="rId574" display="http://abs.twimg.com/images/themes/theme3/bg.gif"/>
    <hyperlink ref="AU146" r:id="rId575" display="http://abs.twimg.com/images/themes/theme14/bg.gif"/>
    <hyperlink ref="AU147" r:id="rId576" display="http://abs.twimg.com/images/themes/theme14/bg.gif"/>
    <hyperlink ref="AU148" r:id="rId577" display="http://abs.twimg.com/images/themes/theme7/bg.gif"/>
    <hyperlink ref="AU150" r:id="rId578" display="http://abs.twimg.com/images/themes/theme18/bg.gif"/>
    <hyperlink ref="AU151" r:id="rId579" display="http://abs.twimg.com/images/themes/theme1/bg.png"/>
    <hyperlink ref="AU152" r:id="rId580" display="http://abs.twimg.com/images/themes/theme1/bg.png"/>
    <hyperlink ref="AU153" r:id="rId581" display="http://abs.twimg.com/images/themes/theme1/bg.png"/>
    <hyperlink ref="AU154" r:id="rId582" display="http://abs.twimg.com/images/themes/theme1/bg.png"/>
    <hyperlink ref="AU155" r:id="rId583" display="http://abs.twimg.com/images/themes/theme1/bg.png"/>
    <hyperlink ref="AU156" r:id="rId584" display="http://abs.twimg.com/images/themes/theme1/bg.png"/>
    <hyperlink ref="AU157" r:id="rId585" display="http://abs.twimg.com/images/themes/theme1/bg.png"/>
    <hyperlink ref="AU158" r:id="rId586" display="http://abs.twimg.com/images/themes/theme1/bg.png"/>
    <hyperlink ref="AU159" r:id="rId587" display="http://abs.twimg.com/images/themes/theme5/bg.gif"/>
    <hyperlink ref="AU160" r:id="rId588" display="http://abs.twimg.com/images/themes/theme13/bg.gif"/>
    <hyperlink ref="AU161" r:id="rId589" display="http://abs.twimg.com/images/themes/theme1/bg.png"/>
    <hyperlink ref="AU162" r:id="rId590" display="http://abs.twimg.com/images/themes/theme1/bg.png"/>
    <hyperlink ref="AU163" r:id="rId591" display="http://abs.twimg.com/images/themes/theme1/bg.png"/>
    <hyperlink ref="AU164" r:id="rId592" display="http://abs.twimg.com/images/themes/theme15/bg.png"/>
    <hyperlink ref="AU165" r:id="rId593" display="http://abs.twimg.com/images/themes/theme15/bg.png"/>
    <hyperlink ref="AU166" r:id="rId594" display="http://abs.twimg.com/images/themes/theme1/bg.png"/>
    <hyperlink ref="AU167" r:id="rId595" display="http://abs.twimg.com/images/themes/theme1/bg.png"/>
    <hyperlink ref="AU169" r:id="rId596" display="http://abs.twimg.com/images/themes/theme1/bg.png"/>
    <hyperlink ref="AU171" r:id="rId597" display="http://abs.twimg.com/images/themes/theme1/bg.png"/>
    <hyperlink ref="AU172" r:id="rId598" display="http://abs.twimg.com/images/themes/theme1/bg.png"/>
    <hyperlink ref="AU173" r:id="rId599" display="http://abs.twimg.com/images/themes/theme1/bg.png"/>
    <hyperlink ref="AU174" r:id="rId600" display="http://abs.twimg.com/images/themes/theme1/bg.png"/>
    <hyperlink ref="AU175" r:id="rId601" display="http://abs.twimg.com/images/themes/theme14/bg.gif"/>
    <hyperlink ref="AU176" r:id="rId602" display="http://abs.twimg.com/images/themes/theme1/bg.png"/>
    <hyperlink ref="AU177" r:id="rId603" display="http://abs.twimg.com/images/themes/theme1/bg.png"/>
    <hyperlink ref="AU178" r:id="rId604" display="http://abs.twimg.com/images/themes/theme1/bg.png"/>
    <hyperlink ref="AU179" r:id="rId605" display="http://abs.twimg.com/images/themes/theme14/bg.gif"/>
    <hyperlink ref="AU180" r:id="rId606" display="http://abs.twimg.com/images/themes/theme1/bg.png"/>
    <hyperlink ref="AU181" r:id="rId607" display="http://abs.twimg.com/images/themes/theme1/bg.png"/>
    <hyperlink ref="AU182" r:id="rId608" display="http://abs.twimg.com/images/themes/theme1/bg.png"/>
    <hyperlink ref="AU184" r:id="rId609" display="http://abs.twimg.com/images/themes/theme1/bg.png"/>
    <hyperlink ref="AU185" r:id="rId610" display="http://abs.twimg.com/images/themes/theme1/bg.png"/>
    <hyperlink ref="AU186" r:id="rId611" display="http://abs.twimg.com/images/themes/theme1/bg.png"/>
    <hyperlink ref="AU188" r:id="rId612" display="http://abs.twimg.com/images/themes/theme1/bg.png"/>
    <hyperlink ref="AU189" r:id="rId613" display="http://abs.twimg.com/images/themes/theme1/bg.png"/>
    <hyperlink ref="AU190" r:id="rId614" display="http://abs.twimg.com/images/themes/theme9/bg.gif"/>
    <hyperlink ref="AU191" r:id="rId615" display="http://abs.twimg.com/images/themes/theme10/bg.gif"/>
    <hyperlink ref="AU193" r:id="rId616" display="http://abs.twimg.com/images/themes/theme15/bg.png"/>
    <hyperlink ref="AU194" r:id="rId617" display="http://abs.twimg.com/images/themes/theme1/bg.png"/>
    <hyperlink ref="AU195" r:id="rId618" display="http://abs.twimg.com/images/themes/theme1/bg.png"/>
    <hyperlink ref="AU196" r:id="rId619" display="http://abs.twimg.com/images/themes/theme1/bg.png"/>
    <hyperlink ref="AU197" r:id="rId620" display="http://abs.twimg.com/images/themes/theme1/bg.png"/>
    <hyperlink ref="AU199" r:id="rId621" display="http://abs.twimg.com/images/themes/theme10/bg.gif"/>
    <hyperlink ref="AU200" r:id="rId622" display="http://abs.twimg.com/images/themes/theme6/bg.gif"/>
    <hyperlink ref="AU201" r:id="rId623" display="http://abs.twimg.com/images/themes/theme10/bg.gif"/>
    <hyperlink ref="AU202" r:id="rId624" display="http://abs.twimg.com/images/themes/theme1/bg.png"/>
    <hyperlink ref="AU203" r:id="rId625" display="http://abs.twimg.com/images/themes/theme15/bg.png"/>
    <hyperlink ref="AU204" r:id="rId626" display="http://abs.twimg.com/images/themes/theme1/bg.png"/>
    <hyperlink ref="AU205" r:id="rId627" display="http://abs.twimg.com/images/themes/theme1/bg.png"/>
    <hyperlink ref="AU206" r:id="rId628" display="http://abs.twimg.com/images/themes/theme1/bg.png"/>
    <hyperlink ref="AU207" r:id="rId629" display="http://abs.twimg.com/images/themes/theme1/bg.png"/>
    <hyperlink ref="AU208" r:id="rId630" display="http://abs.twimg.com/images/themes/theme1/bg.png"/>
    <hyperlink ref="AU210" r:id="rId631" display="http://abs.twimg.com/images/themes/theme1/bg.png"/>
    <hyperlink ref="AU211" r:id="rId632" display="http://abs.twimg.com/images/themes/theme1/bg.png"/>
    <hyperlink ref="AU212" r:id="rId633" display="http://abs.twimg.com/images/themes/theme1/bg.png"/>
    <hyperlink ref="AU214" r:id="rId634" display="http://abs.twimg.com/images/themes/theme1/bg.png"/>
    <hyperlink ref="AU215" r:id="rId635" display="http://abs.twimg.com/images/themes/theme1/bg.png"/>
    <hyperlink ref="AU217" r:id="rId636" display="http://abs.twimg.com/images/themes/theme1/bg.png"/>
    <hyperlink ref="AU218" r:id="rId637" display="http://abs.twimg.com/images/themes/theme1/bg.png"/>
    <hyperlink ref="AU219" r:id="rId638" display="http://abs.twimg.com/images/themes/theme4/bg.gif"/>
    <hyperlink ref="AU220" r:id="rId639" display="http://abs.twimg.com/images/themes/theme1/bg.png"/>
    <hyperlink ref="AU221" r:id="rId640" display="http://abs.twimg.com/images/themes/theme1/bg.png"/>
    <hyperlink ref="AU224" r:id="rId641" display="http://abs.twimg.com/images/themes/theme3/bg.gif"/>
    <hyperlink ref="AU225" r:id="rId642" display="http://abs.twimg.com/images/themes/theme1/bg.png"/>
    <hyperlink ref="AU226" r:id="rId643" display="http://abs.twimg.com/images/themes/theme1/bg.png"/>
    <hyperlink ref="AU227" r:id="rId644" display="http://abs.twimg.com/images/themes/theme1/bg.png"/>
    <hyperlink ref="AU228" r:id="rId645" display="http://abs.twimg.com/images/themes/theme1/bg.png"/>
    <hyperlink ref="AU229" r:id="rId646" display="http://abs.twimg.com/images/themes/theme4/bg.gif"/>
    <hyperlink ref="AU230" r:id="rId647" display="http://abs.twimg.com/images/themes/theme1/bg.png"/>
    <hyperlink ref="AU231" r:id="rId648" display="http://abs.twimg.com/images/themes/theme16/bg.gif"/>
    <hyperlink ref="AU232" r:id="rId649" display="http://abs.twimg.com/images/themes/theme1/bg.png"/>
    <hyperlink ref="AU234" r:id="rId650" display="http://abs.twimg.com/images/themes/theme7/bg.gif"/>
    <hyperlink ref="AU235" r:id="rId651" display="http://abs.twimg.com/images/themes/theme1/bg.png"/>
    <hyperlink ref="AU236" r:id="rId652" display="http://abs.twimg.com/images/themes/theme1/bg.png"/>
    <hyperlink ref="AU237" r:id="rId653" display="http://abs.twimg.com/images/themes/theme1/bg.png"/>
    <hyperlink ref="AU238" r:id="rId654" display="http://abs.twimg.com/images/themes/theme1/bg.png"/>
    <hyperlink ref="AU239" r:id="rId655" display="http://abs.twimg.com/images/themes/theme1/bg.png"/>
    <hyperlink ref="AU240" r:id="rId656" display="http://abs.twimg.com/images/themes/theme1/bg.png"/>
    <hyperlink ref="AU241" r:id="rId657" display="http://abs.twimg.com/images/themes/theme1/bg.png"/>
    <hyperlink ref="AU242" r:id="rId658" display="http://abs.twimg.com/images/themes/theme1/bg.png"/>
    <hyperlink ref="AU243" r:id="rId659" display="http://abs.twimg.com/images/themes/theme1/bg.png"/>
    <hyperlink ref="AU244" r:id="rId660" display="http://abs.twimg.com/images/themes/theme1/bg.png"/>
    <hyperlink ref="AU245" r:id="rId661" display="http://abs.twimg.com/images/themes/theme1/bg.png"/>
    <hyperlink ref="AU246" r:id="rId662" display="http://abs.twimg.com/images/themes/theme1/bg.png"/>
    <hyperlink ref="AU247" r:id="rId663" display="http://abs.twimg.com/images/themes/theme17/bg.gif"/>
    <hyperlink ref="AU248" r:id="rId664" display="http://abs.twimg.com/images/themes/theme1/bg.png"/>
    <hyperlink ref="AU249" r:id="rId665" display="http://abs.twimg.com/images/themes/theme1/bg.png"/>
    <hyperlink ref="AU250" r:id="rId666" display="http://abs.twimg.com/images/themes/theme1/bg.png"/>
    <hyperlink ref="AU251" r:id="rId667" display="http://abs.twimg.com/images/themes/theme1/bg.png"/>
    <hyperlink ref="AU252" r:id="rId668" display="http://abs.twimg.com/images/themes/theme1/bg.png"/>
    <hyperlink ref="AU254" r:id="rId669" display="http://abs.twimg.com/images/themes/theme1/bg.png"/>
    <hyperlink ref="AU255" r:id="rId670" display="http://abs.twimg.com/images/themes/theme1/bg.png"/>
    <hyperlink ref="AU256" r:id="rId671" display="http://abs.twimg.com/images/themes/theme1/bg.png"/>
    <hyperlink ref="AU257" r:id="rId672" display="http://abs.twimg.com/images/themes/theme1/bg.png"/>
    <hyperlink ref="AU258" r:id="rId673" display="http://abs.twimg.com/images/themes/theme1/bg.png"/>
    <hyperlink ref="AU259" r:id="rId674" display="http://abs.twimg.com/images/themes/theme1/bg.png"/>
    <hyperlink ref="AU260" r:id="rId675" display="http://abs.twimg.com/images/themes/theme1/bg.png"/>
    <hyperlink ref="AU261" r:id="rId676" display="http://abs.twimg.com/images/themes/theme1/bg.png"/>
    <hyperlink ref="AU262" r:id="rId677" display="http://abs.twimg.com/images/themes/theme1/bg.png"/>
    <hyperlink ref="AU263" r:id="rId678" display="http://abs.twimg.com/images/themes/theme14/bg.gif"/>
    <hyperlink ref="AU264" r:id="rId679" display="http://abs.twimg.com/images/themes/theme1/bg.png"/>
    <hyperlink ref="AU265" r:id="rId680" display="http://abs.twimg.com/images/themes/theme8/bg.gif"/>
    <hyperlink ref="AU266" r:id="rId681" display="http://abs.twimg.com/images/themes/theme15/bg.png"/>
    <hyperlink ref="AU267" r:id="rId682" display="http://abs.twimg.com/images/themes/theme1/bg.png"/>
    <hyperlink ref="AU268" r:id="rId683" display="http://abs.twimg.com/images/themes/theme1/bg.png"/>
    <hyperlink ref="AU270" r:id="rId684" display="http://abs.twimg.com/images/themes/theme10/bg.gif"/>
    <hyperlink ref="AU271" r:id="rId685" display="http://abs.twimg.com/images/themes/theme1/bg.png"/>
    <hyperlink ref="AU272" r:id="rId686" display="http://abs.twimg.com/images/themes/theme17/bg.gif"/>
    <hyperlink ref="AU273" r:id="rId687" display="http://abs.twimg.com/images/themes/theme1/bg.png"/>
    <hyperlink ref="AU274" r:id="rId688" display="http://abs.twimg.com/images/themes/theme1/bg.png"/>
    <hyperlink ref="AU275" r:id="rId689" display="http://abs.twimg.com/images/themes/theme1/bg.png"/>
    <hyperlink ref="AU276" r:id="rId690" display="http://abs.twimg.com/images/themes/theme1/bg.png"/>
    <hyperlink ref="AU277" r:id="rId691" display="http://abs.twimg.com/images/themes/theme1/bg.png"/>
    <hyperlink ref="AU278" r:id="rId692" display="http://abs.twimg.com/images/themes/theme1/bg.png"/>
    <hyperlink ref="AU279" r:id="rId693" display="http://abs.twimg.com/images/themes/theme1/bg.png"/>
    <hyperlink ref="AU280" r:id="rId694" display="http://abs.twimg.com/images/themes/theme1/bg.png"/>
    <hyperlink ref="AU282" r:id="rId695" display="http://abs.twimg.com/images/themes/theme1/bg.png"/>
    <hyperlink ref="AU283" r:id="rId696" display="http://abs.twimg.com/images/themes/theme1/bg.png"/>
    <hyperlink ref="AU284" r:id="rId697" display="http://abs.twimg.com/images/themes/theme9/bg.gif"/>
    <hyperlink ref="AU285" r:id="rId698" display="http://abs.twimg.com/images/themes/theme14/bg.gif"/>
    <hyperlink ref="AU286" r:id="rId699" display="http://abs.twimg.com/images/themes/theme1/bg.png"/>
    <hyperlink ref="AU287" r:id="rId700" display="http://abs.twimg.com/images/themes/theme14/bg.gif"/>
    <hyperlink ref="AU288" r:id="rId701" display="http://abs.twimg.com/images/themes/theme1/bg.png"/>
    <hyperlink ref="AU289" r:id="rId702" display="http://abs.twimg.com/images/themes/theme1/bg.png"/>
    <hyperlink ref="AU290" r:id="rId703" display="http://abs.twimg.com/images/themes/theme1/bg.png"/>
    <hyperlink ref="AU291" r:id="rId704" display="http://abs.twimg.com/images/themes/theme1/bg.png"/>
    <hyperlink ref="AU292" r:id="rId705" display="http://abs.twimg.com/images/themes/theme1/bg.png"/>
    <hyperlink ref="AU293" r:id="rId706" display="http://abs.twimg.com/images/themes/theme1/bg.png"/>
    <hyperlink ref="AU294" r:id="rId707" display="http://abs.twimg.com/images/themes/theme9/bg.gif"/>
    <hyperlink ref="AU295" r:id="rId708" display="http://abs.twimg.com/images/themes/theme1/bg.png"/>
    <hyperlink ref="AU296" r:id="rId709" display="http://abs.twimg.com/images/themes/theme1/bg.png"/>
    <hyperlink ref="AU297" r:id="rId710" display="http://abs.twimg.com/images/themes/theme1/bg.png"/>
    <hyperlink ref="AU298" r:id="rId711" display="http://abs.twimg.com/images/themes/theme1/bg.png"/>
    <hyperlink ref="AU299" r:id="rId712" display="http://abs.twimg.com/images/themes/theme1/bg.png"/>
    <hyperlink ref="AU300" r:id="rId713" display="http://abs.twimg.com/images/themes/theme1/bg.png"/>
    <hyperlink ref="AU301" r:id="rId714" display="http://abs.twimg.com/images/themes/theme1/bg.png"/>
    <hyperlink ref="AU302" r:id="rId715" display="http://abs.twimg.com/images/themes/theme1/bg.png"/>
    <hyperlink ref="AU303" r:id="rId716" display="http://abs.twimg.com/images/themes/theme1/bg.png"/>
    <hyperlink ref="AU304" r:id="rId717" display="http://abs.twimg.com/images/themes/theme1/bg.png"/>
    <hyperlink ref="AU305" r:id="rId718" display="http://abs.twimg.com/images/themes/theme9/bg.gif"/>
    <hyperlink ref="AU306" r:id="rId719" display="http://pbs.twimg.com/profile_background_images/500093723774967809/Dy6cP6d5.png"/>
    <hyperlink ref="AU307" r:id="rId720" display="http://abs.twimg.com/images/themes/theme1/bg.png"/>
    <hyperlink ref="AU308" r:id="rId721" display="http://abs.twimg.com/images/themes/theme1/bg.png"/>
    <hyperlink ref="AU309" r:id="rId722" display="http://abs.twimg.com/images/themes/theme16/bg.gif"/>
    <hyperlink ref="AU310" r:id="rId723" display="http://abs.twimg.com/images/themes/theme15/bg.png"/>
    <hyperlink ref="AU311" r:id="rId724" display="http://abs.twimg.com/images/themes/theme1/bg.png"/>
    <hyperlink ref="AU313" r:id="rId725" display="http://abs.twimg.com/images/themes/theme4/bg.gif"/>
    <hyperlink ref="AU314" r:id="rId726" display="http://abs.twimg.com/images/themes/theme1/bg.png"/>
    <hyperlink ref="AU315" r:id="rId727" display="http://abs.twimg.com/images/themes/theme1/bg.png"/>
    <hyperlink ref="AU316" r:id="rId728" display="http://abs.twimg.com/images/themes/theme1/bg.png"/>
    <hyperlink ref="F3" r:id="rId729" display="http://pbs.twimg.com/profile_images/1091496447529213952/uf76HTVb_normal.jpg"/>
    <hyperlink ref="F4" r:id="rId730" display="http://pbs.twimg.com/profile_images/919166282699644931/b2YNCa29_normal.jpg"/>
    <hyperlink ref="F5" r:id="rId731" display="http://pbs.twimg.com/profile_images/1137592916937830400/sEdccLrN_normal.jpg"/>
    <hyperlink ref="F6" r:id="rId732" display="http://pbs.twimg.com/profile_images/977636297392230400/Rhq8424i_normal.jpg"/>
    <hyperlink ref="F7" r:id="rId733" display="http://pbs.twimg.com/profile_images/1034332246306697216/-uLcqSOv_normal.jpg"/>
    <hyperlink ref="F8" r:id="rId734" display="http://pbs.twimg.com/profile_images/1162026031592747008/xJB-Qrou_normal.jpg"/>
    <hyperlink ref="F9" r:id="rId735" display="http://pbs.twimg.com/profile_images/907927984253886464/IPfoc5Nj_normal.jpg"/>
    <hyperlink ref="F10" r:id="rId736" display="http://pbs.twimg.com/profile_images/1096861743526174725/6_jSmg9D_normal.jpg"/>
    <hyperlink ref="F11" r:id="rId737" display="http://pbs.twimg.com/profile_images/821858895073263617/yNNs-N3l_normal.jpg"/>
    <hyperlink ref="F12" r:id="rId738" display="http://pbs.twimg.com/profile_images/695992356672241664/VTlMrbbW_normal.png"/>
    <hyperlink ref="F13" r:id="rId739" display="http://pbs.twimg.com/profile_images/710049013966487552/xyQ5j5sJ_normal.jpg"/>
    <hyperlink ref="F14" r:id="rId740" display="http://pbs.twimg.com/profile_images/1163447800518103040/58QcY-R1_normal.jpg"/>
    <hyperlink ref="F15" r:id="rId741" display="http://pbs.twimg.com/profile_images/809039033045254144/66c6aFUg_normal.jpg"/>
    <hyperlink ref="F16" r:id="rId742" display="http://pbs.twimg.com/profile_images/733658106043981825/uJCejYd__normal.jpg"/>
    <hyperlink ref="F17" r:id="rId743" display="http://pbs.twimg.com/profile_images/1514120070/QM_logo_for_social_media_normal.JPG"/>
    <hyperlink ref="F18" r:id="rId744" display="http://pbs.twimg.com/profile_images/1893748873/CrownLogo_normal.jpg"/>
    <hyperlink ref="F19" r:id="rId745" display="http://pbs.twimg.com/profile_images/885764331631243265/D6Ng1RuS_normal.jpg"/>
    <hyperlink ref="F20" r:id="rId746" display="http://pbs.twimg.com/profile_images/1063435487451467777/zicDG6bf_normal.jpg"/>
    <hyperlink ref="F21" r:id="rId747" display="http://pbs.twimg.com/profile_images/464348596729442305/9-vb9iqc_normal.jpeg"/>
    <hyperlink ref="F22" r:id="rId748" display="http://pbs.twimg.com/profile_images/543078806202748928/ueW-0fqQ_normal.png"/>
    <hyperlink ref="F23" r:id="rId749" display="http://pbs.twimg.com/profile_images/1483076168/Parsley-Liz-2010-296-580x435_normal.jpg"/>
    <hyperlink ref="F24" r:id="rId750" display="http://pbs.twimg.com/profile_images/925684852199968768/DYlZF-ol_normal.jpg"/>
    <hyperlink ref="F25" r:id="rId751" display="http://pbs.twimg.com/profile_images/574629247572144128/hGz-A4vB_normal.jpeg"/>
    <hyperlink ref="F26" r:id="rId752" display="http://pbs.twimg.com/profile_images/436081880312471552/edPhioxc_normal.jpeg"/>
    <hyperlink ref="F27" r:id="rId753" display="http://pbs.twimg.com/profile_images/759417800591106049/46CpUYVY_normal.jpg"/>
    <hyperlink ref="F28" r:id="rId754" display="http://pbs.twimg.com/profile_images/1101120129239261184/2kQjhhPD_normal.png"/>
    <hyperlink ref="F29" r:id="rId755" display="http://pbs.twimg.com/profile_images/1157033141061804032/XPvqx0CR_normal.jpg"/>
    <hyperlink ref="F30" r:id="rId756" display="http://pbs.twimg.com/profile_images/1748985727/icon_normal.png"/>
    <hyperlink ref="F31" r:id="rId757" display="http://pbs.twimg.com/profile_images/1057588300163309569/dqS5yL2f_normal.jpg"/>
    <hyperlink ref="F32" r:id="rId758" display="http://pbs.twimg.com/profile_images/1152524355521470464/KPeC-OZH_normal.jpg"/>
    <hyperlink ref="F33" r:id="rId759" display="http://pbs.twimg.com/profile_images/951572832265392130/lLviPO-s_normal.jpg"/>
    <hyperlink ref="F34" r:id="rId760" display="http://pbs.twimg.com/profile_images/1158632615135629312/1FqtJFPB_normal.jpg"/>
    <hyperlink ref="F35" r:id="rId761" display="http://pbs.twimg.com/profile_images/962679440185659392/NjePyPup_normal.jpg"/>
    <hyperlink ref="F36" r:id="rId762" display="http://pbs.twimg.com/profile_images/1158624446040686592/PTuKeDlJ_normal.jpg"/>
    <hyperlink ref="F37" r:id="rId763" display="http://pbs.twimg.com/profile_images/1109762449463480320/E_77MQNg_normal.png"/>
    <hyperlink ref="F38" r:id="rId764" display="http://pbs.twimg.com/profile_images/985434625832030208/HMVKvVBZ_normal.jpg"/>
    <hyperlink ref="F39" r:id="rId765" display="http://pbs.twimg.com/profile_images/1159880868648890370/9FFdvW-__normal.jpg"/>
    <hyperlink ref="F40" r:id="rId766" display="http://pbs.twimg.com/profile_images/1096106570444951554/LJBQN8Az_normal.jpg"/>
    <hyperlink ref="F41" r:id="rId767" display="http://pbs.twimg.com/profile_images/1068922775681884160/504sKo7n_normal.jpg"/>
    <hyperlink ref="F42" r:id="rId768" display="http://pbs.twimg.com/profile_images/3437503375/aad534719456a44f55a04b35bb15ea67_normal.jpeg"/>
    <hyperlink ref="F43" r:id="rId769" display="http://pbs.twimg.com/profile_images/1102683461997944833/79BTWQtE_normal.png"/>
    <hyperlink ref="F44" r:id="rId770" display="http://pbs.twimg.com/profile_images/1018542843504103424/ap3rJlxV_normal.jpg"/>
    <hyperlink ref="F45" r:id="rId771" display="http://pbs.twimg.com/profile_images/838766542468829184/BUSPSPJV_normal.jpg"/>
    <hyperlink ref="F46" r:id="rId772" display="http://pbs.twimg.com/profile_images/996346887048499200/3YkUS1WQ_normal.jpg"/>
    <hyperlink ref="F47" r:id="rId773" display="http://pbs.twimg.com/profile_images/1061998307650756608/5zA5Hz18_normal.jpg"/>
    <hyperlink ref="F48" r:id="rId774" display="http://pbs.twimg.com/profile_images/1118604274764845057/q18erTfz_normal.jpg"/>
    <hyperlink ref="F49" r:id="rId775" display="http://pbs.twimg.com/profile_images/793412355849945088/JagjYJ0l_normal.jpg"/>
    <hyperlink ref="F50" r:id="rId776" display="http://pbs.twimg.com/profile_images/692846069701447681/W4268PMG_normal.jpg"/>
    <hyperlink ref="F51" r:id="rId777" display="http://pbs.twimg.com/profile_images/1156109294355517440/vTIZl75e_normal.jpg"/>
    <hyperlink ref="F52" r:id="rId778" display="http://pbs.twimg.com/profile_images/545158063317979136/iwFPYmAH_normal.png"/>
    <hyperlink ref="F53" r:id="rId779" display="http://pbs.twimg.com/profile_images/727856505714782208/vTezbnT9_normal.jpg"/>
    <hyperlink ref="F54" r:id="rId780" display="http://pbs.twimg.com/profile_images/1092092033332903938/Ohw571-T_normal.jpg"/>
    <hyperlink ref="F55" r:id="rId781" display="http://pbs.twimg.com/profile_images/1027191713528512512/i8h6g7Uy_normal.jpg"/>
    <hyperlink ref="F56" r:id="rId782" display="http://pbs.twimg.com/profile_images/1034050543818297344/6w_gf2Fu_normal.jpg"/>
    <hyperlink ref="F57" r:id="rId783" display="http://pbs.twimg.com/profile_images/531767971157250048/wT_FNBUY_normal.jpeg"/>
    <hyperlink ref="F58" r:id="rId784" display="http://pbs.twimg.com/profile_images/1067361784741261312/-8tBjbWR_normal.jpg"/>
    <hyperlink ref="F59" r:id="rId785" display="http://pbs.twimg.com/profile_images/868603527701987329/CrTHH8sB_normal.jpg"/>
    <hyperlink ref="F60" r:id="rId786" display="http://pbs.twimg.com/profile_images/1154124878024458240/jvxgPCmU_normal.jpg"/>
    <hyperlink ref="F61" r:id="rId787" display="http://pbs.twimg.com/profile_images/1149025544291389441/b418qn1X_normal.jpg"/>
    <hyperlink ref="F62" r:id="rId788" display="http://pbs.twimg.com/profile_images/1122234181386420232/D4fn1vbo_normal.jpg"/>
    <hyperlink ref="F63" r:id="rId789" display="http://pbs.twimg.com/profile_images/1139922058450632704/EPIDlzLs_normal.png"/>
    <hyperlink ref="F64" r:id="rId790" display="http://pbs.twimg.com/profile_images/993959766606172160/SI0Pl_M9_normal.jpg"/>
    <hyperlink ref="F65" r:id="rId791" display="http://pbs.twimg.com/profile_images/1087203156277280768/FgmihCxK_normal.jpg"/>
    <hyperlink ref="F66" r:id="rId792" display="http://pbs.twimg.com/profile_images/1039132095334043648/9NazgPPq_normal.jpg"/>
    <hyperlink ref="F67" r:id="rId793" display="http://pbs.twimg.com/profile_images/1145754178029064192/dcADZQ9D_normal.jpg"/>
    <hyperlink ref="F68" r:id="rId794" display="http://pbs.twimg.com/profile_images/497767347797512193/__cei3cK_normal.jpeg"/>
    <hyperlink ref="F69" r:id="rId795" display="http://pbs.twimg.com/profile_images/972445503655960576/pdfwLCqf_normal.jpg"/>
    <hyperlink ref="F70" r:id="rId796" display="http://pbs.twimg.com/profile_images/1138005517132079104/WgpnmV7I_normal.png"/>
    <hyperlink ref="F71" r:id="rId797" display="http://pbs.twimg.com/profile_images/1143777081639280641/2WKhcdOS_normal.jpg"/>
    <hyperlink ref="F72" r:id="rId798" display="http://pbs.twimg.com/profile_images/1153950352770764800/dh441ICk_normal.jpg"/>
    <hyperlink ref="F73" r:id="rId799" display="http://pbs.twimg.com/profile_images/2753549445/9b3e98ac682442cccbe2e7af03509962_normal.jpeg"/>
    <hyperlink ref="F74" r:id="rId800" display="http://pbs.twimg.com/profile_images/1151800029918707712/UjLHb2f6_normal.jpg"/>
    <hyperlink ref="F75" r:id="rId801" display="http://pbs.twimg.com/profile_images/988816927320694784/QWT87n5y_normal.jpg"/>
    <hyperlink ref="F76" r:id="rId802" display="http://pbs.twimg.com/profile_images/854568553143554049/Bp-60kmH_normal.jpg"/>
    <hyperlink ref="F77" r:id="rId803" display="http://pbs.twimg.com/profile_images/1156113536940220418/hEs4A_UZ_normal.jpg"/>
    <hyperlink ref="F78" r:id="rId804" display="http://pbs.twimg.com/profile_images/1159811165503012864/moXuCFKT_normal.jpg"/>
    <hyperlink ref="F79" r:id="rId805" display="http://pbs.twimg.com/profile_images/492660377637752833/IpU8exBw_normal.jpeg"/>
    <hyperlink ref="F80" r:id="rId806" display="http://pbs.twimg.com/profile_images/950323455236304899/AwbXMaNt_normal.jpg"/>
    <hyperlink ref="F81" r:id="rId807" display="http://pbs.twimg.com/profile_images/1150838150736097287/lt8VDRJ-_normal.jpg"/>
    <hyperlink ref="F82" r:id="rId808" display="http://pbs.twimg.com/profile_images/1145975316709552128/AHVM0FzC_normal.jpg"/>
    <hyperlink ref="F83" r:id="rId809" display="http://pbs.twimg.com/profile_images/944746698718547968/ytKCJ256_normal.jpg"/>
    <hyperlink ref="F84" r:id="rId810" display="http://pbs.twimg.com/profile_images/1132745421493813248/tkNXZYYI_normal.jpg"/>
    <hyperlink ref="F85" r:id="rId811" display="http://pbs.twimg.com/profile_images/1158974333345259521/ztWlPY6p_normal.jpg"/>
    <hyperlink ref="F86" r:id="rId812" display="http://pbs.twimg.com/profile_images/635855810887749636/hBeXEbeu_normal.jpg"/>
    <hyperlink ref="F87" r:id="rId813" display="http://pbs.twimg.com/profile_images/1076929467099029506/xvccPLkt_normal.jpg"/>
    <hyperlink ref="F88" r:id="rId814" display="http://pbs.twimg.com/profile_images/832003909648539650/HMmHABwO_normal.jpg"/>
    <hyperlink ref="F89" r:id="rId815" display="http://pbs.twimg.com/profile_images/1156334911826980865/rbIyvyL__normal.jpg"/>
    <hyperlink ref="F90" r:id="rId816" display="http://pbs.twimg.com/profile_images/1071606507848880129/RS4Row2w_normal.jpg"/>
    <hyperlink ref="F91" r:id="rId817" display="http://pbs.twimg.com/profile_images/1149221105720123392/nP2qARd4_normal.jpg"/>
    <hyperlink ref="F92" r:id="rId818" display="http://pbs.twimg.com/profile_images/847304243816026112/_MiH1OP-_normal.jpg"/>
    <hyperlink ref="F93" r:id="rId819" display="http://pbs.twimg.com/profile_images/1082347830792966145/WrsAGiKR_normal.jpg"/>
    <hyperlink ref="F94" r:id="rId820" display="http://pbs.twimg.com/profile_images/614623838840578048/U9i3anAE_normal.jpg"/>
    <hyperlink ref="F95" r:id="rId821" display="http://pbs.twimg.com/profile_images/3288795333/a32ac09374831221fe3a454a24b9c233_normal.jpeg"/>
    <hyperlink ref="F96" r:id="rId822" display="http://pbs.twimg.com/profile_images/899570183202889729/UJ9OJ0_7_normal.jpg"/>
    <hyperlink ref="F97" r:id="rId823" display="http://pbs.twimg.com/profile_images/1145719580188430336/TezBGxR7_normal.jpg"/>
    <hyperlink ref="F98" r:id="rId824" display="http://pbs.twimg.com/profile_images/1562983855/logo_normal.png"/>
    <hyperlink ref="F99" r:id="rId825" display="http://pbs.twimg.com/profile_images/1068115008486289408/e1SidTgm_normal.jpg"/>
    <hyperlink ref="F100" r:id="rId826" display="http://pbs.twimg.com/profile_images/1020010412555681792/VIbkiNdJ_normal.jpg"/>
    <hyperlink ref="F101" r:id="rId827" display="http://pbs.twimg.com/profile_images/644688630527594496/FU5fyCkj_normal.jpg"/>
    <hyperlink ref="F102" r:id="rId828" display="http://pbs.twimg.com/profile_images/1156560944413020167/ixZXtyNo_normal.jpg"/>
    <hyperlink ref="F103" r:id="rId829" display="http://pbs.twimg.com/profile_images/701710882015809536/4cmCjDFG_normal.png"/>
    <hyperlink ref="F104" r:id="rId830" display="http://pbs.twimg.com/profile_images/1110399230605090816/DYNGhxFj_normal.jpg"/>
    <hyperlink ref="F105" r:id="rId831" display="http://pbs.twimg.com/profile_images/1842799500/IMG_78642_normal.JPG"/>
    <hyperlink ref="F106" r:id="rId832" display="http://pbs.twimg.com/profile_images/906934922392117248/QkmHyTW5_normal.jpg"/>
    <hyperlink ref="F107" r:id="rId833" display="http://pbs.twimg.com/profile_images/1138265286405120000/gMf5Ug74_normal.jpg"/>
    <hyperlink ref="F108" r:id="rId834" display="http://pbs.twimg.com/profile_images/1155119597080592386/WbZkFALQ_normal.jpg"/>
    <hyperlink ref="F109" r:id="rId835" display="http://pbs.twimg.com/profile_images/1140143300516536320/70iO6IdG_normal.jpg"/>
    <hyperlink ref="F110" r:id="rId836" display="http://pbs.twimg.com/profile_images/968377478493495297/NSFCKncw_normal.jpg"/>
    <hyperlink ref="F111" r:id="rId837" display="http://pbs.twimg.com/profile_images/1135783126372823040/93ReZotL_normal.jpg"/>
    <hyperlink ref="F112" r:id="rId838" display="http://pbs.twimg.com/profile_images/1120617412859170816/dqJ8Nlu8_normal.jpg"/>
    <hyperlink ref="F113" r:id="rId839" display="http://pbs.twimg.com/profile_images/1137622328580304896/q3uCEwYd_normal.jpg"/>
    <hyperlink ref="F114" r:id="rId840" display="http://pbs.twimg.com/profile_images/565014224716304384/K-ZhJmCx_normal.jpeg"/>
    <hyperlink ref="F115" r:id="rId841" display="http://pbs.twimg.com/profile_images/1058764803408191488/HIkEph9T_normal.jpg"/>
    <hyperlink ref="F116" r:id="rId842" display="http://pbs.twimg.com/profile_images/968875546338668545/F0jdJ4HK_normal.jpg"/>
    <hyperlink ref="F117" r:id="rId843" display="http://pbs.twimg.com/profile_images/922202723096973313/Q_GKo8Fc_normal.jpg"/>
    <hyperlink ref="F118" r:id="rId844" display="http://pbs.twimg.com/profile_images/896056294246952972/BEWpvdiE_normal.jpg"/>
    <hyperlink ref="F119" r:id="rId845" display="http://pbs.twimg.com/profile_images/1141297974/edit3_normal.png"/>
    <hyperlink ref="F120" r:id="rId846" display="http://pbs.twimg.com/profile_images/1160551454077149184/-jZWHgk4_normal.jpg"/>
    <hyperlink ref="F121" r:id="rId847" display="http://pbs.twimg.com/profile_images/1158773633000411136/zgXSjHwC_normal.jpg"/>
    <hyperlink ref="F122" r:id="rId848" display="http://pbs.twimg.com/profile_images/1161487178733629442/3WwVAlt1_normal.png"/>
    <hyperlink ref="F123" r:id="rId849" display="http://pbs.twimg.com/profile_images/1149274686502522882/NURBo-Lm_normal.jpg"/>
    <hyperlink ref="F124" r:id="rId850" display="http://pbs.twimg.com/profile_images/1157372128280350720/SjmgmIBL_normal.jpg"/>
    <hyperlink ref="F125" r:id="rId851" display="http://pbs.twimg.com/profile_images/1069530300076646400/nbDsImtP_normal.jpg"/>
    <hyperlink ref="F126" r:id="rId852" display="http://pbs.twimg.com/profile_images/1142397865974784000/LISh2km-_normal.jpg"/>
    <hyperlink ref="F127" r:id="rId853" display="http://pbs.twimg.com/profile_images/1160912285079969793/gu1gYqMx_normal.jpg"/>
    <hyperlink ref="F128" r:id="rId854" display="http://pbs.twimg.com/profile_images/1107730016383782917/Z7qGQTzX_normal.jpg"/>
    <hyperlink ref="F129" r:id="rId855" display="http://pbs.twimg.com/profile_images/1103011104580620289/1UELhc2p_normal.jpg"/>
    <hyperlink ref="F130" r:id="rId856" display="http://pbs.twimg.com/profile_images/902776098219536387/xHVr-vO__normal.jpg"/>
    <hyperlink ref="F131" r:id="rId857" display="http://pbs.twimg.com/profile_images/1061760616279478274/uN7ytuYc_normal.jpg"/>
    <hyperlink ref="F132" r:id="rId858" display="http://pbs.twimg.com/profile_images/1115787861314260993/IicEDb6d_normal.jpg"/>
    <hyperlink ref="F133" r:id="rId859" display="http://pbs.twimg.com/profile_images/1138587550266691584/G2etRfGi_normal.jpg"/>
    <hyperlink ref="F134" r:id="rId860" display="http://pbs.twimg.com/profile_images/1142488404157960193/qQ1EB3ay_normal.png"/>
    <hyperlink ref="F135" r:id="rId861" display="http://pbs.twimg.com/profile_images/918135279730479104/15ns2DOI_normal.jpg"/>
    <hyperlink ref="F136" r:id="rId862" display="http://pbs.twimg.com/profile_images/901421035689476097/h6oBcVD9_normal.jpg"/>
    <hyperlink ref="F137" r:id="rId863" display="http://pbs.twimg.com/profile_images/1161018471003693061/BkolsrQu_normal.jpg"/>
    <hyperlink ref="F138" r:id="rId864" display="http://pbs.twimg.com/profile_images/1110249090720432128/Z5auYFw8_normal.jpg"/>
    <hyperlink ref="F139" r:id="rId865" display="http://pbs.twimg.com/profile_images/1121885866551414784/ixLmKrMU_normal.png"/>
    <hyperlink ref="F140" r:id="rId866" display="http://pbs.twimg.com/profile_images/854986890575065089/WujkAUca_normal.jpg"/>
    <hyperlink ref="F141" r:id="rId867" display="http://pbs.twimg.com/profile_images/839496059562897408/BkjwGoms_normal.jpg"/>
    <hyperlink ref="F142" r:id="rId868" display="http://pbs.twimg.com/profile_images/1061461072656257024/p-9UwUuq_normal.jpg"/>
    <hyperlink ref="F143" r:id="rId869" display="http://pbs.twimg.com/profile_images/1061324805646024705/0g1sIbno_normal.jpg"/>
    <hyperlink ref="F144" r:id="rId870" display="http://pbs.twimg.com/profile_images/994226176037044224/u8ooTnep_normal.jpg"/>
    <hyperlink ref="F145" r:id="rId871" display="http://pbs.twimg.com/profile_images/1107769603449606144/0nArbCPN_normal.jpg"/>
    <hyperlink ref="F146" r:id="rId872" display="http://pbs.twimg.com/profile_images/832162245756985344/Pqq6T52F_normal.jpg"/>
    <hyperlink ref="F147" r:id="rId873" display="http://pbs.twimg.com/profile_images/913836790561349632/tVdvJIeA_normal.jpg"/>
    <hyperlink ref="F148" r:id="rId874" display="http://pbs.twimg.com/profile_images/1080789983974301696/y0C2Q8bh_normal.jpg"/>
    <hyperlink ref="F149" r:id="rId875" display="http://pbs.twimg.com/profile_images/730928898423324672/I46X_F_8_normal.jpg"/>
    <hyperlink ref="F150" r:id="rId876" display="http://pbs.twimg.com/profile_images/1118215197574008832/NtD2OK7N_normal.png"/>
    <hyperlink ref="F151" r:id="rId877" display="http://pbs.twimg.com/profile_images/486969585330307072/i3_1GJT4_normal.jpeg"/>
    <hyperlink ref="F152" r:id="rId878" display="http://pbs.twimg.com/profile_images/582883895521218560/blZb_-iI_normal.jpg"/>
    <hyperlink ref="F153" r:id="rId879" display="http://pbs.twimg.com/profile_images/1002472549773709312/B_17xohH_normal.jpg"/>
    <hyperlink ref="F154" r:id="rId880" display="http://pbs.twimg.com/profile_images/1149007644918784001/b5PBpHkK_normal.jpg"/>
    <hyperlink ref="F155" r:id="rId881" display="http://pbs.twimg.com/profile_images/875659251397517317/9wtmbewi_normal.jpg"/>
    <hyperlink ref="F156" r:id="rId882" display="http://pbs.twimg.com/profile_images/875476478988886016/_l61qZdR_normal.jpg"/>
    <hyperlink ref="F157" r:id="rId883" display="http://pbs.twimg.com/profile_images/1146321506902990849/lSWXgLaZ_normal.png"/>
    <hyperlink ref="F158" r:id="rId884" display="http://pbs.twimg.com/profile_images/2182246600/Swinburn_Boyd3_normal.jpg"/>
    <hyperlink ref="F159" r:id="rId885" display="http://pbs.twimg.com/profile_images/751920078560501760/aU_1May__normal.jpg"/>
    <hyperlink ref="F160" r:id="rId886" display="http://pbs.twimg.com/profile_images/633236200845930496/Re5TPRcQ_normal.jpg"/>
    <hyperlink ref="F161" r:id="rId887" display="http://pbs.twimg.com/profile_images/985137178/JW_online_bigger1_normal.jpg"/>
    <hyperlink ref="F162" r:id="rId888" display="http://pbs.twimg.com/profile_images/988262236299788288/8RSTZPjZ_normal.jpg"/>
    <hyperlink ref="F163" r:id="rId889" display="http://pbs.twimg.com/profile_images/879361767914262528/HdRauDM-_normal.jpg"/>
    <hyperlink ref="F164" r:id="rId890" display="http://pbs.twimg.com/profile_images/629112608013070336/oz8g9UAS_normal.png"/>
    <hyperlink ref="F165" r:id="rId891" display="http://pbs.twimg.com/profile_images/820043024197709829/Is8bHBes_normal.jpg"/>
    <hyperlink ref="F166" r:id="rId892" display="http://pbs.twimg.com/profile_images/875548651799445508/3k4a-xNg_normal.jpg"/>
    <hyperlink ref="F167" r:id="rId893" display="http://pbs.twimg.com/profile_images/714806182897123328/xnxZ-wQZ_normal.jpg"/>
    <hyperlink ref="F168" r:id="rId894" display="http://pbs.twimg.com/profile_images/897396824486682624/oGTQQolq_normal.jpg"/>
    <hyperlink ref="F169" r:id="rId895" display="http://pbs.twimg.com/profile_images/1139456637280931840/t1QldfsF_normal.png"/>
    <hyperlink ref="F170" r:id="rId896" display="http://pbs.twimg.com/profile_images/876775374591545344/i_dAL_HJ_normal.jpg"/>
    <hyperlink ref="F171" r:id="rId897" display="http://pbs.twimg.com/profile_images/1082217758895624192/QZQ_M-VB_normal.jpg"/>
    <hyperlink ref="F172" r:id="rId898" display="http://pbs.twimg.com/profile_images/971778808566243330/N4_EeAV6_normal.jpg"/>
    <hyperlink ref="F173" r:id="rId899" display="http://pbs.twimg.com/profile_images/848498657238425601/wIKPxg1p_normal.jpg"/>
    <hyperlink ref="F174" r:id="rId900" display="http://pbs.twimg.com/profile_images/642300644213321728/ws0DpA0c_normal.jpg"/>
    <hyperlink ref="F175" r:id="rId901" display="http://pbs.twimg.com/profile_images/1116027200996667392/ICS99YO4_normal.jpg"/>
    <hyperlink ref="F176" r:id="rId902" display="http://pbs.twimg.com/profile_images/865901096392425472/F6N3KVx2_normal.jpg"/>
    <hyperlink ref="F177" r:id="rId903" display="http://pbs.twimg.com/profile_images/888828350780899328/Uli8vSvi_normal.jpg"/>
    <hyperlink ref="F178" r:id="rId904" display="http://pbs.twimg.com/profile_images/828259650873282562/oi83VIL3_normal.jpg"/>
    <hyperlink ref="F179" r:id="rId905" display="http://pbs.twimg.com/profile_images/1066026025061093376/8duGWgws_normal.jpg"/>
    <hyperlink ref="F180" r:id="rId906" display="http://pbs.twimg.com/profile_images/702724195852152832/z7yWD1ox_normal.jpg"/>
    <hyperlink ref="F181" r:id="rId907" display="http://pbs.twimg.com/profile_images/1163150649757843456/hC8yiF6m_normal.jpg"/>
    <hyperlink ref="F182" r:id="rId908" display="http://pbs.twimg.com/profile_images/1082202726598131712/QxtSIE4j_normal.jpg"/>
    <hyperlink ref="F183" r:id="rId909" display="http://pbs.twimg.com/profile_images/1161914856540397568/K9kCQ2bm_normal.jpg"/>
    <hyperlink ref="F184" r:id="rId910" display="http://pbs.twimg.com/profile_images/1142187471431786497/Oc5dFp9F_normal.jpg"/>
    <hyperlink ref="F185" r:id="rId911" display="http://pbs.twimg.com/profile_images/1123133731961749504/QTJq_vne_normal.jpg"/>
    <hyperlink ref="F186" r:id="rId912" display="http://pbs.twimg.com/profile_images/1125823511979864064/-EnTVxgB_normal.jpg"/>
    <hyperlink ref="F187" r:id="rId913" display="http://pbs.twimg.com/profile_images/1161708651691819009/Um_Qxfwc_normal.jpg"/>
    <hyperlink ref="F188" r:id="rId914" display="http://pbs.twimg.com/profile_images/683338500490571776/uAeQptim_normal.jpg"/>
    <hyperlink ref="F189" r:id="rId915" display="http://pbs.twimg.com/profile_images/493698931025403906/BENrWear_normal.jpeg"/>
    <hyperlink ref="F190" r:id="rId916" display="http://pbs.twimg.com/profile_images/893781684/Picture_006_normal.jpg"/>
    <hyperlink ref="F191" r:id="rId917" display="http://pbs.twimg.com/profile_images/1064498551474929664/kh6skZCT_normal.jpg"/>
    <hyperlink ref="F192" r:id="rId918" display="http://pbs.twimg.com/profile_images/1103623999366545408/l8eQhuIb_normal.png"/>
    <hyperlink ref="F193" r:id="rId919" display="http://pbs.twimg.com/profile_images/963001131566804992/lJRL-raI_normal.jpg"/>
    <hyperlink ref="F194" r:id="rId920" display="http://pbs.twimg.com/profile_images/601303448877797376/lNwRTax5_normal.jpg"/>
    <hyperlink ref="F195" r:id="rId921" display="http://pbs.twimg.com/profile_images/798165632512573442/JNgoX5uY_normal.jpg"/>
    <hyperlink ref="F196" r:id="rId922" display="http://pbs.twimg.com/profile_images/772644806711398401/TUVxZLXg_normal.jpg"/>
    <hyperlink ref="F197" r:id="rId923" display="http://pbs.twimg.com/profile_images/1159491808742666242/TQtMfhje_normal.jpg"/>
    <hyperlink ref="F198" r:id="rId924" display="http://pbs.twimg.com/profile_images/1162164797317664769/WTlsoaQi_normal.jpg"/>
    <hyperlink ref="F199" r:id="rId925" display="http://pbs.twimg.com/profile_images/479539441229254656/aV6YXUZS_normal.jpeg"/>
    <hyperlink ref="F200" r:id="rId926" display="http://pbs.twimg.com/profile_images/984163110176088065/EpM1Rs7C_normal.jpg"/>
    <hyperlink ref="F201" r:id="rId927" display="http://pbs.twimg.com/profile_images/1157229006045011968/fCnXm_Ov_normal.jpg"/>
    <hyperlink ref="F202" r:id="rId928" display="http://pbs.twimg.com/profile_images/1148581682829758464/1o47gh3n_normal.png"/>
    <hyperlink ref="F203" r:id="rId929" display="http://pbs.twimg.com/profile_images/1727493704/CHR_7834_normal.jpg"/>
    <hyperlink ref="F204" r:id="rId930" display="http://pbs.twimg.com/profile_images/859361455493320704/dpg3g0It_normal.jpg"/>
    <hyperlink ref="F205" r:id="rId931" display="http://pbs.twimg.com/profile_images/570860086298300416/u5Jou2Dy_normal.png"/>
    <hyperlink ref="F206" r:id="rId932" display="http://pbs.twimg.com/profile_images/1101948654653448194/Xa4RWirz_normal.png"/>
    <hyperlink ref="F207" r:id="rId933" display="http://pbs.twimg.com/profile_images/453944059430588416/OznK5nht_normal.jpeg"/>
    <hyperlink ref="F208" r:id="rId934" display="http://pbs.twimg.com/profile_images/1113450893926699011/saE3AzQq_normal.jpg"/>
    <hyperlink ref="F209" r:id="rId935" display="http://pbs.twimg.com/profile_images/1161259369650184193/ltoRfwdM_normal.jpg"/>
    <hyperlink ref="F210" r:id="rId936" display="http://pbs.twimg.com/profile_images/1117727681389314048/xcDZScuw_normal.jpg"/>
    <hyperlink ref="F211" r:id="rId937" display="http://pbs.twimg.com/profile_images/2947306390/ef6d74012a67beca988f943df3fda879_normal.jpeg"/>
    <hyperlink ref="F212" r:id="rId938" display="http://pbs.twimg.com/profile_images/1101340346091487232/kB520h32_normal.png"/>
    <hyperlink ref="F213" r:id="rId939" display="http://pbs.twimg.com/profile_images/1158483600435793921/yq21NlSF_normal.jpg"/>
    <hyperlink ref="F214" r:id="rId940" display="http://pbs.twimg.com/profile_images/1143984689360883718/jsyOvBXF_normal.jpg"/>
    <hyperlink ref="F215" r:id="rId941" display="http://pbs.twimg.com/profile_images/936651479225643010/_XHX5Z7N_normal.jpg"/>
    <hyperlink ref="F216" r:id="rId942" display="http://pbs.twimg.com/profile_images/1151939390949777408/CgToyHtZ_normal.jpg"/>
    <hyperlink ref="F217" r:id="rId943" display="http://pbs.twimg.com/profile_images/566250312076251136/__9DlatC_normal.jpeg"/>
    <hyperlink ref="F218" r:id="rId944" display="http://pbs.twimg.com/profile_images/1153957036029333504/OttZpIwI_normal.jpg"/>
    <hyperlink ref="F219" r:id="rId945" display="http://pbs.twimg.com/profile_images/691242030882766848/2wlx8A0C_normal.jpg"/>
    <hyperlink ref="F220" r:id="rId946" display="http://pbs.twimg.com/profile_images/1145596946247233537/9gFWSyIu_normal.png"/>
    <hyperlink ref="F221" r:id="rId947" display="http://pbs.twimg.com/profile_images/742725383418728449/qhShxX6Q_normal.jpg"/>
    <hyperlink ref="F222" r:id="rId948" display="http://pbs.twimg.com/profile_images/1027820810449432577/sRJD9H3m_normal.jpg"/>
    <hyperlink ref="F223" r:id="rId949" display="http://pbs.twimg.com/profile_images/805542907264569344/lbxU_ALH_normal.jpg"/>
    <hyperlink ref="F224" r:id="rId950" display="http://pbs.twimg.com/profile_images/1163451743306485762/-tRvB0wD_normal.jpg"/>
    <hyperlink ref="F225" r:id="rId951" display="http://pbs.twimg.com/profile_images/378800000780676446/f237307ef56d594aa0e943fe03216391_normal.jpeg"/>
    <hyperlink ref="F226" r:id="rId952" display="http://pbs.twimg.com/profile_images/879672940949667840/QcP3ju7o_normal.jpg"/>
    <hyperlink ref="F227" r:id="rId953" display="http://pbs.twimg.com/profile_images/1128991228710703104/HQnfvlCi_normal.jpg"/>
    <hyperlink ref="F228" r:id="rId954" display="http://pbs.twimg.com/profile_images/422741932092030976/TCmZSXlT_normal.jpeg"/>
    <hyperlink ref="F229" r:id="rId955" display="http://pbs.twimg.com/profile_images/1137673175074988035/a0gprLR1_normal.png"/>
    <hyperlink ref="F230" r:id="rId956" display="http://pbs.twimg.com/profile_images/875709092618264576/d6YoVaGO_normal.jpg"/>
    <hyperlink ref="F231" r:id="rId957" display="http://pbs.twimg.com/profile_images/982982217310892033/30nQkd6Q_normal.jpg"/>
    <hyperlink ref="F232" r:id="rId958" display="http://pbs.twimg.com/profile_images/816984308934176768/2DQ3pDSc_normal.jpg"/>
    <hyperlink ref="F233" r:id="rId959" display="http://pbs.twimg.com/profile_images/887260370007719936/I60TP32L_normal.jpg"/>
    <hyperlink ref="F234" r:id="rId960" display="http://pbs.twimg.com/profile_images/875384577979822080/iCI-Rjbl_normal.jpg"/>
    <hyperlink ref="F235" r:id="rId961" display="http://pbs.twimg.com/profile_images/1058662962125328384/mRztxpLo_normal.jpg"/>
    <hyperlink ref="F236" r:id="rId962" display="http://pbs.twimg.com/profile_images/1136556763212406786/4XARDC0h_normal.jpg"/>
    <hyperlink ref="F237" r:id="rId963" display="http://pbs.twimg.com/profile_images/924397567915450369/bwYkQmXd_normal.jpg"/>
    <hyperlink ref="F238" r:id="rId964" display="http://pbs.twimg.com/profile_images/991034745273413632/QW_TNAvQ_normal.jpg"/>
    <hyperlink ref="F239" r:id="rId965" display="http://pbs.twimg.com/profile_images/855474206078717953/DtSDIlDV_normal.jpg"/>
    <hyperlink ref="F240" r:id="rId966" display="http://pbs.twimg.com/profile_images/1074977137730510849/OGFUOGl7_normal.jpg"/>
    <hyperlink ref="F241" r:id="rId967" display="http://pbs.twimg.com/profile_images/959405016674074625/QE5HkCHo_normal.jpg"/>
    <hyperlink ref="F242" r:id="rId968" display="http://pbs.twimg.com/profile_images/3684356661/2a76dd69628d4b888290ac734190c7be_normal.jpeg"/>
    <hyperlink ref="F243" r:id="rId969" display="http://pbs.twimg.com/profile_images/589963762506969089/FM57G4Li_normal.png"/>
    <hyperlink ref="F244" r:id="rId970" display="http://pbs.twimg.com/profile_images/1135002154387685376/dvWKIsu8_normal.png"/>
    <hyperlink ref="F245" r:id="rId971" display="http://pbs.twimg.com/profile_images/588942038692995072/Jso4u2Ms_normal.jpg"/>
    <hyperlink ref="F246" r:id="rId972" display="http://pbs.twimg.com/profile_images/993312802654765057/E-GFQ2Ne_normal.jpg"/>
    <hyperlink ref="F247" r:id="rId973" display="http://pbs.twimg.com/profile_images/578358356760403968/YAUx46ON_normal.jpeg"/>
    <hyperlink ref="F248" r:id="rId974" display="http://pbs.twimg.com/profile_images/520982680813318144/oQ2vlOKO_normal.jpeg"/>
    <hyperlink ref="F249" r:id="rId975" display="http://pbs.twimg.com/profile_images/613666189080801280/CUYwqj-J_normal.jpg"/>
    <hyperlink ref="F250" r:id="rId976" display="http://pbs.twimg.com/profile_images/482792689599918080/a9XtMWzU_normal.jpeg"/>
    <hyperlink ref="F251" r:id="rId977" display="http://pbs.twimg.com/profile_images/864451989651963905/5dpbY8IO_normal.jpg"/>
    <hyperlink ref="F252" r:id="rId978" display="http://pbs.twimg.com/profile_images/932520031921074176/ceTH2MRg_normal.jpg"/>
    <hyperlink ref="F253" r:id="rId979" display="http://pbs.twimg.com/profile_images/758680622642659328/IdxYoMHv_normal.jpg"/>
    <hyperlink ref="F254" r:id="rId980" display="http://pbs.twimg.com/profile_images/1156116129854689281/qYculk4b_normal.jpg"/>
    <hyperlink ref="F255" r:id="rId981" display="http://pbs.twimg.com/profile_images/983013525516939265/0ihZ0fww_normal.jpg"/>
    <hyperlink ref="F256" r:id="rId982" display="http://pbs.twimg.com/profile_images/1059451361656532992/UoHSnzAs_normal.jpg"/>
    <hyperlink ref="F257" r:id="rId983" display="http://pbs.twimg.com/profile_images/964525102514802689/uJ1A_gJ2_normal.jpg"/>
    <hyperlink ref="F258" r:id="rId984" display="http://pbs.twimg.com/profile_images/911094745245429760/UZ64Dau__normal.jpg"/>
    <hyperlink ref="F259" r:id="rId985" display="http://pbs.twimg.com/profile_images/973480352168710144/njKh1ee4_normal.jpg"/>
    <hyperlink ref="F260" r:id="rId986" display="http://pbs.twimg.com/profile_images/1089879449406005249/vRqvneWD_normal.jpg"/>
    <hyperlink ref="F261" r:id="rId987" display="http://pbs.twimg.com/profile_images/1106181214317305857/eOtQ7t5A_normal.jpg"/>
    <hyperlink ref="F262" r:id="rId988" display="http://pbs.twimg.com/profile_images/828216383175528448/tjnipi57_normal.jpg"/>
    <hyperlink ref="F263" r:id="rId989" display="http://pbs.twimg.com/profile_images/737341648200474624/OBsGnEkw_normal.jpg"/>
    <hyperlink ref="F264" r:id="rId990" display="http://pbs.twimg.com/profile_images/2918194631/9be6c9fdd22a099c2e529d69aafa8546_normal.jpeg"/>
    <hyperlink ref="F265" r:id="rId991" display="http://pbs.twimg.com/profile_images/1108845156579622915/5yT934_F_normal.png"/>
    <hyperlink ref="F266" r:id="rId992" display="http://pbs.twimg.com/profile_images/1140241911594278912/2aV2oxH7_normal.jpg"/>
    <hyperlink ref="F267" r:id="rId993" display="http://pbs.twimg.com/profile_images/973242024701911040/xRfxH6HL_normal.jpg"/>
    <hyperlink ref="F268" r:id="rId994" display="http://pbs.twimg.com/profile_images/1107557341065605120/EtbrMVMT_normal.jpg"/>
    <hyperlink ref="F269" r:id="rId995" display="http://pbs.twimg.com/profile_images/945634335918641152/e6NivzCA_normal.jpg"/>
    <hyperlink ref="F270" r:id="rId996" display="http://pbs.twimg.com/profile_images/672429819/DSC00575_normal.JPG"/>
    <hyperlink ref="F271" r:id="rId997" display="http://pbs.twimg.com/profile_images/1095124537383968768/q6b9_NjS_normal.jpg"/>
    <hyperlink ref="F272" r:id="rId998" display="http://pbs.twimg.com/profile_images/963065704449740800/4OraqXBe_normal.jpg"/>
    <hyperlink ref="F273" r:id="rId999" display="http://pbs.twimg.com/profile_images/2177908229/HBP-SurveyMonkey_normal.gif"/>
    <hyperlink ref="F274" r:id="rId1000" display="http://pbs.twimg.com/profile_images/742023356191408128/xfdSUjGk_normal.jpg"/>
    <hyperlink ref="F275" r:id="rId1001" display="http://pbs.twimg.com/profile_images/1095830471135514624/sBmEZmtJ_normal.jpg"/>
    <hyperlink ref="F276" r:id="rId1002" display="http://pbs.twimg.com/profile_images/1028680753239023617/w_8LQ6pu_normal.jpg"/>
    <hyperlink ref="F277" r:id="rId1003" display="http://pbs.twimg.com/profile_images/1052443684699033601/1mGr2MhJ_normal.jpg"/>
    <hyperlink ref="F278" r:id="rId1004" display="http://pbs.twimg.com/profile_images/624223371933265921/Mt_Kiy5Z_normal.jpg"/>
    <hyperlink ref="F279" r:id="rId1005" display="http://pbs.twimg.com/profile_images/599981169657118720/pfwTFizb_normal.jpg"/>
    <hyperlink ref="F280" r:id="rId1006" display="http://pbs.twimg.com/profile_images/1100870500425682944/P7Ohv-6o_normal.jpg"/>
    <hyperlink ref="F281" r:id="rId1007" display="http://pbs.twimg.com/profile_images/1160151741679230976/RVurGz69_normal.jpg"/>
    <hyperlink ref="F282" r:id="rId1008" display="http://pbs.twimg.com/profile_images/1119711368612130816/2VGXY0RK_normal.jpg"/>
    <hyperlink ref="F283" r:id="rId1009" display="http://pbs.twimg.com/profile_images/1161678083574947840/EvXzsSyw_normal.jpg"/>
    <hyperlink ref="F284" r:id="rId1010" display="http://pbs.twimg.com/profile_images/1132602843557441537/Kk0mW_8C_normal.jpg"/>
    <hyperlink ref="F285" r:id="rId1011" display="http://pbs.twimg.com/profile_images/1086195619180564480/JmjbmRgU_normal.jpg"/>
    <hyperlink ref="F286" r:id="rId1012" display="http://pbs.twimg.com/profile_images/1126280202093572100/jaKo3Use_normal.jpg"/>
    <hyperlink ref="F287" r:id="rId1013" display="http://pbs.twimg.com/profile_images/500346237129072640/zdw-FXYl_normal.jpeg"/>
    <hyperlink ref="F288" r:id="rId1014" display="http://pbs.twimg.com/profile_images/1116284659007139840/RgPwFWx8_normal.png"/>
    <hyperlink ref="F289" r:id="rId1015" display="http://pbs.twimg.com/profile_images/785207304253763586/P99xvrgG_normal.jpg"/>
    <hyperlink ref="F290" r:id="rId1016" display="http://pbs.twimg.com/profile_images/865141192194891777/jreOf59z_normal.jpg"/>
    <hyperlink ref="F291" r:id="rId1017" display="http://pbs.twimg.com/profile_images/594906675913596929/g_gOYzBo_normal.jpg"/>
    <hyperlink ref="F292" r:id="rId1018" display="http://pbs.twimg.com/profile_images/1142866807902089216/hpV-lBLz_normal.jpg"/>
    <hyperlink ref="F293" r:id="rId1019" display="http://pbs.twimg.com/profile_images/1141264191363452928/1QXZ424j_normal.png"/>
    <hyperlink ref="F294" r:id="rId1020" display="http://pbs.twimg.com/profile_images/3152459703/73fdb36f8003ae239e4c79cfa792f782_normal.png"/>
    <hyperlink ref="F295" r:id="rId1021" display="http://pbs.twimg.com/profile_images/425583242222129152/lwvHk1np_normal.jpeg"/>
    <hyperlink ref="F296" r:id="rId1022" display="http://pbs.twimg.com/profile_images/1149354698610266112/SOgX-r82_normal.png"/>
    <hyperlink ref="F297" r:id="rId1023" display="http://pbs.twimg.com/profile_images/1132428940855906308/nkdpJJys_normal.jpg"/>
    <hyperlink ref="F298" r:id="rId1024" display="http://pbs.twimg.com/profile_images/979978970090283008/LXoteNo2_normal.jpg"/>
    <hyperlink ref="F299" r:id="rId1025" display="http://pbs.twimg.com/profile_images/591203243469844480/naEOaEoq_normal.jpg"/>
    <hyperlink ref="F300" r:id="rId1026" display="http://pbs.twimg.com/profile_images/899373833764839426/ccHkoXYV_normal.jpg"/>
    <hyperlink ref="F301" r:id="rId1027" display="http://pbs.twimg.com/profile_images/615953611785412608/R5iajW9W_normal.jpg"/>
    <hyperlink ref="F302" r:id="rId1028" display="http://pbs.twimg.com/profile_images/1115249535972855808/3ycqxGfI_normal.jpg"/>
    <hyperlink ref="F303" r:id="rId1029" display="http://pbs.twimg.com/profile_images/1459863780/lsc_new_logo12_rubine_red2_centrecrp_normal.jpg"/>
    <hyperlink ref="F304" r:id="rId1030" display="http://pbs.twimg.com/profile_images/1866788329/keep_calm_and_read_GDPUK_normal.jpg"/>
    <hyperlink ref="F305" r:id="rId1031" display="http://pbs.twimg.com/profile_images/831541827396329473/XMPnBk0x_normal.jpg"/>
    <hyperlink ref="F306" r:id="rId1032" display="http://pbs.twimg.com/profile_images/807294457183948801/1m244--q_normal.jpg"/>
    <hyperlink ref="F307" r:id="rId1033" display="http://pbs.twimg.com/profile_images/1519308457/Eileen_Marchant_-_April_2009_normal.jpg"/>
    <hyperlink ref="F308" r:id="rId1034" display="http://pbs.twimg.com/profile_images/1105682777880453121/n4FG_bZm_normal.png"/>
    <hyperlink ref="F309" r:id="rId1035" display="http://pbs.twimg.com/profile_images/717408757177667585/UlZ1RONP_normal.jpg"/>
    <hyperlink ref="F310" r:id="rId1036" display="http://pbs.twimg.com/profile_images/1153899145561817089/MS3fPEfS_normal.jpg"/>
    <hyperlink ref="F311" r:id="rId1037" display="http://pbs.twimg.com/profile_images/929512815026753536/cnXWC-C0_normal.jpg"/>
    <hyperlink ref="F312" r:id="rId1038" display="http://pbs.twimg.com/profile_images/1155170589314879490/WcPyTrdc_normal.jpg"/>
    <hyperlink ref="F313" r:id="rId1039" display="http://abs.twimg.com/sticky/default_profile_images/default_profile_normal.png"/>
    <hyperlink ref="F314" r:id="rId1040" display="http://pbs.twimg.com/profile_images/987786506487115777/Kf298wei_normal.jpg"/>
    <hyperlink ref="F315" r:id="rId1041" display="http://pbs.twimg.com/profile_images/1156374612613222400/BF5FKCdt_normal.jpg"/>
    <hyperlink ref="F316" r:id="rId1042" display="http://pbs.twimg.com/profile_images/614553114654314498/ukHMY-WM_normal.jpg"/>
    <hyperlink ref="AX3" r:id="rId1043" display="https://twitter.com/anastasiasmihai"/>
    <hyperlink ref="AX4" r:id="rId1044" display="https://twitter.com/jodieingles27"/>
    <hyperlink ref="AX5" r:id="rId1045" display="https://twitter.com/csheartresearch"/>
    <hyperlink ref="AX6" r:id="rId1046" display="https://twitter.com/sabouretcardio"/>
    <hyperlink ref="AX7" r:id="rId1047" display="https://twitter.com/hragy"/>
    <hyperlink ref="AX8" r:id="rId1048" display="https://twitter.com/havasjust"/>
    <hyperlink ref="AX9" r:id="rId1049" display="https://twitter.com/klimkowa1"/>
    <hyperlink ref="AX10" r:id="rId1050" display="https://twitter.com/gis_gov"/>
    <hyperlink ref="AX11" r:id="rId1051" display="https://twitter.com/danslizmd"/>
    <hyperlink ref="AX12" r:id="rId1052" display="https://twitter.com/elmo_org"/>
    <hyperlink ref="AX13" r:id="rId1053" display="https://twitter.com/fooding1st"/>
    <hyperlink ref="AX14" r:id="rId1054" display="https://twitter.com/phe_uk"/>
    <hyperlink ref="AX15" r:id="rId1055" display="https://twitter.com/qmulnews"/>
    <hyperlink ref="AX16" r:id="rId1056" display="https://twitter.com/actiononsugar"/>
    <hyperlink ref="AX17" r:id="rId1057" display="https://twitter.com/qmul"/>
    <hyperlink ref="AX18" r:id="rId1058" display="https://twitter.com/qmulbartsthelon"/>
    <hyperlink ref="AX19" r:id="rId1059" display="https://twitter.com/jaffor10"/>
    <hyperlink ref="AX20" r:id="rId1060" display="https://twitter.com/actiononsalt"/>
    <hyperlink ref="AX21" r:id="rId1061" display="https://twitter.com/dentalhealthorg"/>
    <hyperlink ref="AX22" r:id="rId1062" display="https://twitter.com/foodanddrinktec"/>
    <hyperlink ref="AX23" r:id="rId1063" display="https://twitter.com/caramelparsley"/>
    <hyperlink ref="AX24" r:id="rId1064" display="https://twitter.com/theprobemag"/>
    <hyperlink ref="AX25" r:id="rId1065" display="https://twitter.com/jamesdrabble"/>
    <hyperlink ref="AX26" r:id="rId1066" display="https://twitter.com/lexalimentaria"/>
    <hyperlink ref="AX27" r:id="rId1067" display="https://twitter.com/mxoolong"/>
    <hyperlink ref="AX28" r:id="rId1068" display="https://twitter.com/sprite"/>
    <hyperlink ref="AX29" r:id="rId1069" display="https://twitter.com/bha___tti"/>
    <hyperlink ref="AX30" r:id="rId1070" display="https://twitter.com/drbelgingunay"/>
    <hyperlink ref="AX31" r:id="rId1071" display="https://twitter.com/smileohmmag"/>
    <hyperlink ref="AX32" r:id="rId1072" display="https://twitter.com/tim_mcnulty"/>
    <hyperlink ref="AX33" r:id="rId1073" display="https://twitter.com/cledgerwood"/>
    <hyperlink ref="AX34" r:id="rId1074" display="https://twitter.com/atluri31"/>
    <hyperlink ref="AX35" r:id="rId1075" display="https://twitter.com/zacroger1"/>
    <hyperlink ref="AX36" r:id="rId1076" display="https://twitter.com/realbabyytif"/>
    <hyperlink ref="AX37" r:id="rId1077" display="https://twitter.com/sw19_womble"/>
    <hyperlink ref="AX38" r:id="rId1078" display="https://twitter.com/ukonward"/>
    <hyperlink ref="AX39" r:id="rId1079" display="https://twitter.com/samhooper"/>
    <hyperlink ref="AX40" r:id="rId1080" display="https://twitter.com/liveandll"/>
    <hyperlink ref="AX41" r:id="rId1081" display="https://twitter.com/oldmudgie"/>
    <hyperlink ref="AX42" r:id="rId1082" display="https://twitter.com/mediawisemelb"/>
    <hyperlink ref="AX43" r:id="rId1083" display="https://twitter.com/cocacolaau_co"/>
    <hyperlink ref="AX44" r:id="rId1084" display="https://twitter.com/tessatricks"/>
    <hyperlink ref="AX45" r:id="rId1085" display="https://twitter.com/teethteam"/>
    <hyperlink ref="AX46" r:id="rId1086" display="https://twitter.com/foodmatterslive"/>
    <hyperlink ref="AX47" r:id="rId1087" display="https://twitter.com/burnout_pt"/>
    <hyperlink ref="AX48" r:id="rId1088" display="https://twitter.com/jimmbobs"/>
    <hyperlink ref="AX49" r:id="rId1089" display="https://twitter.com/bloodstockfest"/>
    <hyperlink ref="AX50" r:id="rId1090" display="https://twitter.com/vickyhungerford"/>
    <hyperlink ref="AX51" r:id="rId1091" display="https://twitter.com/bell_publishing"/>
    <hyperlink ref="AX52" r:id="rId1092" display="https://twitter.com/confectionprod"/>
    <hyperlink ref="AX53" r:id="rId1093" display="https://twitter.com/sweetsnsavoury"/>
    <hyperlink ref="AX54" r:id="rId1094" display="https://twitter.com/justint035"/>
    <hyperlink ref="AX55" r:id="rId1095" display="https://twitter.com/ifpri"/>
    <hyperlink ref="AX56" r:id="rId1096" display="https://twitter.com/corinnahawkes"/>
    <hyperlink ref="AX57" r:id="rId1097" display="https://twitter.com/childofourtime"/>
    <hyperlink ref="AX58" r:id="rId1098" display="https://twitter.com/worriedmum3"/>
    <hyperlink ref="AX59" r:id="rId1099" display="https://twitter.com/wendyj08"/>
    <hyperlink ref="AX60" r:id="rId1100" display="https://twitter.com/borisjohnson"/>
    <hyperlink ref="AX61" r:id="rId1101" display="https://twitter.com/louhaigh"/>
    <hyperlink ref="AX62" r:id="rId1102" display="https://twitter.com/lovatoletsitgo"/>
    <hyperlink ref="AX63" r:id="rId1103" display="https://twitter.com/allcorgis"/>
    <hyperlink ref="AX64" r:id="rId1104" display="https://twitter.com/dipbrig11"/>
    <hyperlink ref="AX65" r:id="rId1105" display="https://twitter.com/delta9mufc"/>
    <hyperlink ref="AX66" r:id="rId1106" display="https://twitter.com/ihaterocket"/>
    <hyperlink ref="AX67" r:id="rId1107" display="https://twitter.com/almightypod"/>
    <hyperlink ref="AX68" r:id="rId1108" display="https://twitter.com/drawntopixels"/>
    <hyperlink ref="AX69" r:id="rId1109" display="https://twitter.com/martsmarts72"/>
    <hyperlink ref="AX70" r:id="rId1110" display="https://twitter.com/hugorelly"/>
    <hyperlink ref="AX71" r:id="rId1111" display="https://twitter.com/blancogogo"/>
    <hyperlink ref="AX72" r:id="rId1112" display="https://twitter.com/aescwine_"/>
    <hyperlink ref="AX73" r:id="rId1113" display="https://twitter.com/nickthefiddler"/>
    <hyperlink ref="AX74" r:id="rId1114" display="https://twitter.com/edmxonds"/>
    <hyperlink ref="AX75" r:id="rId1115" display="https://twitter.com/tlifeuk"/>
    <hyperlink ref="AX76" r:id="rId1116" display="https://twitter.com/rogontheleft"/>
    <hyperlink ref="AX77" r:id="rId1117" display="https://twitter.com/englishmanadam"/>
    <hyperlink ref="AX78" r:id="rId1118" display="https://twitter.com/sue834"/>
    <hyperlink ref="AX79" r:id="rId1119" display="https://twitter.com/sugarbeatbook"/>
    <hyperlink ref="AX80" r:id="rId1120" display="https://twitter.com/xtremekoool"/>
    <hyperlink ref="AX81" r:id="rId1121" display="https://twitter.com/mrkgyamfi"/>
    <hyperlink ref="AX82" r:id="rId1122" display="https://twitter.com/jayyangelo"/>
    <hyperlink ref="AX83" r:id="rId1123" display="https://twitter.com/admbriggs"/>
    <hyperlink ref="AX84" r:id="rId1124" display="https://twitter.com/battleforbrexit"/>
    <hyperlink ref="AX85" r:id="rId1125" display="https://twitter.com/tamalam_"/>
    <hyperlink ref="AX86" r:id="rId1126" display="https://twitter.com/marcin_medink"/>
    <hyperlink ref="AX87" r:id="rId1127" display="https://twitter.com/krzysztoflanda"/>
    <hyperlink ref="AX88" r:id="rId1128" display="https://twitter.com/enjoy_diabetes"/>
    <hyperlink ref="AX89" r:id="rId1129" display="https://twitter.com/fizz_nz"/>
    <hyperlink ref="AX90" r:id="rId1130" display="https://twitter.com/rourouvakautona"/>
    <hyperlink ref="AX91" r:id="rId1131" display="https://twitter.com/discostew66"/>
    <hyperlink ref="AX92" r:id="rId1132" display="https://twitter.com/louisestephen9"/>
    <hyperlink ref="AX93" r:id="rId1133" display="https://twitter.com/terrahall"/>
    <hyperlink ref="AX94" r:id="rId1134" display="https://twitter.com/donnabullock195"/>
    <hyperlink ref="AX95" r:id="rId1135" display="https://twitter.com/sammertang"/>
    <hyperlink ref="AX96" r:id="rId1136" display="https://twitter.com/bandwaccounting"/>
    <hyperlink ref="AX97" r:id="rId1137" display="https://twitter.com/kevthecheff"/>
    <hyperlink ref="AX98" r:id="rId1138" display="https://twitter.com/healcities"/>
    <hyperlink ref="AX99" r:id="rId1139" display="https://twitter.com/iceland_review"/>
    <hyperlink ref="AX100" r:id="rId1140" display="https://twitter.com/wearepha"/>
    <hyperlink ref="AX101" r:id="rId1141" display="https://twitter.com/mister_hunt"/>
    <hyperlink ref="AX102" r:id="rId1142" display="https://twitter.com/rafiqrohizad"/>
    <hyperlink ref="AX103" r:id="rId1143" display="https://twitter.com/thestar_rage"/>
    <hyperlink ref="AX104" r:id="rId1144" display="https://twitter.com/nurhananibasri"/>
    <hyperlink ref="AX105" r:id="rId1145" display="https://twitter.com/natalieisasleep"/>
    <hyperlink ref="AX106" r:id="rId1146" display="https://twitter.com/staronline"/>
    <hyperlink ref="AX107" r:id="rId1147" display="https://twitter.com/yaminlawut"/>
    <hyperlink ref="AX108" r:id="rId1148" display="https://twitter.com/syazwinashafie"/>
    <hyperlink ref="AX109" r:id="rId1149" display="https://twitter.com/afifishaari"/>
    <hyperlink ref="AX110" r:id="rId1150" display="https://twitter.com/afabllah"/>
    <hyperlink ref="AX111" r:id="rId1151" display="https://twitter.com/yourfavcutegirl"/>
    <hyperlink ref="AX112" r:id="rId1152" display="https://twitter.com/qilaaahhhq"/>
    <hyperlink ref="AX113" r:id="rId1153" display="https://twitter.com/ct9204"/>
    <hyperlink ref="AX114" r:id="rId1154" display="https://twitter.com/syawal"/>
    <hyperlink ref="AX115" r:id="rId1155" display="https://twitter.com/foonfong"/>
    <hyperlink ref="AX116" r:id="rId1156" display="https://twitter.com/ronyeap"/>
    <hyperlink ref="AX117" r:id="rId1157" display="https://twitter.com/wilpertwitt"/>
    <hyperlink ref="AX118" r:id="rId1158" display="https://twitter.com/maritahennessy"/>
    <hyperlink ref="AX119" r:id="rId1159" display="https://twitter.com/nhmajidin"/>
    <hyperlink ref="AX120" r:id="rId1160" display="https://twitter.com/afsafawwaz"/>
    <hyperlink ref="AX121" r:id="rId1161" display="https://twitter.com/ain_food"/>
    <hyperlink ref="AX122" r:id="rId1162" display="https://twitter.com/shoppeussb"/>
    <hyperlink ref="AX123" r:id="rId1163" display="https://twitter.com/atiqahhudaa"/>
    <hyperlink ref="AX124" r:id="rId1164" display="https://twitter.com/slikkepindd"/>
    <hyperlink ref="AX125" r:id="rId1165" display="https://twitter.com/shyerryneis"/>
    <hyperlink ref="AX126" r:id="rId1166" display="https://twitter.com/prof_p_nowicka"/>
    <hyperlink ref="AX127" r:id="rId1167" display="https://twitter.com/rahah_ghazali"/>
    <hyperlink ref="AX128" r:id="rId1168" display="https://twitter.com/train2hogwarts"/>
    <hyperlink ref="AX129" r:id="rId1169" display="https://twitter.com/hugh6303"/>
    <hyperlink ref="AX130" r:id="rId1170" display="https://twitter.com/davidjobrexit"/>
    <hyperlink ref="AX131" r:id="rId1171" display="https://twitter.com/dvatw"/>
    <hyperlink ref="AX132" r:id="rId1172" display="https://twitter.com/nurjannie"/>
    <hyperlink ref="AX133" r:id="rId1173" display="https://twitter.com/syafiqahatta"/>
    <hyperlink ref="AX134" r:id="rId1174" display="https://twitter.com/kentschools_fa"/>
    <hyperlink ref="AX135" r:id="rId1175" display="https://twitter.com/afpe_pe"/>
    <hyperlink ref="AX136" r:id="rId1176" display="https://twitter.com/hullactivesch"/>
    <hyperlink ref="AX137" r:id="rId1177" display="https://twitter.com/suzy2504"/>
    <hyperlink ref="AX138" r:id="rId1178" display="https://twitter.com/borntobearboys"/>
    <hyperlink ref="AX139" r:id="rId1179" display="https://twitter.com/toystory"/>
    <hyperlink ref="AX140" r:id="rId1180" display="https://twitter.com/cineworld"/>
    <hyperlink ref="AX141" r:id="rId1181" display="https://twitter.com/cleanlabel"/>
    <hyperlink ref="AX142" r:id="rId1182" display="https://twitter.com/radekrzehak"/>
    <hyperlink ref="AX143" r:id="rId1183" display="https://twitter.com/dmorkus"/>
    <hyperlink ref="AX144" r:id="rId1184" display="https://twitter.com/wjdm07"/>
    <hyperlink ref="AX145" r:id="rId1185" display="https://twitter.com/mialonmelissa"/>
    <hyperlink ref="AX146" r:id="rId1186" display="https://twitter.com/rjpbaan"/>
    <hyperlink ref="AX147" r:id="rId1187" display="https://twitter.com/matthijs85"/>
    <hyperlink ref="AX148" r:id="rId1188" display="https://twitter.com/tijdvooreten"/>
    <hyperlink ref="AX149" r:id="rId1189" display="https://twitter.com/werthernieland"/>
    <hyperlink ref="AX150" r:id="rId1190" display="https://twitter.com/miekevanstigt"/>
    <hyperlink ref="AX151" r:id="rId1191" display="https://twitter.com/vachtje1"/>
    <hyperlink ref="AX152" r:id="rId1192" display="https://twitter.com/mvtegenspraak"/>
    <hyperlink ref="AX153" r:id="rId1193" display="https://twitter.com/nestle"/>
    <hyperlink ref="AX154" r:id="rId1194" display="https://twitter.com/cocacola"/>
    <hyperlink ref="AX155" r:id="rId1195" display="https://twitter.com/hbscstudy"/>
    <hyperlink ref="AX156" r:id="rId1196" display="https://twitter.com/who"/>
    <hyperlink ref="AX157" r:id="rId1197" display="https://twitter.com/who_europe"/>
    <hyperlink ref="AX158" r:id="rId1198" display="https://twitter.com/boydswinburn"/>
    <hyperlink ref="AX159" r:id="rId1199" display="https://twitter.com/kay_ren74"/>
    <hyperlink ref="AX160" r:id="rId1200" display="https://twitter.com/steltenpower"/>
    <hyperlink ref="AX161" r:id="rId1201" display="https://twitter.com/kitson"/>
    <hyperlink ref="AX162" r:id="rId1202" display="https://twitter.com/benioff"/>
    <hyperlink ref="AX163" r:id="rId1203" display="https://twitter.com/theeconomist"/>
    <hyperlink ref="AX164" r:id="rId1204" display="https://twitter.com/stephenlees4"/>
    <hyperlink ref="AX165" r:id="rId1205" display="https://twitter.com/marionwotton"/>
    <hyperlink ref="AX166" r:id="rId1206" display="https://twitter.com/adamliaw"/>
    <hyperlink ref="AX167" r:id="rId1207" display="https://twitter.com/aspiresportsuk"/>
    <hyperlink ref="AX168" r:id="rId1208" display="https://twitter.com/londonpehwb"/>
    <hyperlink ref="AX169" r:id="rId1209" display="https://twitter.com/igd_health"/>
    <hyperlink ref="AX170" r:id="rId1210" display="https://twitter.com/comms_igd"/>
    <hyperlink ref="AX171" r:id="rId1211" display="https://twitter.com/food_active"/>
    <hyperlink ref="AX172" r:id="rId1212" display="https://twitter.com/fds_rcs"/>
    <hyperlink ref="AX173" r:id="rId1213" display="https://twitter.com/gulpnow"/>
    <hyperlink ref="AX174" r:id="rId1214" display="https://twitter.com/h_swanseabay"/>
    <hyperlink ref="AX175" r:id="rId1215" display="https://twitter.com/ducktalesw00h00"/>
    <hyperlink ref="AX176" r:id="rId1216" display="https://twitter.com/2020dentistry3"/>
    <hyperlink ref="AX177" r:id="rId1217" display="https://twitter.com/thedanwilson"/>
    <hyperlink ref="AX178" r:id="rId1218" display="https://twitter.com/glbridge1"/>
    <hyperlink ref="AX179" r:id="rId1219" display="https://twitter.com/batder"/>
    <hyperlink ref="AX180" r:id="rId1220" display="https://twitter.com/mclarkhattingh"/>
    <hyperlink ref="AX181" r:id="rId1221" display="https://twitter.com/divinebiood"/>
    <hyperlink ref="AX182" r:id="rId1222" display="https://twitter.com/reclaimtaxuk"/>
    <hyperlink ref="AX183" r:id="rId1223" display="https://twitter.com/soleentg"/>
    <hyperlink ref="AX184" r:id="rId1224" display="https://twitter.com/alexandrah0lt"/>
    <hyperlink ref="AX185" r:id="rId1225" display="https://twitter.com/suliman_rafiq"/>
    <hyperlink ref="AX186" r:id="rId1226" display="https://twitter.com/expandedzpd"/>
    <hyperlink ref="AX187" r:id="rId1227" display="https://twitter.com/not_froggy"/>
    <hyperlink ref="AX188" r:id="rId1228" display="https://twitter.com/ianweiradi"/>
    <hyperlink ref="AX189" r:id="rId1229" display="https://twitter.com/millerandcarter"/>
    <hyperlink ref="AX190" r:id="rId1230" display="https://twitter.com/mehrajdube"/>
    <hyperlink ref="AX191" r:id="rId1231" display="https://twitter.com/pankaj4570"/>
    <hyperlink ref="AX192" r:id="rId1232" display="https://twitter.com/knowledgebasel"/>
    <hyperlink ref="AX193" r:id="rId1233" display="https://twitter.com/uwconline"/>
    <hyperlink ref="AX194" r:id="rId1234" display="https://twitter.com/foodsecurity_za"/>
    <hyperlink ref="AX195" r:id="rId1235" display="https://twitter.com/calcivis"/>
    <hyperlink ref="AX196" r:id="rId1236" display="https://twitter.com/outsmart_sugar"/>
    <hyperlink ref="AX197" r:id="rId1237" display="https://twitter.com/irdeeen"/>
    <hyperlink ref="AX198" r:id="rId1238" display="https://twitter.com/husinwh_"/>
    <hyperlink ref="AX199" r:id="rId1239" display="https://twitter.com/fredericesq"/>
    <hyperlink ref="AX200" r:id="rId1240" display="https://twitter.com/logamakwela"/>
    <hyperlink ref="AX201" r:id="rId1241" display="https://twitter.com/toffeegirl"/>
    <hyperlink ref="AX202" r:id="rId1242" display="https://twitter.com/lbc"/>
    <hyperlink ref="AX203" r:id="rId1243" display="https://twitter.com/steveallenshow"/>
    <hyperlink ref="AX204" r:id="rId1244" display="https://twitter.com/abdutoit"/>
    <hyperlink ref="AX205" r:id="rId1245" display="https://twitter.com/healthenews"/>
    <hyperlink ref="AX206" r:id="rId1246" display="https://twitter.com/healthtian"/>
    <hyperlink ref="AX207" r:id="rId1247" display="https://twitter.com/ianyee"/>
    <hyperlink ref="AX208" r:id="rId1248" display="https://twitter.com/sugarsmartncl"/>
    <hyperlink ref="AX209" r:id="rId1249" display="https://twitter.com/nayerraapd"/>
    <hyperlink ref="AX210" r:id="rId1250" display="https://twitter.com/daniellegalle15"/>
    <hyperlink ref="AX211" r:id="rId1251" display="https://twitter.com/w_wat"/>
    <hyperlink ref="AX212" r:id="rId1252" display="https://twitter.com/dphru_sa"/>
    <hyperlink ref="AX213" r:id="rId1253" display="https://twitter.com/esmesstuff"/>
    <hyperlink ref="AX214" r:id="rId1254" display="https://twitter.com/r_osirideain"/>
    <hyperlink ref="AX215" r:id="rId1255" display="https://twitter.com/irnbru"/>
    <hyperlink ref="AX216" r:id="rId1256" display="https://twitter.com/mcindewartam"/>
    <hyperlink ref="AX217" r:id="rId1257" display="https://twitter.com/kpennpenn"/>
    <hyperlink ref="AX218" r:id="rId1258" display="https://twitter.com/cruk_policy"/>
    <hyperlink ref="AX219" r:id="rId1259" display="https://twitter.com/davesargent"/>
    <hyperlink ref="AX220" r:id="rId1260" display="https://twitter.com/tesco"/>
    <hyperlink ref="AX221" r:id="rId1261" display="https://twitter.com/oha_updates"/>
    <hyperlink ref="AX222" r:id="rId1262" display="https://twitter.com/jphysical"/>
    <hyperlink ref="AX223" r:id="rId1263" display="https://twitter.com/cati_king"/>
    <hyperlink ref="AX224" r:id="rId1264" display="https://twitter.com/jamieoliver"/>
    <hyperlink ref="AX225" r:id="rId1265" display="https://twitter.com/debsjkay"/>
    <hyperlink ref="AX226" r:id="rId1266" display="https://twitter.com/aussugartax"/>
    <hyperlink ref="AX227" r:id="rId1267" display="https://twitter.com/matt_hopcraft"/>
    <hyperlink ref="AX228" r:id="rId1268" display="https://twitter.com/marymaryregan"/>
    <hyperlink ref="AX229" r:id="rId1269" display="https://twitter.com/197winstonsmith"/>
    <hyperlink ref="AX230" r:id="rId1270" display="https://twitter.com/nestlegermany"/>
    <hyperlink ref="AX231" r:id="rId1271" display="https://twitter.com/juliakloeckner"/>
    <hyperlink ref="AX232" r:id="rId1272" display="https://twitter.com/bmel"/>
    <hyperlink ref="AX233" r:id="rId1273" display="https://twitter.com/sheikh_anvakh"/>
    <hyperlink ref="AX234" r:id="rId1274" display="https://twitter.com/lidlgb"/>
    <hyperlink ref="AX235" r:id="rId1275" display="https://twitter.com/aldiuk"/>
    <hyperlink ref="AX236" r:id="rId1276" display="https://twitter.com/morrisons"/>
    <hyperlink ref="AX237" r:id="rId1277" display="https://twitter.com/parentchain"/>
    <hyperlink ref="AX238" r:id="rId1278" display="https://twitter.com/audreybbonbon"/>
    <hyperlink ref="AX239" r:id="rId1279" display="https://twitter.com/robertlustigmd"/>
    <hyperlink ref="AX240" r:id="rId1280" display="https://twitter.com/rezomusik"/>
    <hyperlink ref="AX241" r:id="rId1281" display="https://twitter.com/renatekuenast"/>
    <hyperlink ref="AX242" r:id="rId1282" display="https://twitter.com/baumfran"/>
    <hyperlink ref="AX243" r:id="rId1283" display="https://twitter.com/mattfis14854590"/>
    <hyperlink ref="AX244" r:id="rId1284" display="https://twitter.com/drjuliaanaf1"/>
    <hyperlink ref="AX245" r:id="rId1285" display="https://twitter.com/simoncapewell99"/>
    <hyperlink ref="AX246" r:id="rId1286" display="https://twitter.com/marionnestle"/>
    <hyperlink ref="AX247" r:id="rId1287" display="https://twitter.com/iphc2"/>
    <hyperlink ref="AX248" r:id="rId1288" display="https://twitter.com/unni_gopinathan"/>
    <hyperlink ref="AX249" r:id="rId1289" display="https://twitter.com/philbakernz"/>
    <hyperlink ref="AX250" r:id="rId1290" display="https://twitter.com/kentbuse"/>
    <hyperlink ref="AX251" r:id="rId1291" display="https://twitter.com/wur"/>
    <hyperlink ref="AX252" r:id="rId1292" display="https://twitter.com/jeroencandel"/>
    <hyperlink ref="AX253" r:id="rId1293" display="https://twitter.com/thelancetph"/>
    <hyperlink ref="AX254" r:id="rId1294" display="https://twitter.com/wwaterlander"/>
    <hyperlink ref="AX255" r:id="rId1295" display="https://twitter.com/jaapseidell"/>
    <hyperlink ref="AX256" r:id="rId1296" display="https://twitter.com/bentiggelaar_bt"/>
    <hyperlink ref="AX257" r:id="rId1297" display="https://twitter.com/yonifreedhoff"/>
    <hyperlink ref="AX258" r:id="rId1298" display="https://twitter.com/_informas"/>
    <hyperlink ref="AX259" r:id="rId1299" display="https://twitter.com/joggnl"/>
    <hyperlink ref="AX260" r:id="rId1300" display="https://twitter.com/aigezondheid"/>
    <hyperlink ref="AX261" r:id="rId1301" display="https://twitter.com/minvws"/>
    <hyperlink ref="AX262" r:id="rId1302" display="https://twitter.com/gurpinderlalli"/>
    <hyperlink ref="AX263" r:id="rId1303" display="https://twitter.com/db41073"/>
    <hyperlink ref="AX264" r:id="rId1304" display="https://twitter.com/thesteils"/>
    <hyperlink ref="AX265" r:id="rId1305" display="https://twitter.com/haymansafc"/>
    <hyperlink ref="AX266" r:id="rId1306" display="https://twitter.com/14obrien14"/>
    <hyperlink ref="AX267" r:id="rId1307" display="https://twitter.com/leonknight_"/>
    <hyperlink ref="AX268" r:id="rId1308" display="https://twitter.com/abhigarg_"/>
    <hyperlink ref="AX269" r:id="rId1309" display="https://twitter.com/silcastelletti"/>
    <hyperlink ref="AX270" r:id="rId1310" display="https://twitter.com/silcastel"/>
    <hyperlink ref="AX271" r:id="rId1311" display="https://twitter.com/fzmarques"/>
    <hyperlink ref="AX272" r:id="rId1312" display="https://twitter.com/ishbp"/>
    <hyperlink ref="AX273" r:id="rId1313" display="https://twitter.com/hbprca"/>
    <hyperlink ref="AX274" r:id="rId1314" display="https://twitter.com/kewatson"/>
    <hyperlink ref="AX275" r:id="rId1315" display="https://twitter.com/hswapnil"/>
    <hyperlink ref="AX276" r:id="rId1316" display="https://twitter.com/brandimwynne"/>
    <hyperlink ref="AX277" r:id="rId1317" display="https://twitter.com/alta_schutte"/>
    <hyperlink ref="AX278" r:id="rId1318" display="https://twitter.com/sfhta"/>
    <hyperlink ref="AX279" r:id="rId1319" display="https://twitter.com/atulpathak31"/>
    <hyperlink ref="AX280" r:id="rId1320" display="https://twitter.com/bogdienache"/>
    <hyperlink ref="AX281" r:id="rId1321" display="https://twitter.com/imhere_m8"/>
    <hyperlink ref="AX282" r:id="rId1322" display="https://twitter.com/isleofwrite"/>
    <hyperlink ref="AX283" r:id="rId1323" display="https://twitter.com/thesacredisle"/>
    <hyperlink ref="AX284" r:id="rId1324" display="https://twitter.com/sboscott"/>
    <hyperlink ref="AX285" r:id="rId1325" display="https://twitter.com/talkradio"/>
    <hyperlink ref="AX286" r:id="rId1326" display="https://twitter.com/iromg"/>
    <hyperlink ref="AX287" r:id="rId1327" display="https://twitter.com/adhila101"/>
    <hyperlink ref="AX288" r:id="rId1328" display="https://twitter.com/section27news"/>
    <hyperlink ref="AX289" r:id="rId1329" display="https://twitter.com/holly_gabe"/>
    <hyperlink ref="AX290" r:id="rId1330" display="https://twitter.com/sputniknewsuk"/>
    <hyperlink ref="AX291" r:id="rId1331" display="https://twitter.com/agnesayton"/>
    <hyperlink ref="AX292" r:id="rId1332" display="https://twitter.com/etain6"/>
    <hyperlink ref="AX293" r:id="rId1333" display="https://twitter.com/sabinebonneck"/>
    <hyperlink ref="AX294" r:id="rId1334" display="https://twitter.com/aerztezeitung"/>
    <hyperlink ref="AX295" r:id="rId1335" display="https://twitter.com/greedspam"/>
    <hyperlink ref="AX296" r:id="rId1336" display="https://twitter.com/dhscgovuk"/>
    <hyperlink ref="AX297" r:id="rId1337" display="https://twitter.com/stevenedginton"/>
    <hyperlink ref="AX298" r:id="rId1338" display="https://twitter.com/gidmk"/>
    <hyperlink ref="AX299" r:id="rId1339" display="https://twitter.com/rcperri"/>
    <hyperlink ref="AX300" r:id="rId1340" display="https://twitter.com/helenclarknz"/>
    <hyperlink ref="AX301" r:id="rId1341" display="https://twitter.com/eastgatebiotech"/>
    <hyperlink ref="AX302" r:id="rId1342" display="https://twitter.com/plvrmap"/>
    <hyperlink ref="AX303" r:id="rId1343" display="https://twitter.com/lndnsmileclinic"/>
    <hyperlink ref="AX304" r:id="rId1344" display="https://twitter.com/gdpukcom"/>
    <hyperlink ref="AX305" r:id="rId1345" display="https://twitter.com/scotthardinguk"/>
    <hyperlink ref="AX306" r:id="rId1346" display="https://twitter.com/supermalt"/>
    <hyperlink ref="AX307" r:id="rId1347" display="https://twitter.com/eileen_marchant"/>
    <hyperlink ref="AX308" r:id="rId1348" display="https://twitter.com/griffithnursing"/>
    <hyperlink ref="AX309" r:id="rId1349" display="https://twitter.com/danamccauley"/>
    <hyperlink ref="AX310" r:id="rId1350" display="https://twitter.com/keatingpatrick"/>
    <hyperlink ref="AX311" r:id="rId1351" display="https://twitter.com/otto_english"/>
    <hyperlink ref="AX312" r:id="rId1352" display="https://twitter.com/alanpwhite2"/>
    <hyperlink ref="AX313" r:id="rId1353" display="https://twitter.com/krifra"/>
    <hyperlink ref="AX314" r:id="rId1354" display="https://twitter.com/sophuwc"/>
    <hyperlink ref="AX315" r:id="rId1355" display="https://twitter.com/pmpmagtoday"/>
    <hyperlink ref="AX316" r:id="rId1356" display="https://twitter.com/drefleming7"/>
  </hyperlinks>
  <printOptions/>
  <pageMargins left="0.7" right="0.7" top="0.75" bottom="0.75" header="0.3" footer="0.3"/>
  <pageSetup horizontalDpi="600" verticalDpi="600" orientation="portrait" r:id="rId1360"/>
  <legacyDrawing r:id="rId1358"/>
  <tableParts>
    <tablePart r:id="rId13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3863</v>
      </c>
      <c r="Z2" s="13" t="s">
        <v>3887</v>
      </c>
      <c r="AA2" s="13" t="s">
        <v>3936</v>
      </c>
      <c r="AB2" s="13" t="s">
        <v>4016</v>
      </c>
      <c r="AC2" s="13" t="s">
        <v>4143</v>
      </c>
      <c r="AD2" s="13" t="s">
        <v>4195</v>
      </c>
      <c r="AE2" s="13" t="s">
        <v>4199</v>
      </c>
      <c r="AF2" s="13" t="s">
        <v>4230</v>
      </c>
      <c r="AG2" s="119" t="s">
        <v>4893</v>
      </c>
      <c r="AH2" s="119" t="s">
        <v>4894</v>
      </c>
      <c r="AI2" s="119" t="s">
        <v>4895</v>
      </c>
      <c r="AJ2" s="119" t="s">
        <v>4896</v>
      </c>
      <c r="AK2" s="119" t="s">
        <v>4897</v>
      </c>
      <c r="AL2" s="119" t="s">
        <v>4898</v>
      </c>
      <c r="AM2" s="119" t="s">
        <v>4899</v>
      </c>
      <c r="AN2" s="119" t="s">
        <v>4900</v>
      </c>
      <c r="AO2" s="119" t="s">
        <v>4903</v>
      </c>
    </row>
    <row r="3" spans="1:41" ht="15">
      <c r="A3" s="87" t="s">
        <v>3772</v>
      </c>
      <c r="B3" s="65" t="s">
        <v>3823</v>
      </c>
      <c r="C3" s="65" t="s">
        <v>56</v>
      </c>
      <c r="D3" s="103"/>
      <c r="E3" s="102"/>
      <c r="F3" s="104" t="s">
        <v>4980</v>
      </c>
      <c r="G3" s="105"/>
      <c r="H3" s="105"/>
      <c r="I3" s="106">
        <v>3</v>
      </c>
      <c r="J3" s="107"/>
      <c r="K3" s="48">
        <v>47</v>
      </c>
      <c r="L3" s="48">
        <v>62</v>
      </c>
      <c r="M3" s="48">
        <v>31</v>
      </c>
      <c r="N3" s="48">
        <v>93</v>
      </c>
      <c r="O3" s="48">
        <v>3</v>
      </c>
      <c r="P3" s="49">
        <v>0.013888888888888888</v>
      </c>
      <c r="Q3" s="49">
        <v>0.0273972602739726</v>
      </c>
      <c r="R3" s="48">
        <v>1</v>
      </c>
      <c r="S3" s="48">
        <v>0</v>
      </c>
      <c r="T3" s="48">
        <v>47</v>
      </c>
      <c r="U3" s="48">
        <v>93</v>
      </c>
      <c r="V3" s="48">
        <v>5</v>
      </c>
      <c r="W3" s="49">
        <v>2.046175</v>
      </c>
      <c r="X3" s="49">
        <v>0.033765032377428304</v>
      </c>
      <c r="Y3" s="78" t="s">
        <v>3864</v>
      </c>
      <c r="Z3" s="78" t="s">
        <v>3888</v>
      </c>
      <c r="AA3" s="78" t="s">
        <v>3937</v>
      </c>
      <c r="AB3" s="85" t="s">
        <v>4017</v>
      </c>
      <c r="AC3" s="85" t="s">
        <v>4144</v>
      </c>
      <c r="AD3" s="85" t="s">
        <v>4196</v>
      </c>
      <c r="AE3" s="85" t="s">
        <v>4200</v>
      </c>
      <c r="AF3" s="85" t="s">
        <v>4231</v>
      </c>
      <c r="AG3" s="116">
        <v>8</v>
      </c>
      <c r="AH3" s="120">
        <v>1.7467248908296944</v>
      </c>
      <c r="AI3" s="116">
        <v>7</v>
      </c>
      <c r="AJ3" s="120">
        <v>1.5283842794759825</v>
      </c>
      <c r="AK3" s="116">
        <v>0</v>
      </c>
      <c r="AL3" s="120">
        <v>0</v>
      </c>
      <c r="AM3" s="116">
        <v>443</v>
      </c>
      <c r="AN3" s="120">
        <v>96.72489082969432</v>
      </c>
      <c r="AO3" s="116">
        <v>458</v>
      </c>
    </row>
    <row r="4" spans="1:41" ht="15">
      <c r="A4" s="87" t="s">
        <v>3773</v>
      </c>
      <c r="B4" s="65" t="s">
        <v>3824</v>
      </c>
      <c r="C4" s="65" t="s">
        <v>56</v>
      </c>
      <c r="D4" s="109"/>
      <c r="E4" s="108"/>
      <c r="F4" s="110" t="s">
        <v>4981</v>
      </c>
      <c r="G4" s="111"/>
      <c r="H4" s="111"/>
      <c r="I4" s="112">
        <v>4</v>
      </c>
      <c r="J4" s="113"/>
      <c r="K4" s="48">
        <v>34</v>
      </c>
      <c r="L4" s="48">
        <v>32</v>
      </c>
      <c r="M4" s="48">
        <v>4</v>
      </c>
      <c r="N4" s="48">
        <v>36</v>
      </c>
      <c r="O4" s="48">
        <v>36</v>
      </c>
      <c r="P4" s="49" t="s">
        <v>3838</v>
      </c>
      <c r="Q4" s="49" t="s">
        <v>3838</v>
      </c>
      <c r="R4" s="48">
        <v>34</v>
      </c>
      <c r="S4" s="48">
        <v>34</v>
      </c>
      <c r="T4" s="48">
        <v>1</v>
      </c>
      <c r="U4" s="48">
        <v>2</v>
      </c>
      <c r="V4" s="48">
        <v>0</v>
      </c>
      <c r="W4" s="49">
        <v>0</v>
      </c>
      <c r="X4" s="49">
        <v>0</v>
      </c>
      <c r="Y4" s="78" t="s">
        <v>3865</v>
      </c>
      <c r="Z4" s="78" t="s">
        <v>3889</v>
      </c>
      <c r="AA4" s="78" t="s">
        <v>3938</v>
      </c>
      <c r="AB4" s="85" t="s">
        <v>4018</v>
      </c>
      <c r="AC4" s="85" t="s">
        <v>4145</v>
      </c>
      <c r="AD4" s="85"/>
      <c r="AE4" s="85"/>
      <c r="AF4" s="85" t="s">
        <v>4232</v>
      </c>
      <c r="AG4" s="116">
        <v>24</v>
      </c>
      <c r="AH4" s="120">
        <v>3.0690537084398977</v>
      </c>
      <c r="AI4" s="116">
        <v>29</v>
      </c>
      <c r="AJ4" s="120">
        <v>3.70843989769821</v>
      </c>
      <c r="AK4" s="116">
        <v>0</v>
      </c>
      <c r="AL4" s="120">
        <v>0</v>
      </c>
      <c r="AM4" s="116">
        <v>729</v>
      </c>
      <c r="AN4" s="120">
        <v>93.22250639386189</v>
      </c>
      <c r="AO4" s="116">
        <v>782</v>
      </c>
    </row>
    <row r="5" spans="1:41" ht="15">
      <c r="A5" s="87" t="s">
        <v>3774</v>
      </c>
      <c r="B5" s="65" t="s">
        <v>3825</v>
      </c>
      <c r="C5" s="65" t="s">
        <v>56</v>
      </c>
      <c r="D5" s="109"/>
      <c r="E5" s="108"/>
      <c r="F5" s="110" t="s">
        <v>4982</v>
      </c>
      <c r="G5" s="111"/>
      <c r="H5" s="111"/>
      <c r="I5" s="112">
        <v>5</v>
      </c>
      <c r="J5" s="113"/>
      <c r="K5" s="48">
        <v>33</v>
      </c>
      <c r="L5" s="48">
        <v>32</v>
      </c>
      <c r="M5" s="48">
        <v>3</v>
      </c>
      <c r="N5" s="48">
        <v>35</v>
      </c>
      <c r="O5" s="48">
        <v>3</v>
      </c>
      <c r="P5" s="49">
        <v>0</v>
      </c>
      <c r="Q5" s="49">
        <v>0</v>
      </c>
      <c r="R5" s="48">
        <v>1</v>
      </c>
      <c r="S5" s="48">
        <v>0</v>
      </c>
      <c r="T5" s="48">
        <v>33</v>
      </c>
      <c r="U5" s="48">
        <v>35</v>
      </c>
      <c r="V5" s="48">
        <v>3</v>
      </c>
      <c r="W5" s="49">
        <v>1.935721</v>
      </c>
      <c r="X5" s="49">
        <v>0.030303030303030304</v>
      </c>
      <c r="Y5" s="78" t="s">
        <v>3866</v>
      </c>
      <c r="Z5" s="78" t="s">
        <v>778</v>
      </c>
      <c r="AA5" s="78" t="s">
        <v>3939</v>
      </c>
      <c r="AB5" s="85" t="s">
        <v>4019</v>
      </c>
      <c r="AC5" s="85" t="s">
        <v>4146</v>
      </c>
      <c r="AD5" s="85" t="s">
        <v>443</v>
      </c>
      <c r="AE5" s="85" t="s">
        <v>359</v>
      </c>
      <c r="AF5" s="85" t="s">
        <v>4233</v>
      </c>
      <c r="AG5" s="116">
        <v>3</v>
      </c>
      <c r="AH5" s="120">
        <v>0.3978779840848806</v>
      </c>
      <c r="AI5" s="116">
        <v>66</v>
      </c>
      <c r="AJ5" s="120">
        <v>8.753315649867375</v>
      </c>
      <c r="AK5" s="116">
        <v>0</v>
      </c>
      <c r="AL5" s="120">
        <v>0</v>
      </c>
      <c r="AM5" s="116">
        <v>685</v>
      </c>
      <c r="AN5" s="120">
        <v>90.84880636604774</v>
      </c>
      <c r="AO5" s="116">
        <v>754</v>
      </c>
    </row>
    <row r="6" spans="1:41" ht="15">
      <c r="A6" s="87" t="s">
        <v>3775</v>
      </c>
      <c r="B6" s="65" t="s">
        <v>3826</v>
      </c>
      <c r="C6" s="65" t="s">
        <v>56</v>
      </c>
      <c r="D6" s="109"/>
      <c r="E6" s="108"/>
      <c r="F6" s="110" t="s">
        <v>4983</v>
      </c>
      <c r="G6" s="111"/>
      <c r="H6" s="111"/>
      <c r="I6" s="112">
        <v>6</v>
      </c>
      <c r="J6" s="113"/>
      <c r="K6" s="48">
        <v>17</v>
      </c>
      <c r="L6" s="48">
        <v>27</v>
      </c>
      <c r="M6" s="48">
        <v>0</v>
      </c>
      <c r="N6" s="48">
        <v>27</v>
      </c>
      <c r="O6" s="48">
        <v>0</v>
      </c>
      <c r="P6" s="49">
        <v>0.038461538461538464</v>
      </c>
      <c r="Q6" s="49">
        <v>0.07407407407407407</v>
      </c>
      <c r="R6" s="48">
        <v>1</v>
      </c>
      <c r="S6" s="48">
        <v>0</v>
      </c>
      <c r="T6" s="48">
        <v>17</v>
      </c>
      <c r="U6" s="48">
        <v>27</v>
      </c>
      <c r="V6" s="48">
        <v>3</v>
      </c>
      <c r="W6" s="49">
        <v>1.730104</v>
      </c>
      <c r="X6" s="49">
        <v>0.09926470588235294</v>
      </c>
      <c r="Y6" s="78" t="s">
        <v>684</v>
      </c>
      <c r="Z6" s="78" t="s">
        <v>772</v>
      </c>
      <c r="AA6" s="78" t="s">
        <v>800</v>
      </c>
      <c r="AB6" s="85" t="s">
        <v>4020</v>
      </c>
      <c r="AC6" s="85" t="s">
        <v>4147</v>
      </c>
      <c r="AD6" s="85" t="s">
        <v>513</v>
      </c>
      <c r="AE6" s="85" t="s">
        <v>4201</v>
      </c>
      <c r="AF6" s="85" t="s">
        <v>4234</v>
      </c>
      <c r="AG6" s="116">
        <v>1</v>
      </c>
      <c r="AH6" s="120">
        <v>1.7543859649122806</v>
      </c>
      <c r="AI6" s="116">
        <v>0</v>
      </c>
      <c r="AJ6" s="120">
        <v>0</v>
      </c>
      <c r="AK6" s="116">
        <v>0</v>
      </c>
      <c r="AL6" s="120">
        <v>0</v>
      </c>
      <c r="AM6" s="116">
        <v>56</v>
      </c>
      <c r="AN6" s="120">
        <v>98.24561403508773</v>
      </c>
      <c r="AO6" s="116">
        <v>57</v>
      </c>
    </row>
    <row r="7" spans="1:41" ht="15">
      <c r="A7" s="87" t="s">
        <v>3776</v>
      </c>
      <c r="B7" s="65" t="s">
        <v>3827</v>
      </c>
      <c r="C7" s="65" t="s">
        <v>56</v>
      </c>
      <c r="D7" s="109"/>
      <c r="E7" s="108"/>
      <c r="F7" s="110" t="s">
        <v>4984</v>
      </c>
      <c r="G7" s="111"/>
      <c r="H7" s="111"/>
      <c r="I7" s="112">
        <v>7</v>
      </c>
      <c r="J7" s="113"/>
      <c r="K7" s="48">
        <v>16</v>
      </c>
      <c r="L7" s="48">
        <v>28</v>
      </c>
      <c r="M7" s="48">
        <v>0</v>
      </c>
      <c r="N7" s="48">
        <v>28</v>
      </c>
      <c r="O7" s="48">
        <v>0</v>
      </c>
      <c r="P7" s="49">
        <v>0</v>
      </c>
      <c r="Q7" s="49">
        <v>0</v>
      </c>
      <c r="R7" s="48">
        <v>1</v>
      </c>
      <c r="S7" s="48">
        <v>0</v>
      </c>
      <c r="T7" s="48">
        <v>16</v>
      </c>
      <c r="U7" s="48">
        <v>28</v>
      </c>
      <c r="V7" s="48">
        <v>2</v>
      </c>
      <c r="W7" s="49">
        <v>1.65625</v>
      </c>
      <c r="X7" s="49">
        <v>0.11666666666666667</v>
      </c>
      <c r="Y7" s="78" t="s">
        <v>3867</v>
      </c>
      <c r="Z7" s="78" t="s">
        <v>3890</v>
      </c>
      <c r="AA7" s="78" t="s">
        <v>800</v>
      </c>
      <c r="AB7" s="85" t="s">
        <v>4021</v>
      </c>
      <c r="AC7" s="85" t="s">
        <v>4148</v>
      </c>
      <c r="AD7" s="85"/>
      <c r="AE7" s="85" t="s">
        <v>4202</v>
      </c>
      <c r="AF7" s="85" t="s">
        <v>4235</v>
      </c>
      <c r="AG7" s="116">
        <v>26</v>
      </c>
      <c r="AH7" s="120">
        <v>6.7357512953367875</v>
      </c>
      <c r="AI7" s="116">
        <v>17</v>
      </c>
      <c r="AJ7" s="120">
        <v>4.404145077720207</v>
      </c>
      <c r="AK7" s="116">
        <v>0</v>
      </c>
      <c r="AL7" s="120">
        <v>0</v>
      </c>
      <c r="AM7" s="116">
        <v>343</v>
      </c>
      <c r="AN7" s="120">
        <v>88.860103626943</v>
      </c>
      <c r="AO7" s="116">
        <v>386</v>
      </c>
    </row>
    <row r="8" spans="1:41" ht="15">
      <c r="A8" s="87" t="s">
        <v>3777</v>
      </c>
      <c r="B8" s="65" t="s">
        <v>3828</v>
      </c>
      <c r="C8" s="65" t="s">
        <v>56</v>
      </c>
      <c r="D8" s="109"/>
      <c r="E8" s="108"/>
      <c r="F8" s="110" t="s">
        <v>4985</v>
      </c>
      <c r="G8" s="111"/>
      <c r="H8" s="111"/>
      <c r="I8" s="112">
        <v>8</v>
      </c>
      <c r="J8" s="113"/>
      <c r="K8" s="48">
        <v>13</v>
      </c>
      <c r="L8" s="48">
        <v>36</v>
      </c>
      <c r="M8" s="48">
        <v>4</v>
      </c>
      <c r="N8" s="48">
        <v>40</v>
      </c>
      <c r="O8" s="48">
        <v>0</v>
      </c>
      <c r="P8" s="49">
        <v>0.3103448275862069</v>
      </c>
      <c r="Q8" s="49">
        <v>0.47368421052631576</v>
      </c>
      <c r="R8" s="48">
        <v>1</v>
      </c>
      <c r="S8" s="48">
        <v>0</v>
      </c>
      <c r="T8" s="48">
        <v>13</v>
      </c>
      <c r="U8" s="48">
        <v>40</v>
      </c>
      <c r="V8" s="48">
        <v>2</v>
      </c>
      <c r="W8" s="49">
        <v>1.502959</v>
      </c>
      <c r="X8" s="49">
        <v>0.24358974358974358</v>
      </c>
      <c r="Y8" s="78" t="s">
        <v>3868</v>
      </c>
      <c r="Z8" s="78" t="s">
        <v>3891</v>
      </c>
      <c r="AA8" s="78" t="s">
        <v>3940</v>
      </c>
      <c r="AB8" s="85" t="s">
        <v>4022</v>
      </c>
      <c r="AC8" s="85" t="s">
        <v>4149</v>
      </c>
      <c r="AD8" s="85"/>
      <c r="AE8" s="85" t="s">
        <v>4203</v>
      </c>
      <c r="AF8" s="85" t="s">
        <v>4236</v>
      </c>
      <c r="AG8" s="116">
        <v>1</v>
      </c>
      <c r="AH8" s="120">
        <v>0.2994011976047904</v>
      </c>
      <c r="AI8" s="116">
        <v>12</v>
      </c>
      <c r="AJ8" s="120">
        <v>3.592814371257485</v>
      </c>
      <c r="AK8" s="116">
        <v>0</v>
      </c>
      <c r="AL8" s="120">
        <v>0</v>
      </c>
      <c r="AM8" s="116">
        <v>321</v>
      </c>
      <c r="AN8" s="120">
        <v>96.10778443113773</v>
      </c>
      <c r="AO8" s="116">
        <v>334</v>
      </c>
    </row>
    <row r="9" spans="1:41" ht="15">
      <c r="A9" s="87" t="s">
        <v>3778</v>
      </c>
      <c r="B9" s="65" t="s">
        <v>3829</v>
      </c>
      <c r="C9" s="65" t="s">
        <v>56</v>
      </c>
      <c r="D9" s="109"/>
      <c r="E9" s="108"/>
      <c r="F9" s="110" t="s">
        <v>4986</v>
      </c>
      <c r="G9" s="111"/>
      <c r="H9" s="111"/>
      <c r="I9" s="112">
        <v>9</v>
      </c>
      <c r="J9" s="113"/>
      <c r="K9" s="48">
        <v>12</v>
      </c>
      <c r="L9" s="48">
        <v>20</v>
      </c>
      <c r="M9" s="48">
        <v>2</v>
      </c>
      <c r="N9" s="48">
        <v>22</v>
      </c>
      <c r="O9" s="48">
        <v>0</v>
      </c>
      <c r="P9" s="49">
        <v>0</v>
      </c>
      <c r="Q9" s="49">
        <v>0</v>
      </c>
      <c r="R9" s="48">
        <v>1</v>
      </c>
      <c r="S9" s="48">
        <v>0</v>
      </c>
      <c r="T9" s="48">
        <v>12</v>
      </c>
      <c r="U9" s="48">
        <v>22</v>
      </c>
      <c r="V9" s="48">
        <v>2</v>
      </c>
      <c r="W9" s="49">
        <v>1.541667</v>
      </c>
      <c r="X9" s="49">
        <v>0.1590909090909091</v>
      </c>
      <c r="Y9" s="78" t="s">
        <v>3869</v>
      </c>
      <c r="Z9" s="78" t="s">
        <v>778</v>
      </c>
      <c r="AA9" s="78" t="s">
        <v>832</v>
      </c>
      <c r="AB9" s="85" t="s">
        <v>4023</v>
      </c>
      <c r="AC9" s="85" t="s">
        <v>4150</v>
      </c>
      <c r="AD9" s="85"/>
      <c r="AE9" s="85" t="s">
        <v>4204</v>
      </c>
      <c r="AF9" s="85" t="s">
        <v>4237</v>
      </c>
      <c r="AG9" s="116">
        <v>0</v>
      </c>
      <c r="AH9" s="120">
        <v>0</v>
      </c>
      <c r="AI9" s="116">
        <v>0</v>
      </c>
      <c r="AJ9" s="120">
        <v>0</v>
      </c>
      <c r="AK9" s="116">
        <v>0</v>
      </c>
      <c r="AL9" s="120">
        <v>0</v>
      </c>
      <c r="AM9" s="116">
        <v>298</v>
      </c>
      <c r="AN9" s="120">
        <v>100</v>
      </c>
      <c r="AO9" s="116">
        <v>298</v>
      </c>
    </row>
    <row r="10" spans="1:41" ht="14.25" customHeight="1">
      <c r="A10" s="87" t="s">
        <v>3779</v>
      </c>
      <c r="B10" s="65" t="s">
        <v>3830</v>
      </c>
      <c r="C10" s="65" t="s">
        <v>56</v>
      </c>
      <c r="D10" s="109"/>
      <c r="E10" s="108"/>
      <c r="F10" s="110" t="s">
        <v>4987</v>
      </c>
      <c r="G10" s="111"/>
      <c r="H10" s="111"/>
      <c r="I10" s="112">
        <v>10</v>
      </c>
      <c r="J10" s="113"/>
      <c r="K10" s="48">
        <v>9</v>
      </c>
      <c r="L10" s="48">
        <v>8</v>
      </c>
      <c r="M10" s="48">
        <v>0</v>
      </c>
      <c r="N10" s="48">
        <v>8</v>
      </c>
      <c r="O10" s="48">
        <v>0</v>
      </c>
      <c r="P10" s="49">
        <v>0</v>
      </c>
      <c r="Q10" s="49">
        <v>0</v>
      </c>
      <c r="R10" s="48">
        <v>1</v>
      </c>
      <c r="S10" s="48">
        <v>0</v>
      </c>
      <c r="T10" s="48">
        <v>9</v>
      </c>
      <c r="U10" s="48">
        <v>8</v>
      </c>
      <c r="V10" s="48">
        <v>3</v>
      </c>
      <c r="W10" s="49">
        <v>1.82716</v>
      </c>
      <c r="X10" s="49">
        <v>0.1111111111111111</v>
      </c>
      <c r="Y10" s="78"/>
      <c r="Z10" s="78"/>
      <c r="AA10" s="78" t="s">
        <v>3941</v>
      </c>
      <c r="AB10" s="85" t="s">
        <v>4024</v>
      </c>
      <c r="AC10" s="85" t="s">
        <v>1587</v>
      </c>
      <c r="AD10" s="85" t="s">
        <v>4197</v>
      </c>
      <c r="AE10" s="85" t="s">
        <v>4205</v>
      </c>
      <c r="AF10" s="85" t="s">
        <v>4238</v>
      </c>
      <c r="AG10" s="116">
        <v>1</v>
      </c>
      <c r="AH10" s="120">
        <v>0.8928571428571429</v>
      </c>
      <c r="AI10" s="116">
        <v>2</v>
      </c>
      <c r="AJ10" s="120">
        <v>1.7857142857142858</v>
      </c>
      <c r="AK10" s="116">
        <v>0</v>
      </c>
      <c r="AL10" s="120">
        <v>0</v>
      </c>
      <c r="AM10" s="116">
        <v>109</v>
      </c>
      <c r="AN10" s="120">
        <v>97.32142857142857</v>
      </c>
      <c r="AO10" s="116">
        <v>112</v>
      </c>
    </row>
    <row r="11" spans="1:41" ht="15">
      <c r="A11" s="87" t="s">
        <v>3780</v>
      </c>
      <c r="B11" s="65" t="s">
        <v>3831</v>
      </c>
      <c r="C11" s="65" t="s">
        <v>56</v>
      </c>
      <c r="D11" s="109"/>
      <c r="E11" s="108"/>
      <c r="F11" s="110" t="s">
        <v>4988</v>
      </c>
      <c r="G11" s="111"/>
      <c r="H11" s="111"/>
      <c r="I11" s="112">
        <v>11</v>
      </c>
      <c r="J11" s="113"/>
      <c r="K11" s="48">
        <v>8</v>
      </c>
      <c r="L11" s="48">
        <v>8</v>
      </c>
      <c r="M11" s="48">
        <v>0</v>
      </c>
      <c r="N11" s="48">
        <v>8</v>
      </c>
      <c r="O11" s="48">
        <v>1</v>
      </c>
      <c r="P11" s="49">
        <v>0</v>
      </c>
      <c r="Q11" s="49">
        <v>0</v>
      </c>
      <c r="R11" s="48">
        <v>1</v>
      </c>
      <c r="S11" s="48">
        <v>0</v>
      </c>
      <c r="T11" s="48">
        <v>8</v>
      </c>
      <c r="U11" s="48">
        <v>8</v>
      </c>
      <c r="V11" s="48">
        <v>2</v>
      </c>
      <c r="W11" s="49">
        <v>1.53125</v>
      </c>
      <c r="X11" s="49">
        <v>0.125</v>
      </c>
      <c r="Y11" s="78" t="s">
        <v>715</v>
      </c>
      <c r="Z11" s="78" t="s">
        <v>787</v>
      </c>
      <c r="AA11" s="78" t="s">
        <v>800</v>
      </c>
      <c r="AB11" s="85" t="s">
        <v>4025</v>
      </c>
      <c r="AC11" s="85" t="s">
        <v>4151</v>
      </c>
      <c r="AD11" s="85"/>
      <c r="AE11" s="85" t="s">
        <v>410</v>
      </c>
      <c r="AF11" s="85" t="s">
        <v>4239</v>
      </c>
      <c r="AG11" s="116">
        <v>0</v>
      </c>
      <c r="AH11" s="120">
        <v>0</v>
      </c>
      <c r="AI11" s="116">
        <v>0</v>
      </c>
      <c r="AJ11" s="120">
        <v>0</v>
      </c>
      <c r="AK11" s="116">
        <v>0</v>
      </c>
      <c r="AL11" s="120">
        <v>0</v>
      </c>
      <c r="AM11" s="116">
        <v>62</v>
      </c>
      <c r="AN11" s="120">
        <v>100</v>
      </c>
      <c r="AO11" s="116">
        <v>62</v>
      </c>
    </row>
    <row r="12" spans="1:41" ht="15">
      <c r="A12" s="87" t="s">
        <v>3781</v>
      </c>
      <c r="B12" s="65" t="s">
        <v>3832</v>
      </c>
      <c r="C12" s="65" t="s">
        <v>56</v>
      </c>
      <c r="D12" s="109"/>
      <c r="E12" s="108"/>
      <c r="F12" s="110" t="s">
        <v>4989</v>
      </c>
      <c r="G12" s="111"/>
      <c r="H12" s="111"/>
      <c r="I12" s="112">
        <v>12</v>
      </c>
      <c r="J12" s="113"/>
      <c r="K12" s="48">
        <v>7</v>
      </c>
      <c r="L12" s="48">
        <v>11</v>
      </c>
      <c r="M12" s="48">
        <v>0</v>
      </c>
      <c r="N12" s="48">
        <v>11</v>
      </c>
      <c r="O12" s="48">
        <v>0</v>
      </c>
      <c r="P12" s="49">
        <v>0</v>
      </c>
      <c r="Q12" s="49">
        <v>0</v>
      </c>
      <c r="R12" s="48">
        <v>1</v>
      </c>
      <c r="S12" s="48">
        <v>0</v>
      </c>
      <c r="T12" s="48">
        <v>7</v>
      </c>
      <c r="U12" s="48">
        <v>11</v>
      </c>
      <c r="V12" s="48">
        <v>2</v>
      </c>
      <c r="W12" s="49">
        <v>1.265306</v>
      </c>
      <c r="X12" s="49">
        <v>0.2619047619047619</v>
      </c>
      <c r="Y12" s="78" t="s">
        <v>770</v>
      </c>
      <c r="Z12" s="78" t="s">
        <v>778</v>
      </c>
      <c r="AA12" s="78"/>
      <c r="AB12" s="85" t="s">
        <v>4026</v>
      </c>
      <c r="AC12" s="85" t="s">
        <v>4152</v>
      </c>
      <c r="AD12" s="85"/>
      <c r="AE12" s="85" t="s">
        <v>4206</v>
      </c>
      <c r="AF12" s="85" t="s">
        <v>4240</v>
      </c>
      <c r="AG12" s="116">
        <v>0</v>
      </c>
      <c r="AH12" s="120">
        <v>0</v>
      </c>
      <c r="AI12" s="116">
        <v>0</v>
      </c>
      <c r="AJ12" s="120">
        <v>0</v>
      </c>
      <c r="AK12" s="116">
        <v>0</v>
      </c>
      <c r="AL12" s="120">
        <v>0</v>
      </c>
      <c r="AM12" s="116">
        <v>135</v>
      </c>
      <c r="AN12" s="120">
        <v>100</v>
      </c>
      <c r="AO12" s="116">
        <v>135</v>
      </c>
    </row>
    <row r="13" spans="1:41" ht="15">
      <c r="A13" s="87" t="s">
        <v>3782</v>
      </c>
      <c r="B13" s="65" t="s">
        <v>3833</v>
      </c>
      <c r="C13" s="65" t="s">
        <v>56</v>
      </c>
      <c r="D13" s="109"/>
      <c r="E13" s="108"/>
      <c r="F13" s="110" t="s">
        <v>4990</v>
      </c>
      <c r="G13" s="111"/>
      <c r="H13" s="111"/>
      <c r="I13" s="112">
        <v>13</v>
      </c>
      <c r="J13" s="113"/>
      <c r="K13" s="48">
        <v>7</v>
      </c>
      <c r="L13" s="48">
        <v>7</v>
      </c>
      <c r="M13" s="48">
        <v>0</v>
      </c>
      <c r="N13" s="48">
        <v>7</v>
      </c>
      <c r="O13" s="48">
        <v>1</v>
      </c>
      <c r="P13" s="49">
        <v>0</v>
      </c>
      <c r="Q13" s="49">
        <v>0</v>
      </c>
      <c r="R13" s="48">
        <v>1</v>
      </c>
      <c r="S13" s="48">
        <v>0</v>
      </c>
      <c r="T13" s="48">
        <v>7</v>
      </c>
      <c r="U13" s="48">
        <v>7</v>
      </c>
      <c r="V13" s="48">
        <v>3</v>
      </c>
      <c r="W13" s="49">
        <v>1.714286</v>
      </c>
      <c r="X13" s="49">
        <v>0.14285714285714285</v>
      </c>
      <c r="Y13" s="78" t="s">
        <v>764</v>
      </c>
      <c r="Z13" s="78" t="s">
        <v>778</v>
      </c>
      <c r="AA13" s="78" t="s">
        <v>800</v>
      </c>
      <c r="AB13" s="85" t="s">
        <v>4027</v>
      </c>
      <c r="AC13" s="85" t="s">
        <v>4153</v>
      </c>
      <c r="AD13" s="85" t="s">
        <v>4198</v>
      </c>
      <c r="AE13" s="85" t="s">
        <v>4207</v>
      </c>
      <c r="AF13" s="85" t="s">
        <v>4241</v>
      </c>
      <c r="AG13" s="116">
        <v>0</v>
      </c>
      <c r="AH13" s="120">
        <v>0</v>
      </c>
      <c r="AI13" s="116">
        <v>1</v>
      </c>
      <c r="AJ13" s="120">
        <v>0.6211180124223602</v>
      </c>
      <c r="AK13" s="116">
        <v>0</v>
      </c>
      <c r="AL13" s="120">
        <v>0</v>
      </c>
      <c r="AM13" s="116">
        <v>160</v>
      </c>
      <c r="AN13" s="120">
        <v>99.37888198757764</v>
      </c>
      <c r="AO13" s="116">
        <v>161</v>
      </c>
    </row>
    <row r="14" spans="1:41" ht="15">
      <c r="A14" s="87" t="s">
        <v>3783</v>
      </c>
      <c r="B14" s="65" t="s">
        <v>3834</v>
      </c>
      <c r="C14" s="65" t="s">
        <v>56</v>
      </c>
      <c r="D14" s="109"/>
      <c r="E14" s="108"/>
      <c r="F14" s="110" t="s">
        <v>4991</v>
      </c>
      <c r="G14" s="111"/>
      <c r="H14" s="111"/>
      <c r="I14" s="112">
        <v>14</v>
      </c>
      <c r="J14" s="113"/>
      <c r="K14" s="48">
        <v>7</v>
      </c>
      <c r="L14" s="48">
        <v>7</v>
      </c>
      <c r="M14" s="48">
        <v>0</v>
      </c>
      <c r="N14" s="48">
        <v>7</v>
      </c>
      <c r="O14" s="48">
        <v>1</v>
      </c>
      <c r="P14" s="49">
        <v>0</v>
      </c>
      <c r="Q14" s="49">
        <v>0</v>
      </c>
      <c r="R14" s="48">
        <v>1</v>
      </c>
      <c r="S14" s="48">
        <v>0</v>
      </c>
      <c r="T14" s="48">
        <v>7</v>
      </c>
      <c r="U14" s="48">
        <v>7</v>
      </c>
      <c r="V14" s="48">
        <v>2</v>
      </c>
      <c r="W14" s="49">
        <v>1.469388</v>
      </c>
      <c r="X14" s="49">
        <v>0.14285714285714285</v>
      </c>
      <c r="Y14" s="78" t="s">
        <v>762</v>
      </c>
      <c r="Z14" s="78" t="s">
        <v>794</v>
      </c>
      <c r="AA14" s="78" t="s">
        <v>856</v>
      </c>
      <c r="AB14" s="85" t="s">
        <v>4028</v>
      </c>
      <c r="AC14" s="85" t="s">
        <v>4154</v>
      </c>
      <c r="AD14" s="85"/>
      <c r="AE14" s="85" t="s">
        <v>399</v>
      </c>
      <c r="AF14" s="85" t="s">
        <v>4242</v>
      </c>
      <c r="AG14" s="116">
        <v>8</v>
      </c>
      <c r="AH14" s="120">
        <v>4.371584699453552</v>
      </c>
      <c r="AI14" s="116">
        <v>7</v>
      </c>
      <c r="AJ14" s="120">
        <v>3.8251366120218577</v>
      </c>
      <c r="AK14" s="116">
        <v>0</v>
      </c>
      <c r="AL14" s="120">
        <v>0</v>
      </c>
      <c r="AM14" s="116">
        <v>168</v>
      </c>
      <c r="AN14" s="120">
        <v>91.80327868852459</v>
      </c>
      <c r="AO14" s="116">
        <v>183</v>
      </c>
    </row>
    <row r="15" spans="1:41" ht="15">
      <c r="A15" s="87" t="s">
        <v>3784</v>
      </c>
      <c r="B15" s="65" t="s">
        <v>3823</v>
      </c>
      <c r="C15" s="65" t="s">
        <v>59</v>
      </c>
      <c r="D15" s="109"/>
      <c r="E15" s="108"/>
      <c r="F15" s="110" t="s">
        <v>4992</v>
      </c>
      <c r="G15" s="111"/>
      <c r="H15" s="111"/>
      <c r="I15" s="112">
        <v>15</v>
      </c>
      <c r="J15" s="113"/>
      <c r="K15" s="48">
        <v>4</v>
      </c>
      <c r="L15" s="48">
        <v>4</v>
      </c>
      <c r="M15" s="48">
        <v>0</v>
      </c>
      <c r="N15" s="48">
        <v>4</v>
      </c>
      <c r="O15" s="48">
        <v>0</v>
      </c>
      <c r="P15" s="49">
        <v>0.3333333333333333</v>
      </c>
      <c r="Q15" s="49">
        <v>0.5</v>
      </c>
      <c r="R15" s="48">
        <v>1</v>
      </c>
      <c r="S15" s="48">
        <v>0</v>
      </c>
      <c r="T15" s="48">
        <v>4</v>
      </c>
      <c r="U15" s="48">
        <v>4</v>
      </c>
      <c r="V15" s="48">
        <v>2</v>
      </c>
      <c r="W15" s="49">
        <v>1.125</v>
      </c>
      <c r="X15" s="49">
        <v>0.3333333333333333</v>
      </c>
      <c r="Y15" s="78" t="s">
        <v>768</v>
      </c>
      <c r="Z15" s="78" t="s">
        <v>799</v>
      </c>
      <c r="AA15" s="78" t="s">
        <v>861</v>
      </c>
      <c r="AB15" s="85" t="s">
        <v>4029</v>
      </c>
      <c r="AC15" s="85" t="s">
        <v>4155</v>
      </c>
      <c r="AD15" s="85"/>
      <c r="AE15" s="85" t="s">
        <v>4208</v>
      </c>
      <c r="AF15" s="85" t="s">
        <v>4243</v>
      </c>
      <c r="AG15" s="116">
        <v>7</v>
      </c>
      <c r="AH15" s="120">
        <v>8.333333333333334</v>
      </c>
      <c r="AI15" s="116">
        <v>0</v>
      </c>
      <c r="AJ15" s="120">
        <v>0</v>
      </c>
      <c r="AK15" s="116">
        <v>0</v>
      </c>
      <c r="AL15" s="120">
        <v>0</v>
      </c>
      <c r="AM15" s="116">
        <v>77</v>
      </c>
      <c r="AN15" s="120">
        <v>91.66666666666667</v>
      </c>
      <c r="AO15" s="116">
        <v>84</v>
      </c>
    </row>
    <row r="16" spans="1:41" ht="15">
      <c r="A16" s="87" t="s">
        <v>3785</v>
      </c>
      <c r="B16" s="65" t="s">
        <v>3824</v>
      </c>
      <c r="C16" s="65" t="s">
        <v>59</v>
      </c>
      <c r="D16" s="109"/>
      <c r="E16" s="108"/>
      <c r="F16" s="110" t="s">
        <v>4993</v>
      </c>
      <c r="G16" s="111"/>
      <c r="H16" s="111"/>
      <c r="I16" s="112">
        <v>16</v>
      </c>
      <c r="J16" s="113"/>
      <c r="K16" s="48">
        <v>4</v>
      </c>
      <c r="L16" s="48">
        <v>4</v>
      </c>
      <c r="M16" s="48">
        <v>0</v>
      </c>
      <c r="N16" s="48">
        <v>4</v>
      </c>
      <c r="O16" s="48">
        <v>1</v>
      </c>
      <c r="P16" s="49">
        <v>0</v>
      </c>
      <c r="Q16" s="49">
        <v>0</v>
      </c>
      <c r="R16" s="48">
        <v>1</v>
      </c>
      <c r="S16" s="48">
        <v>0</v>
      </c>
      <c r="T16" s="48">
        <v>4</v>
      </c>
      <c r="U16" s="48">
        <v>4</v>
      </c>
      <c r="V16" s="48">
        <v>2</v>
      </c>
      <c r="W16" s="49">
        <v>1.125</v>
      </c>
      <c r="X16" s="49">
        <v>0.25</v>
      </c>
      <c r="Y16" s="78" t="s">
        <v>765</v>
      </c>
      <c r="Z16" s="78" t="s">
        <v>796</v>
      </c>
      <c r="AA16" s="78" t="s">
        <v>858</v>
      </c>
      <c r="AB16" s="85" t="s">
        <v>4030</v>
      </c>
      <c r="AC16" s="85" t="s">
        <v>4156</v>
      </c>
      <c r="AD16" s="85"/>
      <c r="AE16" s="85" t="s">
        <v>4209</v>
      </c>
      <c r="AF16" s="85" t="s">
        <v>4244</v>
      </c>
      <c r="AG16" s="116">
        <v>0</v>
      </c>
      <c r="AH16" s="120">
        <v>0</v>
      </c>
      <c r="AI16" s="116">
        <v>4</v>
      </c>
      <c r="AJ16" s="120">
        <v>3.3333333333333335</v>
      </c>
      <c r="AK16" s="116">
        <v>0</v>
      </c>
      <c r="AL16" s="120">
        <v>0</v>
      </c>
      <c r="AM16" s="116">
        <v>116</v>
      </c>
      <c r="AN16" s="120">
        <v>96.66666666666667</v>
      </c>
      <c r="AO16" s="116">
        <v>120</v>
      </c>
    </row>
    <row r="17" spans="1:41" ht="15">
      <c r="A17" s="87" t="s">
        <v>3786</v>
      </c>
      <c r="B17" s="65" t="s">
        <v>3825</v>
      </c>
      <c r="C17" s="65" t="s">
        <v>59</v>
      </c>
      <c r="D17" s="109"/>
      <c r="E17" s="108"/>
      <c r="F17" s="110" t="s">
        <v>4994</v>
      </c>
      <c r="G17" s="111"/>
      <c r="H17" s="111"/>
      <c r="I17" s="112">
        <v>17</v>
      </c>
      <c r="J17" s="113"/>
      <c r="K17" s="48">
        <v>4</v>
      </c>
      <c r="L17" s="48">
        <v>2</v>
      </c>
      <c r="M17" s="48">
        <v>8</v>
      </c>
      <c r="N17" s="48">
        <v>10</v>
      </c>
      <c r="O17" s="48">
        <v>3</v>
      </c>
      <c r="P17" s="49">
        <v>0</v>
      </c>
      <c r="Q17" s="49">
        <v>0</v>
      </c>
      <c r="R17" s="48">
        <v>1</v>
      </c>
      <c r="S17" s="48">
        <v>0</v>
      </c>
      <c r="T17" s="48">
        <v>4</v>
      </c>
      <c r="U17" s="48">
        <v>10</v>
      </c>
      <c r="V17" s="48">
        <v>2</v>
      </c>
      <c r="W17" s="49">
        <v>1</v>
      </c>
      <c r="X17" s="49">
        <v>0.3333333333333333</v>
      </c>
      <c r="Y17" s="78" t="s">
        <v>3870</v>
      </c>
      <c r="Z17" s="78" t="s">
        <v>778</v>
      </c>
      <c r="AA17" s="78" t="s">
        <v>3942</v>
      </c>
      <c r="AB17" s="85" t="s">
        <v>4031</v>
      </c>
      <c r="AC17" s="85" t="s">
        <v>4157</v>
      </c>
      <c r="AD17" s="85" t="s">
        <v>458</v>
      </c>
      <c r="AE17" s="85" t="s">
        <v>4210</v>
      </c>
      <c r="AF17" s="85" t="s">
        <v>4245</v>
      </c>
      <c r="AG17" s="116">
        <v>9</v>
      </c>
      <c r="AH17" s="120">
        <v>3.501945525291829</v>
      </c>
      <c r="AI17" s="116">
        <v>5</v>
      </c>
      <c r="AJ17" s="120">
        <v>1.9455252918287937</v>
      </c>
      <c r="AK17" s="116">
        <v>0</v>
      </c>
      <c r="AL17" s="120">
        <v>0</v>
      </c>
      <c r="AM17" s="116">
        <v>243</v>
      </c>
      <c r="AN17" s="120">
        <v>94.55252918287938</v>
      </c>
      <c r="AO17" s="116">
        <v>257</v>
      </c>
    </row>
    <row r="18" spans="1:41" ht="15">
      <c r="A18" s="87" t="s">
        <v>3787</v>
      </c>
      <c r="B18" s="65" t="s">
        <v>3826</v>
      </c>
      <c r="C18" s="65" t="s">
        <v>59</v>
      </c>
      <c r="D18" s="109"/>
      <c r="E18" s="108"/>
      <c r="F18" s="110" t="s">
        <v>4995</v>
      </c>
      <c r="G18" s="111"/>
      <c r="H18" s="111"/>
      <c r="I18" s="112">
        <v>18</v>
      </c>
      <c r="J18" s="113"/>
      <c r="K18" s="48">
        <v>4</v>
      </c>
      <c r="L18" s="48">
        <v>3</v>
      </c>
      <c r="M18" s="48">
        <v>0</v>
      </c>
      <c r="N18" s="48">
        <v>3</v>
      </c>
      <c r="O18" s="48">
        <v>0</v>
      </c>
      <c r="P18" s="49">
        <v>0</v>
      </c>
      <c r="Q18" s="49">
        <v>0</v>
      </c>
      <c r="R18" s="48">
        <v>1</v>
      </c>
      <c r="S18" s="48">
        <v>0</v>
      </c>
      <c r="T18" s="48">
        <v>4</v>
      </c>
      <c r="U18" s="48">
        <v>3</v>
      </c>
      <c r="V18" s="48">
        <v>2</v>
      </c>
      <c r="W18" s="49">
        <v>1.125</v>
      </c>
      <c r="X18" s="49">
        <v>0.25</v>
      </c>
      <c r="Y18" s="78"/>
      <c r="Z18" s="78"/>
      <c r="AA18" s="78" t="s">
        <v>800</v>
      </c>
      <c r="AB18" s="85" t="s">
        <v>4032</v>
      </c>
      <c r="AC18" s="85" t="s">
        <v>4158</v>
      </c>
      <c r="AD18" s="85"/>
      <c r="AE18" s="85" t="s">
        <v>4211</v>
      </c>
      <c r="AF18" s="85" t="s">
        <v>4246</v>
      </c>
      <c r="AG18" s="116">
        <v>3</v>
      </c>
      <c r="AH18" s="120">
        <v>3.7974683544303796</v>
      </c>
      <c r="AI18" s="116">
        <v>6</v>
      </c>
      <c r="AJ18" s="120">
        <v>7.594936708860759</v>
      </c>
      <c r="AK18" s="116">
        <v>0</v>
      </c>
      <c r="AL18" s="120">
        <v>0</v>
      </c>
      <c r="AM18" s="116">
        <v>70</v>
      </c>
      <c r="AN18" s="120">
        <v>88.60759493670886</v>
      </c>
      <c r="AO18" s="116">
        <v>79</v>
      </c>
    </row>
    <row r="19" spans="1:41" ht="15">
      <c r="A19" s="87" t="s">
        <v>3788</v>
      </c>
      <c r="B19" s="65" t="s">
        <v>3827</v>
      </c>
      <c r="C19" s="65" t="s">
        <v>59</v>
      </c>
      <c r="D19" s="109"/>
      <c r="E19" s="108"/>
      <c r="F19" s="110" t="s">
        <v>3788</v>
      </c>
      <c r="G19" s="111"/>
      <c r="H19" s="111"/>
      <c r="I19" s="112">
        <v>19</v>
      </c>
      <c r="J19" s="113"/>
      <c r="K19" s="48">
        <v>4</v>
      </c>
      <c r="L19" s="48">
        <v>3</v>
      </c>
      <c r="M19" s="48">
        <v>0</v>
      </c>
      <c r="N19" s="48">
        <v>3</v>
      </c>
      <c r="O19" s="48">
        <v>0</v>
      </c>
      <c r="P19" s="49">
        <v>0</v>
      </c>
      <c r="Q19" s="49">
        <v>0</v>
      </c>
      <c r="R19" s="48">
        <v>1</v>
      </c>
      <c r="S19" s="48">
        <v>0</v>
      </c>
      <c r="T19" s="48">
        <v>4</v>
      </c>
      <c r="U19" s="48">
        <v>3</v>
      </c>
      <c r="V19" s="48">
        <v>2</v>
      </c>
      <c r="W19" s="49">
        <v>1.125</v>
      </c>
      <c r="X19" s="49">
        <v>0.25</v>
      </c>
      <c r="Y19" s="78"/>
      <c r="Z19" s="78"/>
      <c r="AA19" s="78" t="s">
        <v>802</v>
      </c>
      <c r="AB19" s="85" t="s">
        <v>1587</v>
      </c>
      <c r="AC19" s="85" t="s">
        <v>1587</v>
      </c>
      <c r="AD19" s="85"/>
      <c r="AE19" s="85" t="s">
        <v>4212</v>
      </c>
      <c r="AF19" s="85" t="s">
        <v>4247</v>
      </c>
      <c r="AG19" s="116">
        <v>1</v>
      </c>
      <c r="AH19" s="120">
        <v>3.5714285714285716</v>
      </c>
      <c r="AI19" s="116">
        <v>0</v>
      </c>
      <c r="AJ19" s="120">
        <v>0</v>
      </c>
      <c r="AK19" s="116">
        <v>0</v>
      </c>
      <c r="AL19" s="120">
        <v>0</v>
      </c>
      <c r="AM19" s="116">
        <v>27</v>
      </c>
      <c r="AN19" s="120">
        <v>96.42857142857143</v>
      </c>
      <c r="AO19" s="116">
        <v>28</v>
      </c>
    </row>
    <row r="20" spans="1:41" ht="15">
      <c r="A20" s="87" t="s">
        <v>3789</v>
      </c>
      <c r="B20" s="65" t="s">
        <v>3828</v>
      </c>
      <c r="C20" s="65" t="s">
        <v>59</v>
      </c>
      <c r="D20" s="109"/>
      <c r="E20" s="108"/>
      <c r="F20" s="110" t="s">
        <v>4996</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t="s">
        <v>851</v>
      </c>
      <c r="AB20" s="85" t="s">
        <v>4033</v>
      </c>
      <c r="AC20" s="85" t="s">
        <v>1587</v>
      </c>
      <c r="AD20" s="85" t="s">
        <v>516</v>
      </c>
      <c r="AE20" s="85" t="s">
        <v>515</v>
      </c>
      <c r="AF20" s="85" t="s">
        <v>4248</v>
      </c>
      <c r="AG20" s="116">
        <v>0</v>
      </c>
      <c r="AH20" s="120">
        <v>0</v>
      </c>
      <c r="AI20" s="116">
        <v>1</v>
      </c>
      <c r="AJ20" s="120">
        <v>1.7543859649122806</v>
      </c>
      <c r="AK20" s="116">
        <v>0</v>
      </c>
      <c r="AL20" s="120">
        <v>0</v>
      </c>
      <c r="AM20" s="116">
        <v>56</v>
      </c>
      <c r="AN20" s="120">
        <v>98.24561403508773</v>
      </c>
      <c r="AO20" s="116">
        <v>57</v>
      </c>
    </row>
    <row r="21" spans="1:41" ht="15">
      <c r="A21" s="87" t="s">
        <v>3790</v>
      </c>
      <c r="B21" s="65" t="s">
        <v>3829</v>
      </c>
      <c r="C21" s="65" t="s">
        <v>59</v>
      </c>
      <c r="D21" s="109"/>
      <c r="E21" s="108"/>
      <c r="F21" s="110" t="s">
        <v>4997</v>
      </c>
      <c r="G21" s="111"/>
      <c r="H21" s="111"/>
      <c r="I21" s="112">
        <v>21</v>
      </c>
      <c r="J21" s="113"/>
      <c r="K21" s="48">
        <v>3</v>
      </c>
      <c r="L21" s="48">
        <v>3</v>
      </c>
      <c r="M21" s="48">
        <v>0</v>
      </c>
      <c r="N21" s="48">
        <v>3</v>
      </c>
      <c r="O21" s="48">
        <v>0</v>
      </c>
      <c r="P21" s="49">
        <v>0</v>
      </c>
      <c r="Q21" s="49">
        <v>0</v>
      </c>
      <c r="R21" s="48">
        <v>1</v>
      </c>
      <c r="S21" s="48">
        <v>0</v>
      </c>
      <c r="T21" s="48">
        <v>3</v>
      </c>
      <c r="U21" s="48">
        <v>3</v>
      </c>
      <c r="V21" s="48">
        <v>1</v>
      </c>
      <c r="W21" s="49">
        <v>0.666667</v>
      </c>
      <c r="X21" s="49">
        <v>0.5</v>
      </c>
      <c r="Y21" s="78"/>
      <c r="Z21" s="78"/>
      <c r="AA21" s="78" t="s">
        <v>800</v>
      </c>
      <c r="AB21" s="85" t="s">
        <v>4034</v>
      </c>
      <c r="AC21" s="85" t="s">
        <v>4159</v>
      </c>
      <c r="AD21" s="85" t="s">
        <v>468</v>
      </c>
      <c r="AE21" s="85" t="s">
        <v>4213</v>
      </c>
      <c r="AF21" s="85" t="s">
        <v>4249</v>
      </c>
      <c r="AG21" s="116">
        <v>0</v>
      </c>
      <c r="AH21" s="120">
        <v>0</v>
      </c>
      <c r="AI21" s="116">
        <v>0</v>
      </c>
      <c r="AJ21" s="120">
        <v>0</v>
      </c>
      <c r="AK21" s="116">
        <v>0</v>
      </c>
      <c r="AL21" s="120">
        <v>0</v>
      </c>
      <c r="AM21" s="116">
        <v>51</v>
      </c>
      <c r="AN21" s="120">
        <v>100</v>
      </c>
      <c r="AO21" s="116">
        <v>51</v>
      </c>
    </row>
    <row r="22" spans="1:41" ht="15">
      <c r="A22" s="87" t="s">
        <v>3791</v>
      </c>
      <c r="B22" s="65" t="s">
        <v>3830</v>
      </c>
      <c r="C22" s="65" t="s">
        <v>59</v>
      </c>
      <c r="D22" s="109"/>
      <c r="E22" s="108"/>
      <c r="F22" s="110" t="s">
        <v>3791</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t="s">
        <v>738</v>
      </c>
      <c r="Z22" s="78" t="s">
        <v>778</v>
      </c>
      <c r="AA22" s="78" t="s">
        <v>800</v>
      </c>
      <c r="AB22" s="85" t="s">
        <v>1587</v>
      </c>
      <c r="AC22" s="85" t="s">
        <v>1587</v>
      </c>
      <c r="AD22" s="85"/>
      <c r="AE22" s="85" t="s">
        <v>4214</v>
      </c>
      <c r="AF22" s="85" t="s">
        <v>4250</v>
      </c>
      <c r="AG22" s="116">
        <v>1</v>
      </c>
      <c r="AH22" s="120">
        <v>11.11111111111111</v>
      </c>
      <c r="AI22" s="116">
        <v>0</v>
      </c>
      <c r="AJ22" s="120">
        <v>0</v>
      </c>
      <c r="AK22" s="116">
        <v>0</v>
      </c>
      <c r="AL22" s="120">
        <v>0</v>
      </c>
      <c r="AM22" s="116">
        <v>8</v>
      </c>
      <c r="AN22" s="120">
        <v>88.88888888888889</v>
      </c>
      <c r="AO22" s="116">
        <v>9</v>
      </c>
    </row>
    <row r="23" spans="1:41" ht="15">
      <c r="A23" s="87" t="s">
        <v>3792</v>
      </c>
      <c r="B23" s="65" t="s">
        <v>3831</v>
      </c>
      <c r="C23" s="65" t="s">
        <v>59</v>
      </c>
      <c r="D23" s="109"/>
      <c r="E23" s="108"/>
      <c r="F23" s="110" t="s">
        <v>3792</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c r="AB23" s="85" t="s">
        <v>1587</v>
      </c>
      <c r="AC23" s="85" t="s">
        <v>1587</v>
      </c>
      <c r="AD23" s="85"/>
      <c r="AE23" s="85" t="s">
        <v>4215</v>
      </c>
      <c r="AF23" s="85" t="s">
        <v>4251</v>
      </c>
      <c r="AG23" s="116">
        <v>2</v>
      </c>
      <c r="AH23" s="120">
        <v>8.695652173913043</v>
      </c>
      <c r="AI23" s="116">
        <v>0</v>
      </c>
      <c r="AJ23" s="120">
        <v>0</v>
      </c>
      <c r="AK23" s="116">
        <v>0</v>
      </c>
      <c r="AL23" s="120">
        <v>0</v>
      </c>
      <c r="AM23" s="116">
        <v>21</v>
      </c>
      <c r="AN23" s="120">
        <v>91.30434782608695</v>
      </c>
      <c r="AO23" s="116">
        <v>23</v>
      </c>
    </row>
    <row r="24" spans="1:41" ht="15">
      <c r="A24" s="87" t="s">
        <v>3793</v>
      </c>
      <c r="B24" s="65" t="s">
        <v>3832</v>
      </c>
      <c r="C24" s="65" t="s">
        <v>59</v>
      </c>
      <c r="D24" s="109"/>
      <c r="E24" s="108"/>
      <c r="F24" s="110" t="s">
        <v>4998</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t="s">
        <v>3871</v>
      </c>
      <c r="Z24" s="78" t="s">
        <v>3892</v>
      </c>
      <c r="AA24" s="78" t="s">
        <v>800</v>
      </c>
      <c r="AB24" s="85" t="s">
        <v>4035</v>
      </c>
      <c r="AC24" s="85" t="s">
        <v>4160</v>
      </c>
      <c r="AD24" s="85"/>
      <c r="AE24" s="85" t="s">
        <v>4216</v>
      </c>
      <c r="AF24" s="85" t="s">
        <v>4252</v>
      </c>
      <c r="AG24" s="116">
        <v>0</v>
      </c>
      <c r="AH24" s="120">
        <v>0</v>
      </c>
      <c r="AI24" s="116">
        <v>0</v>
      </c>
      <c r="AJ24" s="120">
        <v>0</v>
      </c>
      <c r="AK24" s="116">
        <v>0</v>
      </c>
      <c r="AL24" s="120">
        <v>0</v>
      </c>
      <c r="AM24" s="116">
        <v>27</v>
      </c>
      <c r="AN24" s="120">
        <v>100</v>
      </c>
      <c r="AO24" s="116">
        <v>27</v>
      </c>
    </row>
    <row r="25" spans="1:41" ht="15">
      <c r="A25" s="87" t="s">
        <v>3794</v>
      </c>
      <c r="B25" s="65" t="s">
        <v>3833</v>
      </c>
      <c r="C25" s="65" t="s">
        <v>59</v>
      </c>
      <c r="D25" s="109"/>
      <c r="E25" s="108"/>
      <c r="F25" s="110" t="s">
        <v>3794</v>
      </c>
      <c r="G25" s="111"/>
      <c r="H25" s="111"/>
      <c r="I25" s="112">
        <v>25</v>
      </c>
      <c r="J25" s="113"/>
      <c r="K25" s="48">
        <v>3</v>
      </c>
      <c r="L25" s="48">
        <v>2</v>
      </c>
      <c r="M25" s="48">
        <v>0</v>
      </c>
      <c r="N25" s="48">
        <v>2</v>
      </c>
      <c r="O25" s="48">
        <v>0</v>
      </c>
      <c r="P25" s="49">
        <v>0</v>
      </c>
      <c r="Q25" s="49">
        <v>0</v>
      </c>
      <c r="R25" s="48">
        <v>1</v>
      </c>
      <c r="S25" s="48">
        <v>0</v>
      </c>
      <c r="T25" s="48">
        <v>3</v>
      </c>
      <c r="U25" s="48">
        <v>2</v>
      </c>
      <c r="V25" s="48">
        <v>2</v>
      </c>
      <c r="W25" s="49">
        <v>0.888889</v>
      </c>
      <c r="X25" s="49">
        <v>0.3333333333333333</v>
      </c>
      <c r="Y25" s="78" t="s">
        <v>718</v>
      </c>
      <c r="Z25" s="78" t="s">
        <v>788</v>
      </c>
      <c r="AA25" s="78" t="s">
        <v>800</v>
      </c>
      <c r="AB25" s="85" t="s">
        <v>1587</v>
      </c>
      <c r="AC25" s="85" t="s">
        <v>1587</v>
      </c>
      <c r="AD25" s="85"/>
      <c r="AE25" s="85" t="s">
        <v>4217</v>
      </c>
      <c r="AF25" s="85" t="s">
        <v>4253</v>
      </c>
      <c r="AG25" s="116">
        <v>1</v>
      </c>
      <c r="AH25" s="120">
        <v>10</v>
      </c>
      <c r="AI25" s="116">
        <v>0</v>
      </c>
      <c r="AJ25" s="120">
        <v>0</v>
      </c>
      <c r="AK25" s="116">
        <v>0</v>
      </c>
      <c r="AL25" s="120">
        <v>0</v>
      </c>
      <c r="AM25" s="116">
        <v>9</v>
      </c>
      <c r="AN25" s="120">
        <v>90</v>
      </c>
      <c r="AO25" s="116">
        <v>10</v>
      </c>
    </row>
    <row r="26" spans="1:41" ht="15">
      <c r="A26" s="87" t="s">
        <v>3795</v>
      </c>
      <c r="B26" s="65" t="s">
        <v>3834</v>
      </c>
      <c r="C26" s="65" t="s">
        <v>59</v>
      </c>
      <c r="D26" s="109"/>
      <c r="E26" s="108"/>
      <c r="F26" s="110" t="s">
        <v>3795</v>
      </c>
      <c r="G26" s="111"/>
      <c r="H26" s="111"/>
      <c r="I26" s="112">
        <v>26</v>
      </c>
      <c r="J26" s="113"/>
      <c r="K26" s="48">
        <v>3</v>
      </c>
      <c r="L26" s="48">
        <v>2</v>
      </c>
      <c r="M26" s="48">
        <v>0</v>
      </c>
      <c r="N26" s="48">
        <v>2</v>
      </c>
      <c r="O26" s="48">
        <v>0</v>
      </c>
      <c r="P26" s="49">
        <v>0</v>
      </c>
      <c r="Q26" s="49">
        <v>0</v>
      </c>
      <c r="R26" s="48">
        <v>1</v>
      </c>
      <c r="S26" s="48">
        <v>0</v>
      </c>
      <c r="T26" s="48">
        <v>3</v>
      </c>
      <c r="U26" s="48">
        <v>2</v>
      </c>
      <c r="V26" s="48">
        <v>2</v>
      </c>
      <c r="W26" s="49">
        <v>0.888889</v>
      </c>
      <c r="X26" s="49">
        <v>0.3333333333333333</v>
      </c>
      <c r="Y26" s="78" t="s">
        <v>716</v>
      </c>
      <c r="Z26" s="78" t="s">
        <v>778</v>
      </c>
      <c r="AA26" s="78"/>
      <c r="AB26" s="85" t="s">
        <v>1587</v>
      </c>
      <c r="AC26" s="85" t="s">
        <v>1587</v>
      </c>
      <c r="AD26" s="85"/>
      <c r="AE26" s="85" t="s">
        <v>4218</v>
      </c>
      <c r="AF26" s="85" t="s">
        <v>4254</v>
      </c>
      <c r="AG26" s="116">
        <v>0</v>
      </c>
      <c r="AH26" s="120">
        <v>0</v>
      </c>
      <c r="AI26" s="116">
        <v>0</v>
      </c>
      <c r="AJ26" s="120">
        <v>0</v>
      </c>
      <c r="AK26" s="116">
        <v>0</v>
      </c>
      <c r="AL26" s="120">
        <v>0</v>
      </c>
      <c r="AM26" s="116">
        <v>17</v>
      </c>
      <c r="AN26" s="120">
        <v>100</v>
      </c>
      <c r="AO26" s="116">
        <v>17</v>
      </c>
    </row>
    <row r="27" spans="1:41" ht="15">
      <c r="A27" s="87" t="s">
        <v>3796</v>
      </c>
      <c r="B27" s="65" t="s">
        <v>3823</v>
      </c>
      <c r="C27" s="65" t="s">
        <v>61</v>
      </c>
      <c r="D27" s="109"/>
      <c r="E27" s="108"/>
      <c r="F27" s="110" t="s">
        <v>3796</v>
      </c>
      <c r="G27" s="111"/>
      <c r="H27" s="111"/>
      <c r="I27" s="112">
        <v>27</v>
      </c>
      <c r="J27" s="113"/>
      <c r="K27" s="48">
        <v>3</v>
      </c>
      <c r="L27" s="48">
        <v>2</v>
      </c>
      <c r="M27" s="48">
        <v>0</v>
      </c>
      <c r="N27" s="48">
        <v>2</v>
      </c>
      <c r="O27" s="48">
        <v>0</v>
      </c>
      <c r="P27" s="49">
        <v>0</v>
      </c>
      <c r="Q27" s="49">
        <v>0</v>
      </c>
      <c r="R27" s="48">
        <v>1</v>
      </c>
      <c r="S27" s="48">
        <v>0</v>
      </c>
      <c r="T27" s="48">
        <v>3</v>
      </c>
      <c r="U27" s="48">
        <v>2</v>
      </c>
      <c r="V27" s="48">
        <v>2</v>
      </c>
      <c r="W27" s="49">
        <v>0.888889</v>
      </c>
      <c r="X27" s="49">
        <v>0.3333333333333333</v>
      </c>
      <c r="Y27" s="78" t="s">
        <v>714</v>
      </c>
      <c r="Z27" s="78" t="s">
        <v>778</v>
      </c>
      <c r="AA27" s="78" t="s">
        <v>828</v>
      </c>
      <c r="AB27" s="85" t="s">
        <v>1587</v>
      </c>
      <c r="AC27" s="85" t="s">
        <v>1587</v>
      </c>
      <c r="AD27" s="85" t="s">
        <v>445</v>
      </c>
      <c r="AE27" s="85" t="s">
        <v>444</v>
      </c>
      <c r="AF27" s="85" t="s">
        <v>4255</v>
      </c>
      <c r="AG27" s="116">
        <v>1</v>
      </c>
      <c r="AH27" s="120">
        <v>6.25</v>
      </c>
      <c r="AI27" s="116">
        <v>0</v>
      </c>
      <c r="AJ27" s="120">
        <v>0</v>
      </c>
      <c r="AK27" s="116">
        <v>0</v>
      </c>
      <c r="AL27" s="120">
        <v>0</v>
      </c>
      <c r="AM27" s="116">
        <v>15</v>
      </c>
      <c r="AN27" s="120">
        <v>93.75</v>
      </c>
      <c r="AO27" s="116">
        <v>16</v>
      </c>
    </row>
    <row r="28" spans="1:41" ht="15">
      <c r="A28" s="87" t="s">
        <v>3797</v>
      </c>
      <c r="B28" s="65" t="s">
        <v>3824</v>
      </c>
      <c r="C28" s="65" t="s">
        <v>61</v>
      </c>
      <c r="D28" s="109"/>
      <c r="E28" s="108"/>
      <c r="F28" s="110" t="s">
        <v>4999</v>
      </c>
      <c r="G28" s="111"/>
      <c r="H28" s="111"/>
      <c r="I28" s="112">
        <v>28</v>
      </c>
      <c r="J28" s="113"/>
      <c r="K28" s="48">
        <v>3</v>
      </c>
      <c r="L28" s="48">
        <v>3</v>
      </c>
      <c r="M28" s="48">
        <v>0</v>
      </c>
      <c r="N28" s="48">
        <v>3</v>
      </c>
      <c r="O28" s="48">
        <v>1</v>
      </c>
      <c r="P28" s="49">
        <v>0</v>
      </c>
      <c r="Q28" s="49">
        <v>0</v>
      </c>
      <c r="R28" s="48">
        <v>1</v>
      </c>
      <c r="S28" s="48">
        <v>0</v>
      </c>
      <c r="T28" s="48">
        <v>3</v>
      </c>
      <c r="U28" s="48">
        <v>3</v>
      </c>
      <c r="V28" s="48">
        <v>2</v>
      </c>
      <c r="W28" s="49">
        <v>0.888889</v>
      </c>
      <c r="X28" s="49">
        <v>0.3333333333333333</v>
      </c>
      <c r="Y28" s="78" t="s">
        <v>713</v>
      </c>
      <c r="Z28" s="78" t="s">
        <v>778</v>
      </c>
      <c r="AA28" s="78"/>
      <c r="AB28" s="85" t="s">
        <v>4036</v>
      </c>
      <c r="AC28" s="85" t="s">
        <v>4161</v>
      </c>
      <c r="AD28" s="85"/>
      <c r="AE28" s="85" t="s">
        <v>303</v>
      </c>
      <c r="AF28" s="85" t="s">
        <v>4256</v>
      </c>
      <c r="AG28" s="116">
        <v>3</v>
      </c>
      <c r="AH28" s="120">
        <v>4.3478260869565215</v>
      </c>
      <c r="AI28" s="116">
        <v>0</v>
      </c>
      <c r="AJ28" s="120">
        <v>0</v>
      </c>
      <c r="AK28" s="116">
        <v>0</v>
      </c>
      <c r="AL28" s="120">
        <v>0</v>
      </c>
      <c r="AM28" s="116">
        <v>66</v>
      </c>
      <c r="AN28" s="120">
        <v>95.65217391304348</v>
      </c>
      <c r="AO28" s="116">
        <v>69</v>
      </c>
    </row>
    <row r="29" spans="1:41" ht="15">
      <c r="A29" s="87" t="s">
        <v>3798</v>
      </c>
      <c r="B29" s="65" t="s">
        <v>3825</v>
      </c>
      <c r="C29" s="65" t="s">
        <v>61</v>
      </c>
      <c r="D29" s="109"/>
      <c r="E29" s="108"/>
      <c r="F29" s="110" t="s">
        <v>5000</v>
      </c>
      <c r="G29" s="111"/>
      <c r="H29" s="111"/>
      <c r="I29" s="112">
        <v>29</v>
      </c>
      <c r="J29" s="113"/>
      <c r="K29" s="48">
        <v>3</v>
      </c>
      <c r="L29" s="48">
        <v>2</v>
      </c>
      <c r="M29" s="48">
        <v>0</v>
      </c>
      <c r="N29" s="48">
        <v>2</v>
      </c>
      <c r="O29" s="48">
        <v>0</v>
      </c>
      <c r="P29" s="49">
        <v>0</v>
      </c>
      <c r="Q29" s="49">
        <v>0</v>
      </c>
      <c r="R29" s="48">
        <v>1</v>
      </c>
      <c r="S29" s="48">
        <v>0</v>
      </c>
      <c r="T29" s="48">
        <v>3</v>
      </c>
      <c r="U29" s="48">
        <v>2</v>
      </c>
      <c r="V29" s="48">
        <v>2</v>
      </c>
      <c r="W29" s="49">
        <v>0.888889</v>
      </c>
      <c r="X29" s="49">
        <v>0.3333333333333333</v>
      </c>
      <c r="Y29" s="78" t="s">
        <v>3872</v>
      </c>
      <c r="Z29" s="78" t="s">
        <v>786</v>
      </c>
      <c r="AA29" s="78" t="s">
        <v>826</v>
      </c>
      <c r="AB29" s="85" t="s">
        <v>4037</v>
      </c>
      <c r="AC29" s="85" t="s">
        <v>4162</v>
      </c>
      <c r="AD29" s="85"/>
      <c r="AE29" s="85" t="s">
        <v>442</v>
      </c>
      <c r="AF29" s="85" t="s">
        <v>4257</v>
      </c>
      <c r="AG29" s="116">
        <v>0</v>
      </c>
      <c r="AH29" s="120">
        <v>0</v>
      </c>
      <c r="AI29" s="116">
        <v>0</v>
      </c>
      <c r="AJ29" s="120">
        <v>0</v>
      </c>
      <c r="AK29" s="116">
        <v>0</v>
      </c>
      <c r="AL29" s="120">
        <v>0</v>
      </c>
      <c r="AM29" s="116">
        <v>14</v>
      </c>
      <c r="AN29" s="120">
        <v>100</v>
      </c>
      <c r="AO29" s="116">
        <v>14</v>
      </c>
    </row>
    <row r="30" spans="1:41" ht="15">
      <c r="A30" s="87" t="s">
        <v>3799</v>
      </c>
      <c r="B30" s="65" t="s">
        <v>3826</v>
      </c>
      <c r="C30" s="65" t="s">
        <v>61</v>
      </c>
      <c r="D30" s="109"/>
      <c r="E30" s="108"/>
      <c r="F30" s="110" t="s">
        <v>5001</v>
      </c>
      <c r="G30" s="111"/>
      <c r="H30" s="111"/>
      <c r="I30" s="112">
        <v>30</v>
      </c>
      <c r="J30" s="113"/>
      <c r="K30" s="48">
        <v>3</v>
      </c>
      <c r="L30" s="48">
        <v>2</v>
      </c>
      <c r="M30" s="48">
        <v>3</v>
      </c>
      <c r="N30" s="48">
        <v>5</v>
      </c>
      <c r="O30" s="48">
        <v>3</v>
      </c>
      <c r="P30" s="49">
        <v>0</v>
      </c>
      <c r="Q30" s="49">
        <v>0</v>
      </c>
      <c r="R30" s="48">
        <v>1</v>
      </c>
      <c r="S30" s="48">
        <v>0</v>
      </c>
      <c r="T30" s="48">
        <v>3</v>
      </c>
      <c r="U30" s="48">
        <v>5</v>
      </c>
      <c r="V30" s="48">
        <v>2</v>
      </c>
      <c r="W30" s="49">
        <v>0.888889</v>
      </c>
      <c r="X30" s="49">
        <v>0.3333333333333333</v>
      </c>
      <c r="Y30" s="78" t="s">
        <v>3873</v>
      </c>
      <c r="Z30" s="78" t="s">
        <v>778</v>
      </c>
      <c r="AA30" s="78" t="s">
        <v>3943</v>
      </c>
      <c r="AB30" s="85" t="s">
        <v>4038</v>
      </c>
      <c r="AC30" s="85" t="s">
        <v>4163</v>
      </c>
      <c r="AD30" s="85"/>
      <c r="AE30" s="85" t="s">
        <v>350</v>
      </c>
      <c r="AF30" s="85" t="s">
        <v>4258</v>
      </c>
      <c r="AG30" s="116">
        <v>4</v>
      </c>
      <c r="AH30" s="120">
        <v>3.076923076923077</v>
      </c>
      <c r="AI30" s="116">
        <v>2</v>
      </c>
      <c r="AJ30" s="120">
        <v>1.5384615384615385</v>
      </c>
      <c r="AK30" s="116">
        <v>0</v>
      </c>
      <c r="AL30" s="120">
        <v>0</v>
      </c>
      <c r="AM30" s="116">
        <v>124</v>
      </c>
      <c r="AN30" s="120">
        <v>95.38461538461539</v>
      </c>
      <c r="AO30" s="116">
        <v>130</v>
      </c>
    </row>
    <row r="31" spans="1:41" ht="15">
      <c r="A31" s="87" t="s">
        <v>3800</v>
      </c>
      <c r="B31" s="65" t="s">
        <v>3827</v>
      </c>
      <c r="C31" s="65" t="s">
        <v>61</v>
      </c>
      <c r="D31" s="109"/>
      <c r="E31" s="108"/>
      <c r="F31" s="110" t="s">
        <v>5002</v>
      </c>
      <c r="G31" s="111"/>
      <c r="H31" s="111"/>
      <c r="I31" s="112">
        <v>31</v>
      </c>
      <c r="J31" s="113"/>
      <c r="K31" s="48">
        <v>3</v>
      </c>
      <c r="L31" s="48">
        <v>3</v>
      </c>
      <c r="M31" s="48">
        <v>0</v>
      </c>
      <c r="N31" s="48">
        <v>3</v>
      </c>
      <c r="O31" s="48">
        <v>1</v>
      </c>
      <c r="P31" s="49">
        <v>0</v>
      </c>
      <c r="Q31" s="49">
        <v>0</v>
      </c>
      <c r="R31" s="48">
        <v>1</v>
      </c>
      <c r="S31" s="48">
        <v>0</v>
      </c>
      <c r="T31" s="48">
        <v>3</v>
      </c>
      <c r="U31" s="48">
        <v>3</v>
      </c>
      <c r="V31" s="48">
        <v>2</v>
      </c>
      <c r="W31" s="49">
        <v>0.888889</v>
      </c>
      <c r="X31" s="49">
        <v>0.3333333333333333</v>
      </c>
      <c r="Y31" s="78"/>
      <c r="Z31" s="78"/>
      <c r="AA31" s="78"/>
      <c r="AB31" s="85" t="s">
        <v>4039</v>
      </c>
      <c r="AC31" s="85" t="s">
        <v>4164</v>
      </c>
      <c r="AD31" s="85"/>
      <c r="AE31" s="85" t="s">
        <v>268</v>
      </c>
      <c r="AF31" s="85" t="s">
        <v>4259</v>
      </c>
      <c r="AG31" s="116">
        <v>0</v>
      </c>
      <c r="AH31" s="120">
        <v>0</v>
      </c>
      <c r="AI31" s="116">
        <v>0</v>
      </c>
      <c r="AJ31" s="120">
        <v>0</v>
      </c>
      <c r="AK31" s="116">
        <v>0</v>
      </c>
      <c r="AL31" s="120">
        <v>0</v>
      </c>
      <c r="AM31" s="116">
        <v>34</v>
      </c>
      <c r="AN31" s="120">
        <v>100</v>
      </c>
      <c r="AO31" s="116">
        <v>34</v>
      </c>
    </row>
    <row r="32" spans="1:41" ht="15">
      <c r="A32" s="87" t="s">
        <v>3801</v>
      </c>
      <c r="B32" s="65" t="s">
        <v>3828</v>
      </c>
      <c r="C32" s="65" t="s">
        <v>61</v>
      </c>
      <c r="D32" s="109"/>
      <c r="E32" s="108"/>
      <c r="F32" s="110" t="s">
        <v>5003</v>
      </c>
      <c r="G32" s="111"/>
      <c r="H32" s="111"/>
      <c r="I32" s="112">
        <v>32</v>
      </c>
      <c r="J32" s="113"/>
      <c r="K32" s="48">
        <v>3</v>
      </c>
      <c r="L32" s="48">
        <v>2</v>
      </c>
      <c r="M32" s="48">
        <v>0</v>
      </c>
      <c r="N32" s="48">
        <v>2</v>
      </c>
      <c r="O32" s="48">
        <v>0</v>
      </c>
      <c r="P32" s="49">
        <v>0</v>
      </c>
      <c r="Q32" s="49">
        <v>0</v>
      </c>
      <c r="R32" s="48">
        <v>1</v>
      </c>
      <c r="S32" s="48">
        <v>0</v>
      </c>
      <c r="T32" s="48">
        <v>3</v>
      </c>
      <c r="U32" s="48">
        <v>2</v>
      </c>
      <c r="V32" s="48">
        <v>2</v>
      </c>
      <c r="W32" s="49">
        <v>0.888889</v>
      </c>
      <c r="X32" s="49">
        <v>0.3333333333333333</v>
      </c>
      <c r="Y32" s="78"/>
      <c r="Z32" s="78"/>
      <c r="AA32" s="78" t="s">
        <v>800</v>
      </c>
      <c r="AB32" s="85" t="s">
        <v>4040</v>
      </c>
      <c r="AC32" s="85" t="s">
        <v>1587</v>
      </c>
      <c r="AD32" s="85" t="s">
        <v>436</v>
      </c>
      <c r="AE32" s="85" t="s">
        <v>435</v>
      </c>
      <c r="AF32" s="85" t="s">
        <v>4260</v>
      </c>
      <c r="AG32" s="116">
        <v>3</v>
      </c>
      <c r="AH32" s="120">
        <v>6.818181818181818</v>
      </c>
      <c r="AI32" s="116">
        <v>3</v>
      </c>
      <c r="AJ32" s="120">
        <v>6.818181818181818</v>
      </c>
      <c r="AK32" s="116">
        <v>0</v>
      </c>
      <c r="AL32" s="120">
        <v>0</v>
      </c>
      <c r="AM32" s="116">
        <v>38</v>
      </c>
      <c r="AN32" s="120">
        <v>86.36363636363636</v>
      </c>
      <c r="AO32" s="116">
        <v>44</v>
      </c>
    </row>
    <row r="33" spans="1:41" ht="15">
      <c r="A33" s="87" t="s">
        <v>3802</v>
      </c>
      <c r="B33" s="65" t="s">
        <v>3829</v>
      </c>
      <c r="C33" s="65" t="s">
        <v>61</v>
      </c>
      <c r="D33" s="109"/>
      <c r="E33" s="108"/>
      <c r="F33" s="110" t="s">
        <v>5004</v>
      </c>
      <c r="G33" s="111"/>
      <c r="H33" s="111"/>
      <c r="I33" s="112">
        <v>33</v>
      </c>
      <c r="J33" s="113"/>
      <c r="K33" s="48">
        <v>3</v>
      </c>
      <c r="L33" s="48">
        <v>3</v>
      </c>
      <c r="M33" s="48">
        <v>0</v>
      </c>
      <c r="N33" s="48">
        <v>3</v>
      </c>
      <c r="O33" s="48">
        <v>1</v>
      </c>
      <c r="P33" s="49">
        <v>0</v>
      </c>
      <c r="Q33" s="49">
        <v>0</v>
      </c>
      <c r="R33" s="48">
        <v>1</v>
      </c>
      <c r="S33" s="48">
        <v>0</v>
      </c>
      <c r="T33" s="48">
        <v>3</v>
      </c>
      <c r="U33" s="48">
        <v>3</v>
      </c>
      <c r="V33" s="48">
        <v>2</v>
      </c>
      <c r="W33" s="49">
        <v>0.888889</v>
      </c>
      <c r="X33" s="49">
        <v>0.3333333333333333</v>
      </c>
      <c r="Y33" s="78" t="s">
        <v>697</v>
      </c>
      <c r="Z33" s="78" t="s">
        <v>778</v>
      </c>
      <c r="AA33" s="78"/>
      <c r="AB33" s="85" t="s">
        <v>4041</v>
      </c>
      <c r="AC33" s="85" t="s">
        <v>4165</v>
      </c>
      <c r="AD33" s="85"/>
      <c r="AE33" s="85" t="s">
        <v>242</v>
      </c>
      <c r="AF33" s="85" t="s">
        <v>4261</v>
      </c>
      <c r="AG33" s="116">
        <v>0</v>
      </c>
      <c r="AH33" s="120">
        <v>0</v>
      </c>
      <c r="AI33" s="116">
        <v>0</v>
      </c>
      <c r="AJ33" s="120">
        <v>0</v>
      </c>
      <c r="AK33" s="116">
        <v>0</v>
      </c>
      <c r="AL33" s="120">
        <v>0</v>
      </c>
      <c r="AM33" s="116">
        <v>68</v>
      </c>
      <c r="AN33" s="120">
        <v>100</v>
      </c>
      <c r="AO33" s="116">
        <v>68</v>
      </c>
    </row>
    <row r="34" spans="1:41" ht="15">
      <c r="A34" s="87" t="s">
        <v>3803</v>
      </c>
      <c r="B34" s="65" t="s">
        <v>3830</v>
      </c>
      <c r="C34" s="65" t="s">
        <v>61</v>
      </c>
      <c r="D34" s="109"/>
      <c r="E34" s="108"/>
      <c r="F34" s="110" t="s">
        <v>3803</v>
      </c>
      <c r="G34" s="111"/>
      <c r="H34" s="111"/>
      <c r="I34" s="112">
        <v>34</v>
      </c>
      <c r="J34" s="113"/>
      <c r="K34" s="48">
        <v>3</v>
      </c>
      <c r="L34" s="48">
        <v>2</v>
      </c>
      <c r="M34" s="48">
        <v>0</v>
      </c>
      <c r="N34" s="48">
        <v>2</v>
      </c>
      <c r="O34" s="48">
        <v>0</v>
      </c>
      <c r="P34" s="49">
        <v>0</v>
      </c>
      <c r="Q34" s="49">
        <v>0</v>
      </c>
      <c r="R34" s="48">
        <v>1</v>
      </c>
      <c r="S34" s="48">
        <v>0</v>
      </c>
      <c r="T34" s="48">
        <v>3</v>
      </c>
      <c r="U34" s="48">
        <v>2</v>
      </c>
      <c r="V34" s="48">
        <v>2</v>
      </c>
      <c r="W34" s="49">
        <v>0.888889</v>
      </c>
      <c r="X34" s="49">
        <v>0.3333333333333333</v>
      </c>
      <c r="Y34" s="78"/>
      <c r="Z34" s="78"/>
      <c r="AA34" s="78" t="s">
        <v>817</v>
      </c>
      <c r="AB34" s="85" t="s">
        <v>1587</v>
      </c>
      <c r="AC34" s="85" t="s">
        <v>1587</v>
      </c>
      <c r="AD34" s="85" t="s">
        <v>434</v>
      </c>
      <c r="AE34" s="85" t="s">
        <v>433</v>
      </c>
      <c r="AF34" s="85" t="s">
        <v>4262</v>
      </c>
      <c r="AG34" s="116">
        <v>2</v>
      </c>
      <c r="AH34" s="120">
        <v>10.526315789473685</v>
      </c>
      <c r="AI34" s="116">
        <v>1</v>
      </c>
      <c r="AJ34" s="120">
        <v>5.2631578947368425</v>
      </c>
      <c r="AK34" s="116">
        <v>0</v>
      </c>
      <c r="AL34" s="120">
        <v>0</v>
      </c>
      <c r="AM34" s="116">
        <v>16</v>
      </c>
      <c r="AN34" s="120">
        <v>84.21052631578948</v>
      </c>
      <c r="AO34" s="116">
        <v>19</v>
      </c>
    </row>
    <row r="35" spans="1:41" ht="15">
      <c r="A35" s="87" t="s">
        <v>3804</v>
      </c>
      <c r="B35" s="65" t="s">
        <v>3831</v>
      </c>
      <c r="C35" s="65" t="s">
        <v>61</v>
      </c>
      <c r="D35" s="109"/>
      <c r="E35" s="108"/>
      <c r="F35" s="110" t="s">
        <v>3804</v>
      </c>
      <c r="G35" s="111"/>
      <c r="H35" s="111"/>
      <c r="I35" s="112">
        <v>35</v>
      </c>
      <c r="J35" s="113"/>
      <c r="K35" s="48">
        <v>3</v>
      </c>
      <c r="L35" s="48">
        <v>2</v>
      </c>
      <c r="M35" s="48">
        <v>0</v>
      </c>
      <c r="N35" s="48">
        <v>2</v>
      </c>
      <c r="O35" s="48">
        <v>0</v>
      </c>
      <c r="P35" s="49">
        <v>0</v>
      </c>
      <c r="Q35" s="49">
        <v>0</v>
      </c>
      <c r="R35" s="48">
        <v>1</v>
      </c>
      <c r="S35" s="48">
        <v>0</v>
      </c>
      <c r="T35" s="48">
        <v>3</v>
      </c>
      <c r="U35" s="48">
        <v>2</v>
      </c>
      <c r="V35" s="48">
        <v>2</v>
      </c>
      <c r="W35" s="49">
        <v>0.888889</v>
      </c>
      <c r="X35" s="49">
        <v>0.3333333333333333</v>
      </c>
      <c r="Y35" s="78"/>
      <c r="Z35" s="78"/>
      <c r="AA35" s="78" t="s">
        <v>813</v>
      </c>
      <c r="AB35" s="85" t="s">
        <v>1587</v>
      </c>
      <c r="AC35" s="85" t="s">
        <v>1587</v>
      </c>
      <c r="AD35" s="85" t="s">
        <v>431</v>
      </c>
      <c r="AE35" s="85" t="s">
        <v>430</v>
      </c>
      <c r="AF35" s="85" t="s">
        <v>4263</v>
      </c>
      <c r="AG35" s="116">
        <v>0</v>
      </c>
      <c r="AH35" s="120">
        <v>0</v>
      </c>
      <c r="AI35" s="116">
        <v>0</v>
      </c>
      <c r="AJ35" s="120">
        <v>0</v>
      </c>
      <c r="AK35" s="116">
        <v>0</v>
      </c>
      <c r="AL35" s="120">
        <v>0</v>
      </c>
      <c r="AM35" s="116">
        <v>17</v>
      </c>
      <c r="AN35" s="120">
        <v>100</v>
      </c>
      <c r="AO35" s="116">
        <v>17</v>
      </c>
    </row>
    <row r="36" spans="1:41" ht="15">
      <c r="A36" s="87" t="s">
        <v>3805</v>
      </c>
      <c r="B36" s="65" t="s">
        <v>3832</v>
      </c>
      <c r="C36" s="65" t="s">
        <v>61</v>
      </c>
      <c r="D36" s="109"/>
      <c r="E36" s="108"/>
      <c r="F36" s="110" t="s">
        <v>3805</v>
      </c>
      <c r="G36" s="111"/>
      <c r="H36" s="111"/>
      <c r="I36" s="112">
        <v>36</v>
      </c>
      <c r="J36" s="113"/>
      <c r="K36" s="48">
        <v>2</v>
      </c>
      <c r="L36" s="48">
        <v>1</v>
      </c>
      <c r="M36" s="48">
        <v>0</v>
      </c>
      <c r="N36" s="48">
        <v>1</v>
      </c>
      <c r="O36" s="48">
        <v>0</v>
      </c>
      <c r="P36" s="49">
        <v>0</v>
      </c>
      <c r="Q36" s="49">
        <v>0</v>
      </c>
      <c r="R36" s="48">
        <v>1</v>
      </c>
      <c r="S36" s="48">
        <v>0</v>
      </c>
      <c r="T36" s="48">
        <v>2</v>
      </c>
      <c r="U36" s="48">
        <v>1</v>
      </c>
      <c r="V36" s="48">
        <v>1</v>
      </c>
      <c r="W36" s="49">
        <v>0.5</v>
      </c>
      <c r="X36" s="49">
        <v>0.5</v>
      </c>
      <c r="Y36" s="78" t="s">
        <v>767</v>
      </c>
      <c r="Z36" s="78" t="s">
        <v>798</v>
      </c>
      <c r="AA36" s="78" t="s">
        <v>860</v>
      </c>
      <c r="AB36" s="85" t="s">
        <v>1587</v>
      </c>
      <c r="AC36" s="85" t="s">
        <v>1587</v>
      </c>
      <c r="AD36" s="85"/>
      <c r="AE36" s="85" t="s">
        <v>524</v>
      </c>
      <c r="AF36" s="85" t="s">
        <v>4264</v>
      </c>
      <c r="AG36" s="116">
        <v>0</v>
      </c>
      <c r="AH36" s="120">
        <v>0</v>
      </c>
      <c r="AI36" s="116">
        <v>0</v>
      </c>
      <c r="AJ36" s="120">
        <v>0</v>
      </c>
      <c r="AK36" s="116">
        <v>0</v>
      </c>
      <c r="AL36" s="120">
        <v>0</v>
      </c>
      <c r="AM36" s="116">
        <v>28</v>
      </c>
      <c r="AN36" s="120">
        <v>100</v>
      </c>
      <c r="AO36" s="116">
        <v>28</v>
      </c>
    </row>
    <row r="37" spans="1:41" ht="15">
      <c r="A37" s="87" t="s">
        <v>3806</v>
      </c>
      <c r="B37" s="65" t="s">
        <v>3833</v>
      </c>
      <c r="C37" s="65" t="s">
        <v>61</v>
      </c>
      <c r="D37" s="109"/>
      <c r="E37" s="108"/>
      <c r="F37" s="110" t="s">
        <v>5005</v>
      </c>
      <c r="G37" s="111"/>
      <c r="H37" s="111"/>
      <c r="I37" s="112">
        <v>37</v>
      </c>
      <c r="J37" s="113"/>
      <c r="K37" s="48">
        <v>2</v>
      </c>
      <c r="L37" s="48">
        <v>1</v>
      </c>
      <c r="M37" s="48">
        <v>0</v>
      </c>
      <c r="N37" s="48">
        <v>1</v>
      </c>
      <c r="O37" s="48">
        <v>0</v>
      </c>
      <c r="P37" s="49">
        <v>0</v>
      </c>
      <c r="Q37" s="49">
        <v>0</v>
      </c>
      <c r="R37" s="48">
        <v>1</v>
      </c>
      <c r="S37" s="48">
        <v>0</v>
      </c>
      <c r="T37" s="48">
        <v>2</v>
      </c>
      <c r="U37" s="48">
        <v>1</v>
      </c>
      <c r="V37" s="48">
        <v>1</v>
      </c>
      <c r="W37" s="49">
        <v>0.5</v>
      </c>
      <c r="X37" s="49">
        <v>0.5</v>
      </c>
      <c r="Y37" s="78"/>
      <c r="Z37" s="78"/>
      <c r="AA37" s="78" t="s">
        <v>800</v>
      </c>
      <c r="AB37" s="85" t="s">
        <v>4042</v>
      </c>
      <c r="AC37" s="85" t="s">
        <v>1587</v>
      </c>
      <c r="AD37" s="85" t="s">
        <v>523</v>
      </c>
      <c r="AE37" s="85"/>
      <c r="AF37" s="85" t="s">
        <v>4265</v>
      </c>
      <c r="AG37" s="116">
        <v>0</v>
      </c>
      <c r="AH37" s="120">
        <v>0</v>
      </c>
      <c r="AI37" s="116">
        <v>1</v>
      </c>
      <c r="AJ37" s="120">
        <v>5</v>
      </c>
      <c r="AK37" s="116">
        <v>0</v>
      </c>
      <c r="AL37" s="120">
        <v>0</v>
      </c>
      <c r="AM37" s="116">
        <v>19</v>
      </c>
      <c r="AN37" s="120">
        <v>95</v>
      </c>
      <c r="AO37" s="116">
        <v>20</v>
      </c>
    </row>
    <row r="38" spans="1:41" ht="15">
      <c r="A38" s="87" t="s">
        <v>3807</v>
      </c>
      <c r="B38" s="65" t="s">
        <v>3834</v>
      </c>
      <c r="C38" s="65" t="s">
        <v>61</v>
      </c>
      <c r="D38" s="109"/>
      <c r="E38" s="108"/>
      <c r="F38" s="110" t="s">
        <v>3807</v>
      </c>
      <c r="G38" s="111"/>
      <c r="H38" s="111"/>
      <c r="I38" s="112">
        <v>38</v>
      </c>
      <c r="J38" s="113"/>
      <c r="K38" s="48">
        <v>2</v>
      </c>
      <c r="L38" s="48">
        <v>1</v>
      </c>
      <c r="M38" s="48">
        <v>0</v>
      </c>
      <c r="N38" s="48">
        <v>1</v>
      </c>
      <c r="O38" s="48">
        <v>0</v>
      </c>
      <c r="P38" s="49">
        <v>0</v>
      </c>
      <c r="Q38" s="49">
        <v>0</v>
      </c>
      <c r="R38" s="48">
        <v>1</v>
      </c>
      <c r="S38" s="48">
        <v>0</v>
      </c>
      <c r="T38" s="48">
        <v>2</v>
      </c>
      <c r="U38" s="48">
        <v>1</v>
      </c>
      <c r="V38" s="48">
        <v>1</v>
      </c>
      <c r="W38" s="49">
        <v>0.5</v>
      </c>
      <c r="X38" s="49">
        <v>0.5</v>
      </c>
      <c r="Y38" s="78" t="s">
        <v>766</v>
      </c>
      <c r="Z38" s="78" t="s">
        <v>797</v>
      </c>
      <c r="AA38" s="78" t="s">
        <v>859</v>
      </c>
      <c r="AB38" s="85" t="s">
        <v>1587</v>
      </c>
      <c r="AC38" s="85" t="s">
        <v>1587</v>
      </c>
      <c r="AD38" s="85"/>
      <c r="AE38" s="85" t="s">
        <v>522</v>
      </c>
      <c r="AF38" s="85" t="s">
        <v>4266</v>
      </c>
      <c r="AG38" s="116">
        <v>0</v>
      </c>
      <c r="AH38" s="120">
        <v>0</v>
      </c>
      <c r="AI38" s="116">
        <v>0</v>
      </c>
      <c r="AJ38" s="120">
        <v>0</v>
      </c>
      <c r="AK38" s="116">
        <v>0</v>
      </c>
      <c r="AL38" s="120">
        <v>0</v>
      </c>
      <c r="AM38" s="116">
        <v>12</v>
      </c>
      <c r="AN38" s="120">
        <v>100</v>
      </c>
      <c r="AO38" s="116">
        <v>12</v>
      </c>
    </row>
    <row r="39" spans="1:41" ht="15">
      <c r="A39" s="87" t="s">
        <v>3808</v>
      </c>
      <c r="B39" s="65" t="s">
        <v>3823</v>
      </c>
      <c r="C39" s="65" t="s">
        <v>63</v>
      </c>
      <c r="D39" s="109"/>
      <c r="E39" s="108"/>
      <c r="F39" s="110" t="s">
        <v>3808</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t="s">
        <v>763</v>
      </c>
      <c r="Z39" s="78" t="s">
        <v>795</v>
      </c>
      <c r="AA39" s="78" t="s">
        <v>854</v>
      </c>
      <c r="AB39" s="85" t="s">
        <v>1587</v>
      </c>
      <c r="AC39" s="85" t="s">
        <v>1587</v>
      </c>
      <c r="AD39" s="85"/>
      <c r="AE39" s="85" t="s">
        <v>518</v>
      </c>
      <c r="AF39" s="85" t="s">
        <v>4267</v>
      </c>
      <c r="AG39" s="116">
        <v>0</v>
      </c>
      <c r="AH39" s="120">
        <v>0</v>
      </c>
      <c r="AI39" s="116">
        <v>1</v>
      </c>
      <c r="AJ39" s="120">
        <v>4.3478260869565215</v>
      </c>
      <c r="AK39" s="116">
        <v>0</v>
      </c>
      <c r="AL39" s="120">
        <v>0</v>
      </c>
      <c r="AM39" s="116">
        <v>22</v>
      </c>
      <c r="AN39" s="120">
        <v>95.65217391304348</v>
      </c>
      <c r="AO39" s="116">
        <v>23</v>
      </c>
    </row>
    <row r="40" spans="1:41" ht="15">
      <c r="A40" s="87" t="s">
        <v>3809</v>
      </c>
      <c r="B40" s="65" t="s">
        <v>3824</v>
      </c>
      <c r="C40" s="65" t="s">
        <v>63</v>
      </c>
      <c r="D40" s="109"/>
      <c r="E40" s="108"/>
      <c r="F40" s="110" t="s">
        <v>5006</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t="s">
        <v>3944</v>
      </c>
      <c r="AB40" s="85" t="s">
        <v>4043</v>
      </c>
      <c r="AC40" s="85" t="s">
        <v>1587</v>
      </c>
      <c r="AD40" s="85"/>
      <c r="AE40" s="85" t="s">
        <v>517</v>
      </c>
      <c r="AF40" s="85" t="s">
        <v>4268</v>
      </c>
      <c r="AG40" s="116">
        <v>1</v>
      </c>
      <c r="AH40" s="120">
        <v>4</v>
      </c>
      <c r="AI40" s="116">
        <v>0</v>
      </c>
      <c r="AJ40" s="120">
        <v>0</v>
      </c>
      <c r="AK40" s="116">
        <v>0</v>
      </c>
      <c r="AL40" s="120">
        <v>0</v>
      </c>
      <c r="AM40" s="116">
        <v>24</v>
      </c>
      <c r="AN40" s="120">
        <v>96</v>
      </c>
      <c r="AO40" s="116">
        <v>25</v>
      </c>
    </row>
    <row r="41" spans="1:41" ht="15">
      <c r="A41" s="87" t="s">
        <v>3810</v>
      </c>
      <c r="B41" s="65" t="s">
        <v>3825</v>
      </c>
      <c r="C41" s="65" t="s">
        <v>63</v>
      </c>
      <c r="D41" s="109"/>
      <c r="E41" s="108"/>
      <c r="F41" s="110" t="s">
        <v>3810</v>
      </c>
      <c r="G41" s="111"/>
      <c r="H41" s="111"/>
      <c r="I41" s="112">
        <v>41</v>
      </c>
      <c r="J41" s="113"/>
      <c r="K41" s="48">
        <v>2</v>
      </c>
      <c r="L41" s="48">
        <v>1</v>
      </c>
      <c r="M41" s="48">
        <v>0</v>
      </c>
      <c r="N41" s="48">
        <v>1</v>
      </c>
      <c r="O41" s="48">
        <v>0</v>
      </c>
      <c r="P41" s="49">
        <v>0</v>
      </c>
      <c r="Q41" s="49">
        <v>0</v>
      </c>
      <c r="R41" s="48">
        <v>1</v>
      </c>
      <c r="S41" s="48">
        <v>0</v>
      </c>
      <c r="T41" s="48">
        <v>2</v>
      </c>
      <c r="U41" s="48">
        <v>1</v>
      </c>
      <c r="V41" s="48">
        <v>1</v>
      </c>
      <c r="W41" s="49">
        <v>0.5</v>
      </c>
      <c r="X41" s="49">
        <v>0.5</v>
      </c>
      <c r="Y41" s="78"/>
      <c r="Z41" s="78"/>
      <c r="AA41" s="78" t="s">
        <v>850</v>
      </c>
      <c r="AB41" s="85" t="s">
        <v>1587</v>
      </c>
      <c r="AC41" s="85" t="s">
        <v>1587</v>
      </c>
      <c r="AD41" s="85" t="s">
        <v>514</v>
      </c>
      <c r="AE41" s="85"/>
      <c r="AF41" s="85" t="s">
        <v>4269</v>
      </c>
      <c r="AG41" s="116">
        <v>0</v>
      </c>
      <c r="AH41" s="120">
        <v>0</v>
      </c>
      <c r="AI41" s="116">
        <v>0</v>
      </c>
      <c r="AJ41" s="120">
        <v>0</v>
      </c>
      <c r="AK41" s="116">
        <v>0</v>
      </c>
      <c r="AL41" s="120">
        <v>0</v>
      </c>
      <c r="AM41" s="116">
        <v>6</v>
      </c>
      <c r="AN41" s="120">
        <v>100</v>
      </c>
      <c r="AO41" s="116">
        <v>6</v>
      </c>
    </row>
    <row r="42" spans="1:41" ht="15">
      <c r="A42" s="87" t="s">
        <v>3811</v>
      </c>
      <c r="B42" s="65" t="s">
        <v>3826</v>
      </c>
      <c r="C42" s="65" t="s">
        <v>63</v>
      </c>
      <c r="D42" s="109"/>
      <c r="E42" s="108"/>
      <c r="F42" s="110" t="s">
        <v>5007</v>
      </c>
      <c r="G42" s="111"/>
      <c r="H42" s="111"/>
      <c r="I42" s="112">
        <v>42</v>
      </c>
      <c r="J42" s="113"/>
      <c r="K42" s="48">
        <v>2</v>
      </c>
      <c r="L42" s="48">
        <v>1</v>
      </c>
      <c r="M42" s="48">
        <v>2</v>
      </c>
      <c r="N42" s="48">
        <v>3</v>
      </c>
      <c r="O42" s="48">
        <v>2</v>
      </c>
      <c r="P42" s="49">
        <v>0</v>
      </c>
      <c r="Q42" s="49">
        <v>0</v>
      </c>
      <c r="R42" s="48">
        <v>1</v>
      </c>
      <c r="S42" s="48">
        <v>0</v>
      </c>
      <c r="T42" s="48">
        <v>2</v>
      </c>
      <c r="U42" s="48">
        <v>3</v>
      </c>
      <c r="V42" s="48">
        <v>1</v>
      </c>
      <c r="W42" s="49">
        <v>0.5</v>
      </c>
      <c r="X42" s="49">
        <v>0.5</v>
      </c>
      <c r="Y42" s="78" t="s">
        <v>3874</v>
      </c>
      <c r="Z42" s="78" t="s">
        <v>3893</v>
      </c>
      <c r="AA42" s="78" t="s">
        <v>800</v>
      </c>
      <c r="AB42" s="85" t="s">
        <v>4044</v>
      </c>
      <c r="AC42" s="85" t="s">
        <v>4166</v>
      </c>
      <c r="AD42" s="85"/>
      <c r="AE42" s="85" t="s">
        <v>357</v>
      </c>
      <c r="AF42" s="85" t="s">
        <v>4270</v>
      </c>
      <c r="AG42" s="116">
        <v>0</v>
      </c>
      <c r="AH42" s="120">
        <v>0</v>
      </c>
      <c r="AI42" s="116">
        <v>1</v>
      </c>
      <c r="AJ42" s="120">
        <v>1.2345679012345678</v>
      </c>
      <c r="AK42" s="116">
        <v>0</v>
      </c>
      <c r="AL42" s="120">
        <v>0</v>
      </c>
      <c r="AM42" s="116">
        <v>80</v>
      </c>
      <c r="AN42" s="120">
        <v>98.76543209876543</v>
      </c>
      <c r="AO42" s="116">
        <v>81</v>
      </c>
    </row>
    <row r="43" spans="1:41" ht="15">
      <c r="A43" s="87" t="s">
        <v>3812</v>
      </c>
      <c r="B43" s="65" t="s">
        <v>3827</v>
      </c>
      <c r="C43" s="65" t="s">
        <v>63</v>
      </c>
      <c r="D43" s="109"/>
      <c r="E43" s="108"/>
      <c r="F43" s="110" t="s">
        <v>5008</v>
      </c>
      <c r="G43" s="111"/>
      <c r="H43" s="111"/>
      <c r="I43" s="112">
        <v>43</v>
      </c>
      <c r="J43" s="113"/>
      <c r="K43" s="48">
        <v>2</v>
      </c>
      <c r="L43" s="48">
        <v>2</v>
      </c>
      <c r="M43" s="48">
        <v>0</v>
      </c>
      <c r="N43" s="48">
        <v>2</v>
      </c>
      <c r="O43" s="48">
        <v>1</v>
      </c>
      <c r="P43" s="49">
        <v>0</v>
      </c>
      <c r="Q43" s="49">
        <v>0</v>
      </c>
      <c r="R43" s="48">
        <v>1</v>
      </c>
      <c r="S43" s="48">
        <v>0</v>
      </c>
      <c r="T43" s="48">
        <v>2</v>
      </c>
      <c r="U43" s="48">
        <v>2</v>
      </c>
      <c r="V43" s="48">
        <v>1</v>
      </c>
      <c r="W43" s="49">
        <v>0.5</v>
      </c>
      <c r="X43" s="49">
        <v>0.5</v>
      </c>
      <c r="Y43" s="78" t="s">
        <v>728</v>
      </c>
      <c r="Z43" s="78" t="s">
        <v>778</v>
      </c>
      <c r="AA43" s="78" t="s">
        <v>833</v>
      </c>
      <c r="AB43" s="85" t="s">
        <v>4045</v>
      </c>
      <c r="AC43" s="85" t="s">
        <v>4167</v>
      </c>
      <c r="AD43" s="85"/>
      <c r="AE43" s="85" t="s">
        <v>345</v>
      </c>
      <c r="AF43" s="85" t="s">
        <v>4271</v>
      </c>
      <c r="AG43" s="116">
        <v>5</v>
      </c>
      <c r="AH43" s="120">
        <v>11.363636363636363</v>
      </c>
      <c r="AI43" s="116">
        <v>0</v>
      </c>
      <c r="AJ43" s="120">
        <v>0</v>
      </c>
      <c r="AK43" s="116">
        <v>0</v>
      </c>
      <c r="AL43" s="120">
        <v>0</v>
      </c>
      <c r="AM43" s="116">
        <v>39</v>
      </c>
      <c r="AN43" s="120">
        <v>88.63636363636364</v>
      </c>
      <c r="AO43" s="116">
        <v>44</v>
      </c>
    </row>
    <row r="44" spans="1:41" ht="15">
      <c r="A44" s="87" t="s">
        <v>3813</v>
      </c>
      <c r="B44" s="65" t="s">
        <v>3828</v>
      </c>
      <c r="C44" s="65" t="s">
        <v>63</v>
      </c>
      <c r="D44" s="109"/>
      <c r="E44" s="108"/>
      <c r="F44" s="110" t="s">
        <v>3813</v>
      </c>
      <c r="G44" s="111"/>
      <c r="H44" s="111"/>
      <c r="I44" s="112">
        <v>44</v>
      </c>
      <c r="J44" s="113"/>
      <c r="K44" s="48">
        <v>2</v>
      </c>
      <c r="L44" s="48">
        <v>1</v>
      </c>
      <c r="M44" s="48">
        <v>0</v>
      </c>
      <c r="N44" s="48">
        <v>1</v>
      </c>
      <c r="O44" s="48">
        <v>0</v>
      </c>
      <c r="P44" s="49">
        <v>0</v>
      </c>
      <c r="Q44" s="49">
        <v>0</v>
      </c>
      <c r="R44" s="48">
        <v>1</v>
      </c>
      <c r="S44" s="48">
        <v>0</v>
      </c>
      <c r="T44" s="48">
        <v>2</v>
      </c>
      <c r="U44" s="48">
        <v>1</v>
      </c>
      <c r="V44" s="48">
        <v>1</v>
      </c>
      <c r="W44" s="49">
        <v>0.5</v>
      </c>
      <c r="X44" s="49">
        <v>0.5</v>
      </c>
      <c r="Y44" s="78" t="s">
        <v>727</v>
      </c>
      <c r="Z44" s="78" t="s">
        <v>778</v>
      </c>
      <c r="AA44" s="78"/>
      <c r="AB44" s="85" t="s">
        <v>1587</v>
      </c>
      <c r="AC44" s="85" t="s">
        <v>1587</v>
      </c>
      <c r="AD44" s="85" t="s">
        <v>462</v>
      </c>
      <c r="AE44" s="85"/>
      <c r="AF44" s="85" t="s">
        <v>4272</v>
      </c>
      <c r="AG44" s="116">
        <v>2</v>
      </c>
      <c r="AH44" s="120">
        <v>10</v>
      </c>
      <c r="AI44" s="116">
        <v>2</v>
      </c>
      <c r="AJ44" s="120">
        <v>10</v>
      </c>
      <c r="AK44" s="116">
        <v>0</v>
      </c>
      <c r="AL44" s="120">
        <v>0</v>
      </c>
      <c r="AM44" s="116">
        <v>16</v>
      </c>
      <c r="AN44" s="120">
        <v>80</v>
      </c>
      <c r="AO44" s="116">
        <v>20</v>
      </c>
    </row>
    <row r="45" spans="1:41" ht="15">
      <c r="A45" s="87" t="s">
        <v>3814</v>
      </c>
      <c r="B45" s="65" t="s">
        <v>3829</v>
      </c>
      <c r="C45" s="65" t="s">
        <v>63</v>
      </c>
      <c r="D45" s="109"/>
      <c r="E45" s="108"/>
      <c r="F45" s="110" t="s">
        <v>5009</v>
      </c>
      <c r="G45" s="111"/>
      <c r="H45" s="111"/>
      <c r="I45" s="112">
        <v>45</v>
      </c>
      <c r="J45" s="113"/>
      <c r="K45" s="48">
        <v>2</v>
      </c>
      <c r="L45" s="48">
        <v>2</v>
      </c>
      <c r="M45" s="48">
        <v>0</v>
      </c>
      <c r="N45" s="48">
        <v>2</v>
      </c>
      <c r="O45" s="48">
        <v>1</v>
      </c>
      <c r="P45" s="49">
        <v>0</v>
      </c>
      <c r="Q45" s="49">
        <v>0</v>
      </c>
      <c r="R45" s="48">
        <v>1</v>
      </c>
      <c r="S45" s="48">
        <v>0</v>
      </c>
      <c r="T45" s="48">
        <v>2</v>
      </c>
      <c r="U45" s="48">
        <v>2</v>
      </c>
      <c r="V45" s="48">
        <v>1</v>
      </c>
      <c r="W45" s="49">
        <v>0.5</v>
      </c>
      <c r="X45" s="49">
        <v>0.5</v>
      </c>
      <c r="Y45" s="78" t="s">
        <v>726</v>
      </c>
      <c r="Z45" s="78" t="s">
        <v>778</v>
      </c>
      <c r="AA45" s="78"/>
      <c r="AB45" s="85" t="s">
        <v>4046</v>
      </c>
      <c r="AC45" s="85" t="s">
        <v>4168</v>
      </c>
      <c r="AD45" s="85"/>
      <c r="AE45" s="85" t="s">
        <v>342</v>
      </c>
      <c r="AF45" s="85" t="s">
        <v>4273</v>
      </c>
      <c r="AG45" s="116">
        <v>2</v>
      </c>
      <c r="AH45" s="120">
        <v>4.878048780487805</v>
      </c>
      <c r="AI45" s="116">
        <v>0</v>
      </c>
      <c r="AJ45" s="120">
        <v>0</v>
      </c>
      <c r="AK45" s="116">
        <v>0</v>
      </c>
      <c r="AL45" s="120">
        <v>0</v>
      </c>
      <c r="AM45" s="116">
        <v>39</v>
      </c>
      <c r="AN45" s="120">
        <v>95.1219512195122</v>
      </c>
      <c r="AO45" s="116">
        <v>41</v>
      </c>
    </row>
    <row r="46" spans="1:41" ht="15">
      <c r="A46" s="87" t="s">
        <v>3815</v>
      </c>
      <c r="B46" s="65" t="s">
        <v>3830</v>
      </c>
      <c r="C46" s="65" t="s">
        <v>63</v>
      </c>
      <c r="D46" s="109"/>
      <c r="E46" s="108"/>
      <c r="F46" s="110" t="s">
        <v>5010</v>
      </c>
      <c r="G46" s="111"/>
      <c r="H46" s="111"/>
      <c r="I46" s="112">
        <v>46</v>
      </c>
      <c r="J46" s="113"/>
      <c r="K46" s="48">
        <v>2</v>
      </c>
      <c r="L46" s="48">
        <v>1</v>
      </c>
      <c r="M46" s="48">
        <v>0</v>
      </c>
      <c r="N46" s="48">
        <v>1</v>
      </c>
      <c r="O46" s="48">
        <v>0</v>
      </c>
      <c r="P46" s="49">
        <v>0</v>
      </c>
      <c r="Q46" s="49">
        <v>0</v>
      </c>
      <c r="R46" s="48">
        <v>1</v>
      </c>
      <c r="S46" s="48">
        <v>0</v>
      </c>
      <c r="T46" s="48">
        <v>2</v>
      </c>
      <c r="U46" s="48">
        <v>1</v>
      </c>
      <c r="V46" s="48">
        <v>1</v>
      </c>
      <c r="W46" s="49">
        <v>0.5</v>
      </c>
      <c r="X46" s="49">
        <v>0.5</v>
      </c>
      <c r="Y46" s="78" t="s">
        <v>706</v>
      </c>
      <c r="Z46" s="78" t="s">
        <v>785</v>
      </c>
      <c r="AA46" s="78" t="s">
        <v>823</v>
      </c>
      <c r="AB46" s="85" t="s">
        <v>4047</v>
      </c>
      <c r="AC46" s="85" t="s">
        <v>1587</v>
      </c>
      <c r="AD46" s="85"/>
      <c r="AE46" s="85" t="s">
        <v>441</v>
      </c>
      <c r="AF46" s="85" t="s">
        <v>4274</v>
      </c>
      <c r="AG46" s="116">
        <v>2</v>
      </c>
      <c r="AH46" s="120">
        <v>6.25</v>
      </c>
      <c r="AI46" s="116">
        <v>3</v>
      </c>
      <c r="AJ46" s="120">
        <v>9.375</v>
      </c>
      <c r="AK46" s="116">
        <v>0</v>
      </c>
      <c r="AL46" s="120">
        <v>0</v>
      </c>
      <c r="AM46" s="116">
        <v>27</v>
      </c>
      <c r="AN46" s="120">
        <v>84.375</v>
      </c>
      <c r="AO46" s="116">
        <v>32</v>
      </c>
    </row>
    <row r="47" spans="1:41" ht="15">
      <c r="A47" s="87" t="s">
        <v>3816</v>
      </c>
      <c r="B47" s="65" t="s">
        <v>3831</v>
      </c>
      <c r="C47" s="65" t="s">
        <v>63</v>
      </c>
      <c r="D47" s="109"/>
      <c r="E47" s="108"/>
      <c r="F47" s="110" t="s">
        <v>3816</v>
      </c>
      <c r="G47" s="111"/>
      <c r="H47" s="111"/>
      <c r="I47" s="112">
        <v>47</v>
      </c>
      <c r="J47" s="113"/>
      <c r="K47" s="48">
        <v>2</v>
      </c>
      <c r="L47" s="48">
        <v>1</v>
      </c>
      <c r="M47" s="48">
        <v>0</v>
      </c>
      <c r="N47" s="48">
        <v>1</v>
      </c>
      <c r="O47" s="48">
        <v>0</v>
      </c>
      <c r="P47" s="49">
        <v>0</v>
      </c>
      <c r="Q47" s="49">
        <v>0</v>
      </c>
      <c r="R47" s="48">
        <v>1</v>
      </c>
      <c r="S47" s="48">
        <v>0</v>
      </c>
      <c r="T47" s="48">
        <v>2</v>
      </c>
      <c r="U47" s="48">
        <v>1</v>
      </c>
      <c r="V47" s="48">
        <v>1</v>
      </c>
      <c r="W47" s="49">
        <v>0.5</v>
      </c>
      <c r="X47" s="49">
        <v>0.5</v>
      </c>
      <c r="Y47" s="78"/>
      <c r="Z47" s="78"/>
      <c r="AA47" s="78" t="s">
        <v>822</v>
      </c>
      <c r="AB47" s="85" t="s">
        <v>1587</v>
      </c>
      <c r="AC47" s="85" t="s">
        <v>1587</v>
      </c>
      <c r="AD47" s="85" t="s">
        <v>440</v>
      </c>
      <c r="AE47" s="85"/>
      <c r="AF47" s="85" t="s">
        <v>4275</v>
      </c>
      <c r="AG47" s="116">
        <v>0</v>
      </c>
      <c r="AH47" s="120">
        <v>0</v>
      </c>
      <c r="AI47" s="116">
        <v>0</v>
      </c>
      <c r="AJ47" s="120">
        <v>0</v>
      </c>
      <c r="AK47" s="116">
        <v>0</v>
      </c>
      <c r="AL47" s="120">
        <v>0</v>
      </c>
      <c r="AM47" s="116">
        <v>21</v>
      </c>
      <c r="AN47" s="120">
        <v>100</v>
      </c>
      <c r="AO47" s="116">
        <v>21</v>
      </c>
    </row>
    <row r="48" spans="1:41" ht="15">
      <c r="A48" s="87" t="s">
        <v>3817</v>
      </c>
      <c r="B48" s="65" t="s">
        <v>3832</v>
      </c>
      <c r="C48" s="65" t="s">
        <v>63</v>
      </c>
      <c r="D48" s="109"/>
      <c r="E48" s="108"/>
      <c r="F48" s="110" t="s">
        <v>3817</v>
      </c>
      <c r="G48" s="111"/>
      <c r="H48" s="111"/>
      <c r="I48" s="112">
        <v>48</v>
      </c>
      <c r="J48" s="113"/>
      <c r="K48" s="48">
        <v>2</v>
      </c>
      <c r="L48" s="48">
        <v>1</v>
      </c>
      <c r="M48" s="48">
        <v>0</v>
      </c>
      <c r="N48" s="48">
        <v>1</v>
      </c>
      <c r="O48" s="48">
        <v>0</v>
      </c>
      <c r="P48" s="49">
        <v>0</v>
      </c>
      <c r="Q48" s="49">
        <v>0</v>
      </c>
      <c r="R48" s="48">
        <v>1</v>
      </c>
      <c r="S48" s="48">
        <v>0</v>
      </c>
      <c r="T48" s="48">
        <v>2</v>
      </c>
      <c r="U48" s="48">
        <v>1</v>
      </c>
      <c r="V48" s="48">
        <v>1</v>
      </c>
      <c r="W48" s="49">
        <v>0.5</v>
      </c>
      <c r="X48" s="49">
        <v>0.5</v>
      </c>
      <c r="Y48" s="78" t="s">
        <v>702</v>
      </c>
      <c r="Z48" s="78" t="s">
        <v>778</v>
      </c>
      <c r="AA48" s="78" t="s">
        <v>800</v>
      </c>
      <c r="AB48" s="85" t="s">
        <v>1587</v>
      </c>
      <c r="AC48" s="85" t="s">
        <v>1587</v>
      </c>
      <c r="AD48" s="85" t="s">
        <v>439</v>
      </c>
      <c r="AE48" s="85"/>
      <c r="AF48" s="85" t="s">
        <v>4276</v>
      </c>
      <c r="AG48" s="116">
        <v>1</v>
      </c>
      <c r="AH48" s="120">
        <v>4.3478260869565215</v>
      </c>
      <c r="AI48" s="116">
        <v>3</v>
      </c>
      <c r="AJ48" s="120">
        <v>13.043478260869565</v>
      </c>
      <c r="AK48" s="116">
        <v>0</v>
      </c>
      <c r="AL48" s="120">
        <v>0</v>
      </c>
      <c r="AM48" s="116">
        <v>19</v>
      </c>
      <c r="AN48" s="120">
        <v>82.6086956521739</v>
      </c>
      <c r="AO48" s="116">
        <v>23</v>
      </c>
    </row>
    <row r="49" spans="1:41" ht="15">
      <c r="A49" s="87" t="s">
        <v>3818</v>
      </c>
      <c r="B49" s="65" t="s">
        <v>3833</v>
      </c>
      <c r="C49" s="65" t="s">
        <v>63</v>
      </c>
      <c r="D49" s="109"/>
      <c r="E49" s="108"/>
      <c r="F49" s="110" t="s">
        <v>3818</v>
      </c>
      <c r="G49" s="111"/>
      <c r="H49" s="111"/>
      <c r="I49" s="112">
        <v>49</v>
      </c>
      <c r="J49" s="113"/>
      <c r="K49" s="48">
        <v>2</v>
      </c>
      <c r="L49" s="48">
        <v>1</v>
      </c>
      <c r="M49" s="48">
        <v>0</v>
      </c>
      <c r="N49" s="48">
        <v>1</v>
      </c>
      <c r="O49" s="48">
        <v>0</v>
      </c>
      <c r="P49" s="49">
        <v>0</v>
      </c>
      <c r="Q49" s="49">
        <v>0</v>
      </c>
      <c r="R49" s="48">
        <v>1</v>
      </c>
      <c r="S49" s="48">
        <v>0</v>
      </c>
      <c r="T49" s="48">
        <v>2</v>
      </c>
      <c r="U49" s="48">
        <v>1</v>
      </c>
      <c r="V49" s="48">
        <v>1</v>
      </c>
      <c r="W49" s="49">
        <v>0.5</v>
      </c>
      <c r="X49" s="49">
        <v>0.5</v>
      </c>
      <c r="Y49" s="78"/>
      <c r="Z49" s="78"/>
      <c r="AA49" s="78" t="s">
        <v>800</v>
      </c>
      <c r="AB49" s="85" t="s">
        <v>1587</v>
      </c>
      <c r="AC49" s="85" t="s">
        <v>1587</v>
      </c>
      <c r="AD49" s="85" t="s">
        <v>438</v>
      </c>
      <c r="AE49" s="85"/>
      <c r="AF49" s="85" t="s">
        <v>4277</v>
      </c>
      <c r="AG49" s="116">
        <v>0</v>
      </c>
      <c r="AH49" s="120">
        <v>0</v>
      </c>
      <c r="AI49" s="116">
        <v>0</v>
      </c>
      <c r="AJ49" s="120">
        <v>0</v>
      </c>
      <c r="AK49" s="116">
        <v>0</v>
      </c>
      <c r="AL49" s="120">
        <v>0</v>
      </c>
      <c r="AM49" s="116">
        <v>7</v>
      </c>
      <c r="AN49" s="120">
        <v>100</v>
      </c>
      <c r="AO49" s="116">
        <v>7</v>
      </c>
    </row>
    <row r="50" spans="1:41" ht="15">
      <c r="A50" s="87" t="s">
        <v>3819</v>
      </c>
      <c r="B50" s="65" t="s">
        <v>3834</v>
      </c>
      <c r="C50" s="65" t="s">
        <v>63</v>
      </c>
      <c r="D50" s="109"/>
      <c r="E50" s="108"/>
      <c r="F50" s="110" t="s">
        <v>5011</v>
      </c>
      <c r="G50" s="111"/>
      <c r="H50" s="111"/>
      <c r="I50" s="112">
        <v>50</v>
      </c>
      <c r="J50" s="113"/>
      <c r="K50" s="48">
        <v>2</v>
      </c>
      <c r="L50" s="48">
        <v>2</v>
      </c>
      <c r="M50" s="48">
        <v>0</v>
      </c>
      <c r="N50" s="48">
        <v>2</v>
      </c>
      <c r="O50" s="48">
        <v>1</v>
      </c>
      <c r="P50" s="49">
        <v>0</v>
      </c>
      <c r="Q50" s="49">
        <v>0</v>
      </c>
      <c r="R50" s="48">
        <v>1</v>
      </c>
      <c r="S50" s="48">
        <v>0</v>
      </c>
      <c r="T50" s="48">
        <v>2</v>
      </c>
      <c r="U50" s="48">
        <v>2</v>
      </c>
      <c r="V50" s="48">
        <v>1</v>
      </c>
      <c r="W50" s="49">
        <v>0.5</v>
      </c>
      <c r="X50" s="49">
        <v>0.5</v>
      </c>
      <c r="Y50" s="78" t="s">
        <v>698</v>
      </c>
      <c r="Z50" s="78" t="s">
        <v>781</v>
      </c>
      <c r="AA50" s="78" t="s">
        <v>818</v>
      </c>
      <c r="AB50" s="85" t="s">
        <v>4048</v>
      </c>
      <c r="AC50" s="85" t="s">
        <v>4169</v>
      </c>
      <c r="AD50" s="85"/>
      <c r="AE50" s="85" t="s">
        <v>245</v>
      </c>
      <c r="AF50" s="85" t="s">
        <v>4278</v>
      </c>
      <c r="AG50" s="116">
        <v>0</v>
      </c>
      <c r="AH50" s="120">
        <v>0</v>
      </c>
      <c r="AI50" s="116">
        <v>4</v>
      </c>
      <c r="AJ50" s="120">
        <v>8</v>
      </c>
      <c r="AK50" s="116">
        <v>0</v>
      </c>
      <c r="AL50" s="120">
        <v>0</v>
      </c>
      <c r="AM50" s="116">
        <v>46</v>
      </c>
      <c r="AN50" s="120">
        <v>92</v>
      </c>
      <c r="AO50" s="116">
        <v>50</v>
      </c>
    </row>
    <row r="51" spans="1:41" ht="15">
      <c r="A51" s="87" t="s">
        <v>3820</v>
      </c>
      <c r="B51" s="65" t="s">
        <v>3823</v>
      </c>
      <c r="C51" s="65" t="s">
        <v>57</v>
      </c>
      <c r="D51" s="109"/>
      <c r="E51" s="108"/>
      <c r="F51" s="110" t="s">
        <v>3820</v>
      </c>
      <c r="G51" s="111"/>
      <c r="H51" s="111"/>
      <c r="I51" s="112">
        <v>51</v>
      </c>
      <c r="J51" s="113"/>
      <c r="K51" s="48">
        <v>2</v>
      </c>
      <c r="L51" s="48">
        <v>1</v>
      </c>
      <c r="M51" s="48">
        <v>0</v>
      </c>
      <c r="N51" s="48">
        <v>1</v>
      </c>
      <c r="O51" s="48">
        <v>0</v>
      </c>
      <c r="P51" s="49">
        <v>0</v>
      </c>
      <c r="Q51" s="49">
        <v>0</v>
      </c>
      <c r="R51" s="48">
        <v>1</v>
      </c>
      <c r="S51" s="48">
        <v>0</v>
      </c>
      <c r="T51" s="48">
        <v>2</v>
      </c>
      <c r="U51" s="48">
        <v>1</v>
      </c>
      <c r="V51" s="48">
        <v>1</v>
      </c>
      <c r="W51" s="49">
        <v>0.5</v>
      </c>
      <c r="X51" s="49">
        <v>0.5</v>
      </c>
      <c r="Y51" s="78"/>
      <c r="Z51" s="78"/>
      <c r="AA51" s="78" t="s">
        <v>800</v>
      </c>
      <c r="AB51" s="85" t="s">
        <v>1587</v>
      </c>
      <c r="AC51" s="85" t="s">
        <v>1587</v>
      </c>
      <c r="AD51" s="85" t="s">
        <v>432</v>
      </c>
      <c r="AE51" s="85"/>
      <c r="AF51" s="85" t="s">
        <v>4279</v>
      </c>
      <c r="AG51" s="116">
        <v>2</v>
      </c>
      <c r="AH51" s="120">
        <v>7.407407407407407</v>
      </c>
      <c r="AI51" s="116">
        <v>0</v>
      </c>
      <c r="AJ51" s="120">
        <v>0</v>
      </c>
      <c r="AK51" s="116">
        <v>0</v>
      </c>
      <c r="AL51" s="120">
        <v>0</v>
      </c>
      <c r="AM51" s="116">
        <v>25</v>
      </c>
      <c r="AN51" s="120">
        <v>92.5925925925926</v>
      </c>
      <c r="AO51" s="116">
        <v>27</v>
      </c>
    </row>
    <row r="52" spans="1:41" ht="15">
      <c r="A52" s="87" t="s">
        <v>3821</v>
      </c>
      <c r="B52" s="65" t="s">
        <v>3824</v>
      </c>
      <c r="C52" s="65" t="s">
        <v>57</v>
      </c>
      <c r="D52" s="109"/>
      <c r="E52" s="108"/>
      <c r="F52" s="110" t="s">
        <v>5012</v>
      </c>
      <c r="G52" s="111"/>
      <c r="H52" s="111"/>
      <c r="I52" s="112">
        <v>52</v>
      </c>
      <c r="J52" s="113"/>
      <c r="K52" s="48">
        <v>2</v>
      </c>
      <c r="L52" s="48">
        <v>2</v>
      </c>
      <c r="M52" s="48">
        <v>0</v>
      </c>
      <c r="N52" s="48">
        <v>2</v>
      </c>
      <c r="O52" s="48">
        <v>1</v>
      </c>
      <c r="P52" s="49">
        <v>0</v>
      </c>
      <c r="Q52" s="49">
        <v>0</v>
      </c>
      <c r="R52" s="48">
        <v>1</v>
      </c>
      <c r="S52" s="48">
        <v>0</v>
      </c>
      <c r="T52" s="48">
        <v>2</v>
      </c>
      <c r="U52" s="48">
        <v>2</v>
      </c>
      <c r="V52" s="48">
        <v>1</v>
      </c>
      <c r="W52" s="49">
        <v>0.5</v>
      </c>
      <c r="X52" s="49">
        <v>0.5</v>
      </c>
      <c r="Y52" s="78"/>
      <c r="Z52" s="78"/>
      <c r="AA52" s="78" t="s">
        <v>811</v>
      </c>
      <c r="AB52" s="85" t="s">
        <v>4049</v>
      </c>
      <c r="AC52" s="85" t="s">
        <v>4170</v>
      </c>
      <c r="AD52" s="85"/>
      <c r="AE52" s="85" t="s">
        <v>230</v>
      </c>
      <c r="AF52" s="85" t="s">
        <v>4280</v>
      </c>
      <c r="AG52" s="116">
        <v>8</v>
      </c>
      <c r="AH52" s="120">
        <v>12.698412698412698</v>
      </c>
      <c r="AI52" s="116">
        <v>4</v>
      </c>
      <c r="AJ52" s="120">
        <v>6.349206349206349</v>
      </c>
      <c r="AK52" s="116">
        <v>0</v>
      </c>
      <c r="AL52" s="120">
        <v>0</v>
      </c>
      <c r="AM52" s="116">
        <v>51</v>
      </c>
      <c r="AN52" s="120">
        <v>80.95238095238095</v>
      </c>
      <c r="AO52" s="116">
        <v>63</v>
      </c>
    </row>
    <row r="53" spans="1:41" ht="15">
      <c r="A53" s="87" t="s">
        <v>3822</v>
      </c>
      <c r="B53" s="65" t="s">
        <v>3825</v>
      </c>
      <c r="C53" s="65" t="s">
        <v>57</v>
      </c>
      <c r="D53" s="109"/>
      <c r="E53" s="108"/>
      <c r="F53" s="110" t="s">
        <v>3822</v>
      </c>
      <c r="G53" s="111"/>
      <c r="H53" s="111"/>
      <c r="I53" s="112">
        <v>53</v>
      </c>
      <c r="J53" s="113"/>
      <c r="K53" s="48">
        <v>2</v>
      </c>
      <c r="L53" s="48">
        <v>1</v>
      </c>
      <c r="M53" s="48">
        <v>0</v>
      </c>
      <c r="N53" s="48">
        <v>1</v>
      </c>
      <c r="O53" s="48">
        <v>0</v>
      </c>
      <c r="P53" s="49">
        <v>0</v>
      </c>
      <c r="Q53" s="49">
        <v>0</v>
      </c>
      <c r="R53" s="48">
        <v>1</v>
      </c>
      <c r="S53" s="48">
        <v>0</v>
      </c>
      <c r="T53" s="48">
        <v>2</v>
      </c>
      <c r="U53" s="48">
        <v>1</v>
      </c>
      <c r="V53" s="48">
        <v>1</v>
      </c>
      <c r="W53" s="49">
        <v>0.5</v>
      </c>
      <c r="X53" s="49">
        <v>0.5</v>
      </c>
      <c r="Y53" s="78" t="s">
        <v>686</v>
      </c>
      <c r="Z53" s="78" t="s">
        <v>774</v>
      </c>
      <c r="AA53" s="78" t="s">
        <v>803</v>
      </c>
      <c r="AB53" s="85" t="s">
        <v>1587</v>
      </c>
      <c r="AC53" s="85" t="s">
        <v>1587</v>
      </c>
      <c r="AD53" s="85"/>
      <c r="AE53" s="85" t="s">
        <v>427</v>
      </c>
      <c r="AF53" s="85" t="s">
        <v>4281</v>
      </c>
      <c r="AG53" s="116">
        <v>1</v>
      </c>
      <c r="AH53" s="120">
        <v>5.555555555555555</v>
      </c>
      <c r="AI53" s="116">
        <v>0</v>
      </c>
      <c r="AJ53" s="120">
        <v>0</v>
      </c>
      <c r="AK53" s="116">
        <v>0</v>
      </c>
      <c r="AL53" s="120">
        <v>0</v>
      </c>
      <c r="AM53" s="116">
        <v>17</v>
      </c>
      <c r="AN53" s="120">
        <v>94.44444444444444</v>
      </c>
      <c r="AO53" s="116">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3772</v>
      </c>
      <c r="B2" s="85" t="s">
        <v>385</v>
      </c>
      <c r="C2" s="78">
        <f>VLOOKUP(GroupVertices[[#This Row],[Vertex]],Vertices[],MATCH("ID",Vertices[[#Headers],[Vertex]:[Vertex Content Word Count]],0),FALSE)</f>
        <v>266</v>
      </c>
    </row>
    <row r="3" spans="1:3" ht="15">
      <c r="A3" s="78" t="s">
        <v>3772</v>
      </c>
      <c r="B3" s="85" t="s">
        <v>502</v>
      </c>
      <c r="C3" s="78">
        <f>VLOOKUP(GroupVertices[[#This Row],[Vertex]],Vertices[],MATCH("ID",Vertices[[#Headers],[Vertex]:[Vertex Content Word Count]],0),FALSE)</f>
        <v>267</v>
      </c>
    </row>
    <row r="4" spans="1:3" ht="15">
      <c r="A4" s="78" t="s">
        <v>3772</v>
      </c>
      <c r="B4" s="85" t="s">
        <v>450</v>
      </c>
      <c r="C4" s="78">
        <f>VLOOKUP(GroupVertices[[#This Row],[Vertex]],Vertices[],MATCH("ID",Vertices[[#Headers],[Vertex]:[Vertex Content Word Count]],0),FALSE)</f>
        <v>153</v>
      </c>
    </row>
    <row r="5" spans="1:3" ht="15">
      <c r="A5" s="78" t="s">
        <v>3772</v>
      </c>
      <c r="B5" s="85" t="s">
        <v>379</v>
      </c>
      <c r="C5" s="78">
        <f>VLOOKUP(GroupVertices[[#This Row],[Vertex]],Vertices[],MATCH("ID",Vertices[[#Headers],[Vertex]:[Vertex Content Word Count]],0),FALSE)</f>
        <v>148</v>
      </c>
    </row>
    <row r="6" spans="1:3" ht="15">
      <c r="A6" s="78" t="s">
        <v>3772</v>
      </c>
      <c r="B6" s="85" t="s">
        <v>501</v>
      </c>
      <c r="C6" s="78">
        <f>VLOOKUP(GroupVertices[[#This Row],[Vertex]],Vertices[],MATCH("ID",Vertices[[#Headers],[Vertex]:[Vertex Content Word Count]],0),FALSE)</f>
        <v>262</v>
      </c>
    </row>
    <row r="7" spans="1:3" ht="15">
      <c r="A7" s="78" t="s">
        <v>3772</v>
      </c>
      <c r="B7" s="85" t="s">
        <v>500</v>
      </c>
      <c r="C7" s="78">
        <f>VLOOKUP(GroupVertices[[#This Row],[Vertex]],Vertices[],MATCH("ID",Vertices[[#Headers],[Vertex]:[Vertex Content Word Count]],0),FALSE)</f>
        <v>261</v>
      </c>
    </row>
    <row r="8" spans="1:3" ht="15">
      <c r="A8" s="78" t="s">
        <v>3772</v>
      </c>
      <c r="B8" s="85" t="s">
        <v>499</v>
      </c>
      <c r="C8" s="78">
        <f>VLOOKUP(GroupVertices[[#This Row],[Vertex]],Vertices[],MATCH("ID",Vertices[[#Headers],[Vertex]:[Vertex Content Word Count]],0),FALSE)</f>
        <v>260</v>
      </c>
    </row>
    <row r="9" spans="1:3" ht="15">
      <c r="A9" s="78" t="s">
        <v>3772</v>
      </c>
      <c r="B9" s="85" t="s">
        <v>498</v>
      </c>
      <c r="C9" s="78">
        <f>VLOOKUP(GroupVertices[[#This Row],[Vertex]],Vertices[],MATCH("ID",Vertices[[#Headers],[Vertex]:[Vertex Content Word Count]],0),FALSE)</f>
        <v>259</v>
      </c>
    </row>
    <row r="10" spans="1:3" ht="15">
      <c r="A10" s="78" t="s">
        <v>3772</v>
      </c>
      <c r="B10" s="85" t="s">
        <v>497</v>
      </c>
      <c r="C10" s="78">
        <f>VLOOKUP(GroupVertices[[#This Row],[Vertex]],Vertices[],MATCH("ID",Vertices[[#Headers],[Vertex]:[Vertex Content Word Count]],0),FALSE)</f>
        <v>258</v>
      </c>
    </row>
    <row r="11" spans="1:3" ht="15">
      <c r="A11" s="78" t="s">
        <v>3772</v>
      </c>
      <c r="B11" s="85" t="s">
        <v>496</v>
      </c>
      <c r="C11" s="78">
        <f>VLOOKUP(GroupVertices[[#This Row],[Vertex]],Vertices[],MATCH("ID",Vertices[[#Headers],[Vertex]:[Vertex Content Word Count]],0),FALSE)</f>
        <v>257</v>
      </c>
    </row>
    <row r="12" spans="1:3" ht="15">
      <c r="A12" s="78" t="s">
        <v>3772</v>
      </c>
      <c r="B12" s="85" t="s">
        <v>495</v>
      </c>
      <c r="C12" s="78">
        <f>VLOOKUP(GroupVertices[[#This Row],[Vertex]],Vertices[],MATCH("ID",Vertices[[#Headers],[Vertex]:[Vertex Content Word Count]],0),FALSE)</f>
        <v>256</v>
      </c>
    </row>
    <row r="13" spans="1:3" ht="15">
      <c r="A13" s="78" t="s">
        <v>3772</v>
      </c>
      <c r="B13" s="85" t="s">
        <v>494</v>
      </c>
      <c r="C13" s="78">
        <f>VLOOKUP(GroupVertices[[#This Row],[Vertex]],Vertices[],MATCH("ID",Vertices[[#Headers],[Vertex]:[Vertex Content Word Count]],0),FALSE)</f>
        <v>255</v>
      </c>
    </row>
    <row r="14" spans="1:3" ht="15">
      <c r="A14" s="78" t="s">
        <v>3772</v>
      </c>
      <c r="B14" s="85" t="s">
        <v>493</v>
      </c>
      <c r="C14" s="78">
        <f>VLOOKUP(GroupVertices[[#This Row],[Vertex]],Vertices[],MATCH("ID",Vertices[[#Headers],[Vertex]:[Vertex Content Word Count]],0),FALSE)</f>
        <v>254</v>
      </c>
    </row>
    <row r="15" spans="1:3" ht="15">
      <c r="A15" s="78" t="s">
        <v>3772</v>
      </c>
      <c r="B15" s="85" t="s">
        <v>492</v>
      </c>
      <c r="C15" s="78">
        <f>VLOOKUP(GroupVertices[[#This Row],[Vertex]],Vertices[],MATCH("ID",Vertices[[#Headers],[Vertex]:[Vertex Content Word Count]],0),FALSE)</f>
        <v>253</v>
      </c>
    </row>
    <row r="16" spans="1:3" ht="15">
      <c r="A16" s="78" t="s">
        <v>3772</v>
      </c>
      <c r="B16" s="85" t="s">
        <v>491</v>
      </c>
      <c r="C16" s="78">
        <f>VLOOKUP(GroupVertices[[#This Row],[Vertex]],Vertices[],MATCH("ID",Vertices[[#Headers],[Vertex]:[Vertex Content Word Count]],0),FALSE)</f>
        <v>252</v>
      </c>
    </row>
    <row r="17" spans="1:3" ht="15">
      <c r="A17" s="78" t="s">
        <v>3772</v>
      </c>
      <c r="B17" s="85" t="s">
        <v>490</v>
      </c>
      <c r="C17" s="78">
        <f>VLOOKUP(GroupVertices[[#This Row],[Vertex]],Vertices[],MATCH("ID",Vertices[[#Headers],[Vertex]:[Vertex Content Word Count]],0),FALSE)</f>
        <v>251</v>
      </c>
    </row>
    <row r="18" spans="1:3" ht="15">
      <c r="A18" s="78" t="s">
        <v>3772</v>
      </c>
      <c r="B18" s="85" t="s">
        <v>489</v>
      </c>
      <c r="C18" s="78">
        <f>VLOOKUP(GroupVertices[[#This Row],[Vertex]],Vertices[],MATCH("ID",Vertices[[#Headers],[Vertex]:[Vertex Content Word Count]],0),FALSE)</f>
        <v>250</v>
      </c>
    </row>
    <row r="19" spans="1:3" ht="15">
      <c r="A19" s="78" t="s">
        <v>3772</v>
      </c>
      <c r="B19" s="85" t="s">
        <v>488</v>
      </c>
      <c r="C19" s="78">
        <f>VLOOKUP(GroupVertices[[#This Row],[Vertex]],Vertices[],MATCH("ID",Vertices[[#Headers],[Vertex]:[Vertex Content Word Count]],0),FALSE)</f>
        <v>249</v>
      </c>
    </row>
    <row r="20" spans="1:3" ht="15">
      <c r="A20" s="78" t="s">
        <v>3772</v>
      </c>
      <c r="B20" s="85" t="s">
        <v>487</v>
      </c>
      <c r="C20" s="78">
        <f>VLOOKUP(GroupVertices[[#This Row],[Vertex]],Vertices[],MATCH("ID",Vertices[[#Headers],[Vertex]:[Vertex Content Word Count]],0),FALSE)</f>
        <v>248</v>
      </c>
    </row>
    <row r="21" spans="1:3" ht="15">
      <c r="A21" s="78" t="s">
        <v>3772</v>
      </c>
      <c r="B21" s="85" t="s">
        <v>486</v>
      </c>
      <c r="C21" s="78">
        <f>VLOOKUP(GroupVertices[[#This Row],[Vertex]],Vertices[],MATCH("ID",Vertices[[#Headers],[Vertex]:[Vertex Content Word Count]],0),FALSE)</f>
        <v>247</v>
      </c>
    </row>
    <row r="22" spans="1:3" ht="15">
      <c r="A22" s="78" t="s">
        <v>3772</v>
      </c>
      <c r="B22" s="85" t="s">
        <v>485</v>
      </c>
      <c r="C22" s="78">
        <f>VLOOKUP(GroupVertices[[#This Row],[Vertex]],Vertices[],MATCH("ID",Vertices[[#Headers],[Vertex]:[Vertex Content Word Count]],0),FALSE)</f>
        <v>246</v>
      </c>
    </row>
    <row r="23" spans="1:3" ht="15">
      <c r="A23" s="78" t="s">
        <v>3772</v>
      </c>
      <c r="B23" s="85" t="s">
        <v>484</v>
      </c>
      <c r="C23" s="78">
        <f>VLOOKUP(GroupVertices[[#This Row],[Vertex]],Vertices[],MATCH("ID",Vertices[[#Headers],[Vertex]:[Vertex Content Word Count]],0),FALSE)</f>
        <v>245</v>
      </c>
    </row>
    <row r="24" spans="1:3" ht="15">
      <c r="A24" s="78" t="s">
        <v>3772</v>
      </c>
      <c r="B24" s="85" t="s">
        <v>483</v>
      </c>
      <c r="C24" s="78">
        <f>VLOOKUP(GroupVertices[[#This Row],[Vertex]],Vertices[],MATCH("ID",Vertices[[#Headers],[Vertex]:[Vertex Content Word Count]],0),FALSE)</f>
        <v>244</v>
      </c>
    </row>
    <row r="25" spans="1:3" ht="15">
      <c r="A25" s="78" t="s">
        <v>3772</v>
      </c>
      <c r="B25" s="85" t="s">
        <v>381</v>
      </c>
      <c r="C25" s="78">
        <f>VLOOKUP(GroupVertices[[#This Row],[Vertex]],Vertices[],MATCH("ID",Vertices[[#Headers],[Vertex]:[Vertex Content Word Count]],0),FALSE)</f>
        <v>242</v>
      </c>
    </row>
    <row r="26" spans="1:3" ht="15">
      <c r="A26" s="78" t="s">
        <v>3772</v>
      </c>
      <c r="B26" s="85" t="s">
        <v>482</v>
      </c>
      <c r="C26" s="78">
        <f>VLOOKUP(GroupVertices[[#This Row],[Vertex]],Vertices[],MATCH("ID",Vertices[[#Headers],[Vertex]:[Vertex Content Word Count]],0),FALSE)</f>
        <v>243</v>
      </c>
    </row>
    <row r="27" spans="1:3" ht="15">
      <c r="A27" s="78" t="s">
        <v>3772</v>
      </c>
      <c r="B27" s="85" t="s">
        <v>481</v>
      </c>
      <c r="C27" s="78">
        <f>VLOOKUP(GroupVertices[[#This Row],[Vertex]],Vertices[],MATCH("ID",Vertices[[#Headers],[Vertex]:[Vertex Content Word Count]],0),FALSE)</f>
        <v>241</v>
      </c>
    </row>
    <row r="28" spans="1:3" ht="15">
      <c r="A28" s="78" t="s">
        <v>3772</v>
      </c>
      <c r="B28" s="85" t="s">
        <v>480</v>
      </c>
      <c r="C28" s="78">
        <f>VLOOKUP(GroupVertices[[#This Row],[Vertex]],Vertices[],MATCH("ID",Vertices[[#Headers],[Vertex]:[Vertex Content Word Count]],0),FALSE)</f>
        <v>240</v>
      </c>
    </row>
    <row r="29" spans="1:3" ht="15">
      <c r="A29" s="78" t="s">
        <v>3772</v>
      </c>
      <c r="B29" s="85" t="s">
        <v>479</v>
      </c>
      <c r="C29" s="78">
        <f>VLOOKUP(GroupVertices[[#This Row],[Vertex]],Vertices[],MATCH("ID",Vertices[[#Headers],[Vertex]:[Vertex Content Word Count]],0),FALSE)</f>
        <v>239</v>
      </c>
    </row>
    <row r="30" spans="1:3" ht="15">
      <c r="A30" s="78" t="s">
        <v>3772</v>
      </c>
      <c r="B30" s="85" t="s">
        <v>473</v>
      </c>
      <c r="C30" s="78">
        <f>VLOOKUP(GroupVertices[[#This Row],[Vertex]],Vertices[],MATCH("ID",Vertices[[#Headers],[Vertex]:[Vertex Content Word Count]],0),FALSE)</f>
        <v>232</v>
      </c>
    </row>
    <row r="31" spans="1:3" ht="15">
      <c r="A31" s="78" t="s">
        <v>3772</v>
      </c>
      <c r="B31" s="85" t="s">
        <v>377</v>
      </c>
      <c r="C31" s="78">
        <f>VLOOKUP(GroupVertices[[#This Row],[Vertex]],Vertices[],MATCH("ID",Vertices[[#Headers],[Vertex]:[Vertex Content Word Count]],0),FALSE)</f>
        <v>229</v>
      </c>
    </row>
    <row r="32" spans="1:3" ht="15">
      <c r="A32" s="78" t="s">
        <v>3772</v>
      </c>
      <c r="B32" s="85" t="s">
        <v>472</v>
      </c>
      <c r="C32" s="78">
        <f>VLOOKUP(GroupVertices[[#This Row],[Vertex]],Vertices[],MATCH("ID",Vertices[[#Headers],[Vertex]:[Vertex Content Word Count]],0),FALSE)</f>
        <v>231</v>
      </c>
    </row>
    <row r="33" spans="1:3" ht="15">
      <c r="A33" s="78" t="s">
        <v>3772</v>
      </c>
      <c r="B33" s="85" t="s">
        <v>471</v>
      </c>
      <c r="C33" s="78">
        <f>VLOOKUP(GroupVertices[[#This Row],[Vertex]],Vertices[],MATCH("ID",Vertices[[#Headers],[Vertex]:[Vertex Content Word Count]],0),FALSE)</f>
        <v>230</v>
      </c>
    </row>
    <row r="34" spans="1:3" ht="15">
      <c r="A34" s="78" t="s">
        <v>3772</v>
      </c>
      <c r="B34" s="85" t="s">
        <v>455</v>
      </c>
      <c r="C34" s="78">
        <f>VLOOKUP(GroupVertices[[#This Row],[Vertex]],Vertices[],MATCH("ID",Vertices[[#Headers],[Vertex]:[Vertex Content Word Count]],0),FALSE)</f>
        <v>158</v>
      </c>
    </row>
    <row r="35" spans="1:3" ht="15">
      <c r="A35" s="78" t="s">
        <v>3772</v>
      </c>
      <c r="B35" s="85" t="s">
        <v>454</v>
      </c>
      <c r="C35" s="78">
        <f>VLOOKUP(GroupVertices[[#This Row],[Vertex]],Vertices[],MATCH("ID",Vertices[[#Headers],[Vertex]:[Vertex Content Word Count]],0),FALSE)</f>
        <v>157</v>
      </c>
    </row>
    <row r="36" spans="1:3" ht="15">
      <c r="A36" s="78" t="s">
        <v>3772</v>
      </c>
      <c r="B36" s="85" t="s">
        <v>453</v>
      </c>
      <c r="C36" s="78">
        <f>VLOOKUP(GroupVertices[[#This Row],[Vertex]],Vertices[],MATCH("ID",Vertices[[#Headers],[Vertex]:[Vertex Content Word Count]],0),FALSE)</f>
        <v>156</v>
      </c>
    </row>
    <row r="37" spans="1:3" ht="15">
      <c r="A37" s="78" t="s">
        <v>3772</v>
      </c>
      <c r="B37" s="85" t="s">
        <v>452</v>
      </c>
      <c r="C37" s="78">
        <f>VLOOKUP(GroupVertices[[#This Row],[Vertex]],Vertices[],MATCH("ID",Vertices[[#Headers],[Vertex]:[Vertex Content Word Count]],0),FALSE)</f>
        <v>155</v>
      </c>
    </row>
    <row r="38" spans="1:3" ht="15">
      <c r="A38" s="78" t="s">
        <v>3772</v>
      </c>
      <c r="B38" s="85" t="s">
        <v>451</v>
      </c>
      <c r="C38" s="78">
        <f>VLOOKUP(GroupVertices[[#This Row],[Vertex]],Vertices[],MATCH("ID",Vertices[[#Headers],[Vertex]:[Vertex Content Word Count]],0),FALSE)</f>
        <v>154</v>
      </c>
    </row>
    <row r="39" spans="1:3" ht="15">
      <c r="A39" s="78" t="s">
        <v>3772</v>
      </c>
      <c r="B39" s="85" t="s">
        <v>449</v>
      </c>
      <c r="C39" s="78">
        <f>VLOOKUP(GroupVertices[[#This Row],[Vertex]],Vertices[],MATCH("ID",Vertices[[#Headers],[Vertex]:[Vertex Content Word Count]],0),FALSE)</f>
        <v>152</v>
      </c>
    </row>
    <row r="40" spans="1:3" ht="15">
      <c r="A40" s="78" t="s">
        <v>3772</v>
      </c>
      <c r="B40" s="85" t="s">
        <v>470</v>
      </c>
      <c r="C40" s="78">
        <f>VLOOKUP(GroupVertices[[#This Row],[Vertex]],Vertices[],MATCH("ID",Vertices[[#Headers],[Vertex]:[Vertex Content Word Count]],0),FALSE)</f>
        <v>224</v>
      </c>
    </row>
    <row r="41" spans="1:3" ht="15">
      <c r="A41" s="78" t="s">
        <v>3772</v>
      </c>
      <c r="B41" s="85" t="s">
        <v>371</v>
      </c>
      <c r="C41" s="78">
        <f>VLOOKUP(GroupVertices[[#This Row],[Vertex]],Vertices[],MATCH("ID",Vertices[[#Headers],[Vertex]:[Vertex Content Word Count]],0),FALSE)</f>
        <v>223</v>
      </c>
    </row>
    <row r="42" spans="1:3" ht="15">
      <c r="A42" s="78" t="s">
        <v>3772</v>
      </c>
      <c r="B42" s="85" t="s">
        <v>323</v>
      </c>
      <c r="C42" s="78">
        <f>VLOOKUP(GroupVertices[[#This Row],[Vertex]],Vertices[],MATCH("ID",Vertices[[#Headers],[Vertex]:[Vertex Content Word Count]],0),FALSE)</f>
        <v>160</v>
      </c>
    </row>
    <row r="43" spans="1:3" ht="15">
      <c r="A43" s="78" t="s">
        <v>3772</v>
      </c>
      <c r="B43" s="85" t="s">
        <v>321</v>
      </c>
      <c r="C43" s="78">
        <f>VLOOKUP(GroupVertices[[#This Row],[Vertex]],Vertices[],MATCH("ID",Vertices[[#Headers],[Vertex]:[Vertex Content Word Count]],0),FALSE)</f>
        <v>151</v>
      </c>
    </row>
    <row r="44" spans="1:3" ht="15">
      <c r="A44" s="78" t="s">
        <v>3772</v>
      </c>
      <c r="B44" s="85" t="s">
        <v>320</v>
      </c>
      <c r="C44" s="78">
        <f>VLOOKUP(GroupVertices[[#This Row],[Vertex]],Vertices[],MATCH("ID",Vertices[[#Headers],[Vertex]:[Vertex Content Word Count]],0),FALSE)</f>
        <v>150</v>
      </c>
    </row>
    <row r="45" spans="1:3" ht="15">
      <c r="A45" s="78" t="s">
        <v>3772</v>
      </c>
      <c r="B45" s="85" t="s">
        <v>380</v>
      </c>
      <c r="C45" s="78">
        <f>VLOOKUP(GroupVertices[[#This Row],[Vertex]],Vertices[],MATCH("ID",Vertices[[#Headers],[Vertex]:[Vertex Content Word Count]],0),FALSE)</f>
        <v>147</v>
      </c>
    </row>
    <row r="46" spans="1:3" ht="15">
      <c r="A46" s="78" t="s">
        <v>3772</v>
      </c>
      <c r="B46" s="85" t="s">
        <v>448</v>
      </c>
      <c r="C46" s="78">
        <f>VLOOKUP(GroupVertices[[#This Row],[Vertex]],Vertices[],MATCH("ID",Vertices[[#Headers],[Vertex]:[Vertex Content Word Count]],0),FALSE)</f>
        <v>146</v>
      </c>
    </row>
    <row r="47" spans="1:3" ht="15">
      <c r="A47" s="78" t="s">
        <v>3772</v>
      </c>
      <c r="B47" s="85" t="s">
        <v>319</v>
      </c>
      <c r="C47" s="78">
        <f>VLOOKUP(GroupVertices[[#This Row],[Vertex]],Vertices[],MATCH("ID",Vertices[[#Headers],[Vertex]:[Vertex Content Word Count]],0),FALSE)</f>
        <v>149</v>
      </c>
    </row>
    <row r="48" spans="1:3" ht="15">
      <c r="A48" s="78" t="s">
        <v>3772</v>
      </c>
      <c r="B48" s="85" t="s">
        <v>318</v>
      </c>
      <c r="C48" s="78">
        <f>VLOOKUP(GroupVertices[[#This Row],[Vertex]],Vertices[],MATCH("ID",Vertices[[#Headers],[Vertex]:[Vertex Content Word Count]],0),FALSE)</f>
        <v>145</v>
      </c>
    </row>
    <row r="49" spans="1:3" ht="15">
      <c r="A49" s="78" t="s">
        <v>3773</v>
      </c>
      <c r="B49" s="85" t="s">
        <v>213</v>
      </c>
      <c r="C49" s="78">
        <f>VLOOKUP(GroupVertices[[#This Row],[Vertex]],Vertices[],MATCH("ID",Vertices[[#Headers],[Vertex]:[Vertex Content Word Count]],0),FALSE)</f>
        <v>8</v>
      </c>
    </row>
    <row r="50" spans="1:3" ht="15">
      <c r="A50" s="78" t="s">
        <v>3773</v>
      </c>
      <c r="B50" s="85" t="s">
        <v>219</v>
      </c>
      <c r="C50" s="78">
        <f>VLOOKUP(GroupVertices[[#This Row],[Vertex]],Vertices[],MATCH("ID",Vertices[[#Headers],[Vertex]:[Vertex Content Word Count]],0),FALSE)</f>
        <v>23</v>
      </c>
    </row>
    <row r="51" spans="1:3" ht="15">
      <c r="A51" s="78" t="s">
        <v>3773</v>
      </c>
      <c r="B51" s="85" t="s">
        <v>220</v>
      </c>
      <c r="C51" s="78">
        <f>VLOOKUP(GroupVertices[[#This Row],[Vertex]],Vertices[],MATCH("ID",Vertices[[#Headers],[Vertex]:[Vertex Content Word Count]],0),FALSE)</f>
        <v>24</v>
      </c>
    </row>
    <row r="52" spans="1:3" ht="15">
      <c r="A52" s="78" t="s">
        <v>3773</v>
      </c>
      <c r="B52" s="85" t="s">
        <v>221</v>
      </c>
      <c r="C52" s="78">
        <f>VLOOKUP(GroupVertices[[#This Row],[Vertex]],Vertices[],MATCH("ID",Vertices[[#Headers],[Vertex]:[Vertex Content Word Count]],0),FALSE)</f>
        <v>25</v>
      </c>
    </row>
    <row r="53" spans="1:3" ht="15">
      <c r="A53" s="78" t="s">
        <v>3773</v>
      </c>
      <c r="B53" s="85" t="s">
        <v>222</v>
      </c>
      <c r="C53" s="78">
        <f>VLOOKUP(GroupVertices[[#This Row],[Vertex]],Vertices[],MATCH("ID",Vertices[[#Headers],[Vertex]:[Vertex Content Word Count]],0),FALSE)</f>
        <v>26</v>
      </c>
    </row>
    <row r="54" spans="1:3" ht="15">
      <c r="A54" s="78" t="s">
        <v>3773</v>
      </c>
      <c r="B54" s="85" t="s">
        <v>226</v>
      </c>
      <c r="C54" s="78">
        <f>VLOOKUP(GroupVertices[[#This Row],[Vertex]],Vertices[],MATCH("ID",Vertices[[#Headers],[Vertex]:[Vertex Content Word Count]],0),FALSE)</f>
        <v>31</v>
      </c>
    </row>
    <row r="55" spans="1:3" ht="15">
      <c r="A55" s="78" t="s">
        <v>3773</v>
      </c>
      <c r="B55" s="85" t="s">
        <v>227</v>
      </c>
      <c r="C55" s="78">
        <f>VLOOKUP(GroupVertices[[#This Row],[Vertex]],Vertices[],MATCH("ID",Vertices[[#Headers],[Vertex]:[Vertex Content Word Count]],0),FALSE)</f>
        <v>32</v>
      </c>
    </row>
    <row r="56" spans="1:3" ht="15">
      <c r="A56" s="78" t="s">
        <v>3773</v>
      </c>
      <c r="B56" s="85" t="s">
        <v>228</v>
      </c>
      <c r="C56" s="78">
        <f>VLOOKUP(GroupVertices[[#This Row],[Vertex]],Vertices[],MATCH("ID",Vertices[[#Headers],[Vertex]:[Vertex Content Word Count]],0),FALSE)</f>
        <v>33</v>
      </c>
    </row>
    <row r="57" spans="1:3" ht="15">
      <c r="A57" s="78" t="s">
        <v>3773</v>
      </c>
      <c r="B57" s="85" t="s">
        <v>229</v>
      </c>
      <c r="C57" s="78">
        <f>VLOOKUP(GroupVertices[[#This Row],[Vertex]],Vertices[],MATCH("ID",Vertices[[#Headers],[Vertex]:[Vertex Content Word Count]],0),FALSE)</f>
        <v>34</v>
      </c>
    </row>
    <row r="58" spans="1:3" ht="15">
      <c r="A58" s="78" t="s">
        <v>3773</v>
      </c>
      <c r="B58" s="85" t="s">
        <v>236</v>
      </c>
      <c r="C58" s="78">
        <f>VLOOKUP(GroupVertices[[#This Row],[Vertex]],Vertices[],MATCH("ID",Vertices[[#Headers],[Vertex]:[Vertex Content Word Count]],0),FALSE)</f>
        <v>44</v>
      </c>
    </row>
    <row r="59" spans="1:3" ht="15">
      <c r="A59" s="78" t="s">
        <v>3773</v>
      </c>
      <c r="B59" s="85" t="s">
        <v>238</v>
      </c>
      <c r="C59" s="78">
        <f>VLOOKUP(GroupVertices[[#This Row],[Vertex]],Vertices[],MATCH("ID",Vertices[[#Headers],[Vertex]:[Vertex Content Word Count]],0),FALSE)</f>
        <v>46</v>
      </c>
    </row>
    <row r="60" spans="1:3" ht="15">
      <c r="A60" s="78" t="s">
        <v>3773</v>
      </c>
      <c r="B60" s="85" t="s">
        <v>239</v>
      </c>
      <c r="C60" s="78">
        <f>VLOOKUP(GroupVertices[[#This Row],[Vertex]],Vertices[],MATCH("ID",Vertices[[#Headers],[Vertex]:[Vertex Content Word Count]],0),FALSE)</f>
        <v>47</v>
      </c>
    </row>
    <row r="61" spans="1:3" ht="15">
      <c r="A61" s="78" t="s">
        <v>3773</v>
      </c>
      <c r="B61" s="85" t="s">
        <v>248</v>
      </c>
      <c r="C61" s="78">
        <f>VLOOKUP(GroupVertices[[#This Row],[Vertex]],Vertices[],MATCH("ID",Vertices[[#Headers],[Vertex]:[Vertex Content Word Count]],0),FALSE)</f>
        <v>62</v>
      </c>
    </row>
    <row r="62" spans="1:3" ht="15">
      <c r="A62" s="78" t="s">
        <v>3773</v>
      </c>
      <c r="B62" s="85" t="s">
        <v>249</v>
      </c>
      <c r="C62" s="78">
        <f>VLOOKUP(GroupVertices[[#This Row],[Vertex]],Vertices[],MATCH("ID",Vertices[[#Headers],[Vertex]:[Vertex Content Word Count]],0),FALSE)</f>
        <v>63</v>
      </c>
    </row>
    <row r="63" spans="1:3" ht="15">
      <c r="A63" s="78" t="s">
        <v>3773</v>
      </c>
      <c r="B63" s="85" t="s">
        <v>250</v>
      </c>
      <c r="C63" s="78">
        <f>VLOOKUP(GroupVertices[[#This Row],[Vertex]],Vertices[],MATCH("ID",Vertices[[#Headers],[Vertex]:[Vertex Content Word Count]],0),FALSE)</f>
        <v>64</v>
      </c>
    </row>
    <row r="64" spans="1:3" ht="15">
      <c r="A64" s="78" t="s">
        <v>3773</v>
      </c>
      <c r="B64" s="85" t="s">
        <v>263</v>
      </c>
      <c r="C64" s="78">
        <f>VLOOKUP(GroupVertices[[#This Row],[Vertex]],Vertices[],MATCH("ID",Vertices[[#Headers],[Vertex]:[Vertex Content Word Count]],0),FALSE)</f>
        <v>79</v>
      </c>
    </row>
    <row r="65" spans="1:3" ht="15">
      <c r="A65" s="78" t="s">
        <v>3773</v>
      </c>
      <c r="B65" s="85" t="s">
        <v>264</v>
      </c>
      <c r="C65" s="78">
        <f>VLOOKUP(GroupVertices[[#This Row],[Vertex]],Vertices[],MATCH("ID",Vertices[[#Headers],[Vertex]:[Vertex Content Word Count]],0),FALSE)</f>
        <v>80</v>
      </c>
    </row>
    <row r="66" spans="1:3" ht="15">
      <c r="A66" s="78" t="s">
        <v>3773</v>
      </c>
      <c r="B66" s="85" t="s">
        <v>275</v>
      </c>
      <c r="C66" s="78">
        <f>VLOOKUP(GroupVertices[[#This Row],[Vertex]],Vertices[],MATCH("ID",Vertices[[#Headers],[Vertex]:[Vertex Content Word Count]],0),FALSE)</f>
        <v>95</v>
      </c>
    </row>
    <row r="67" spans="1:3" ht="15">
      <c r="A67" s="78" t="s">
        <v>3773</v>
      </c>
      <c r="B67" s="85" t="s">
        <v>276</v>
      </c>
      <c r="C67" s="78">
        <f>VLOOKUP(GroupVertices[[#This Row],[Vertex]],Vertices[],MATCH("ID",Vertices[[#Headers],[Vertex]:[Vertex Content Word Count]],0),FALSE)</f>
        <v>96</v>
      </c>
    </row>
    <row r="68" spans="1:3" ht="15">
      <c r="A68" s="78" t="s">
        <v>3773</v>
      </c>
      <c r="B68" s="85" t="s">
        <v>284</v>
      </c>
      <c r="C68" s="78">
        <f>VLOOKUP(GroupVertices[[#This Row],[Vertex]],Vertices[],MATCH("ID",Vertices[[#Headers],[Vertex]:[Vertex Content Word Count]],0),FALSE)</f>
        <v>105</v>
      </c>
    </row>
    <row r="69" spans="1:3" ht="15">
      <c r="A69" s="78" t="s">
        <v>3773</v>
      </c>
      <c r="B69" s="85" t="s">
        <v>314</v>
      </c>
      <c r="C69" s="78">
        <f>VLOOKUP(GroupVertices[[#This Row],[Vertex]],Vertices[],MATCH("ID",Vertices[[#Headers],[Vertex]:[Vertex Content Word Count]],0),FALSE)</f>
        <v>141</v>
      </c>
    </row>
    <row r="70" spans="1:3" ht="15">
      <c r="A70" s="78" t="s">
        <v>3773</v>
      </c>
      <c r="B70" s="85" t="s">
        <v>316</v>
      </c>
      <c r="C70" s="78">
        <f>VLOOKUP(GroupVertices[[#This Row],[Vertex]],Vertices[],MATCH("ID",Vertices[[#Headers],[Vertex]:[Vertex Content Word Count]],0),FALSE)</f>
        <v>143</v>
      </c>
    </row>
    <row r="71" spans="1:3" ht="15">
      <c r="A71" s="78" t="s">
        <v>3773</v>
      </c>
      <c r="B71" s="85" t="s">
        <v>325</v>
      </c>
      <c r="C71" s="78">
        <f>VLOOKUP(GroupVertices[[#This Row],[Vertex]],Vertices[],MATCH("ID",Vertices[[#Headers],[Vertex]:[Vertex Content Word Count]],0),FALSE)</f>
        <v>164</v>
      </c>
    </row>
    <row r="72" spans="1:3" ht="15">
      <c r="A72" s="78" t="s">
        <v>3773</v>
      </c>
      <c r="B72" s="85" t="s">
        <v>331</v>
      </c>
      <c r="C72" s="78">
        <f>VLOOKUP(GroupVertices[[#This Row],[Vertex]],Vertices[],MATCH("ID",Vertices[[#Headers],[Vertex]:[Vertex Content Word Count]],0),FALSE)</f>
        <v>175</v>
      </c>
    </row>
    <row r="73" spans="1:3" ht="15">
      <c r="A73" s="78" t="s">
        <v>3773</v>
      </c>
      <c r="B73" s="85" t="s">
        <v>335</v>
      </c>
      <c r="C73" s="78">
        <f>VLOOKUP(GroupVertices[[#This Row],[Vertex]],Vertices[],MATCH("ID",Vertices[[#Headers],[Vertex]:[Vertex Content Word Count]],0),FALSE)</f>
        <v>179</v>
      </c>
    </row>
    <row r="74" spans="1:3" ht="15">
      <c r="A74" s="78" t="s">
        <v>3773</v>
      </c>
      <c r="B74" s="85" t="s">
        <v>338</v>
      </c>
      <c r="C74" s="78">
        <f>VLOOKUP(GroupVertices[[#This Row],[Vertex]],Vertices[],MATCH("ID",Vertices[[#Headers],[Vertex]:[Vertex Content Word Count]],0),FALSE)</f>
        <v>182</v>
      </c>
    </row>
    <row r="75" spans="1:3" ht="15">
      <c r="A75" s="78" t="s">
        <v>3773</v>
      </c>
      <c r="B75" s="85" t="s">
        <v>348</v>
      </c>
      <c r="C75" s="78">
        <f>VLOOKUP(GroupVertices[[#This Row],[Vertex]],Vertices[],MATCH("ID",Vertices[[#Headers],[Vertex]:[Vertex Content Word Count]],0),FALSE)</f>
        <v>195</v>
      </c>
    </row>
    <row r="76" spans="1:3" ht="15">
      <c r="A76" s="78" t="s">
        <v>3773</v>
      </c>
      <c r="B76" s="85" t="s">
        <v>353</v>
      </c>
      <c r="C76" s="78">
        <f>VLOOKUP(GroupVertices[[#This Row],[Vertex]],Vertices[],MATCH("ID",Vertices[[#Headers],[Vertex]:[Vertex Content Word Count]],0),FALSE)</f>
        <v>199</v>
      </c>
    </row>
    <row r="77" spans="1:3" ht="15">
      <c r="A77" s="78" t="s">
        <v>3773</v>
      </c>
      <c r="B77" s="85" t="s">
        <v>364</v>
      </c>
      <c r="C77" s="78">
        <f>VLOOKUP(GroupVertices[[#This Row],[Vertex]],Vertices[],MATCH("ID",Vertices[[#Headers],[Vertex]:[Vertex Content Word Count]],0),FALSE)</f>
        <v>213</v>
      </c>
    </row>
    <row r="78" spans="1:3" ht="15">
      <c r="A78" s="78" t="s">
        <v>3773</v>
      </c>
      <c r="B78" s="85" t="s">
        <v>384</v>
      </c>
      <c r="C78" s="78">
        <f>VLOOKUP(GroupVertices[[#This Row],[Vertex]],Vertices[],MATCH("ID",Vertices[[#Headers],[Vertex]:[Vertex Content Word Count]],0),FALSE)</f>
        <v>265</v>
      </c>
    </row>
    <row r="79" spans="1:3" ht="15">
      <c r="A79" s="78" t="s">
        <v>3773</v>
      </c>
      <c r="B79" s="85" t="s">
        <v>386</v>
      </c>
      <c r="C79" s="78">
        <f>VLOOKUP(GroupVertices[[#This Row],[Vertex]],Vertices[],MATCH("ID",Vertices[[#Headers],[Vertex]:[Vertex Content Word Count]],0),FALSE)</f>
        <v>268</v>
      </c>
    </row>
    <row r="80" spans="1:3" ht="15">
      <c r="A80" s="78" t="s">
        <v>3773</v>
      </c>
      <c r="B80" s="85" t="s">
        <v>388</v>
      </c>
      <c r="C80" s="78">
        <f>VLOOKUP(GroupVertices[[#This Row],[Vertex]],Vertices[],MATCH("ID",Vertices[[#Headers],[Vertex]:[Vertex Content Word Count]],0),FALSE)</f>
        <v>281</v>
      </c>
    </row>
    <row r="81" spans="1:3" ht="15">
      <c r="A81" s="78" t="s">
        <v>3773</v>
      </c>
      <c r="B81" s="85" t="s">
        <v>415</v>
      </c>
      <c r="C81" s="78">
        <f>VLOOKUP(GroupVertices[[#This Row],[Vertex]],Vertices[],MATCH("ID",Vertices[[#Headers],[Vertex]:[Vertex Content Word Count]],0),FALSE)</f>
        <v>313</v>
      </c>
    </row>
    <row r="82" spans="1:3" ht="15">
      <c r="A82" s="78" t="s">
        <v>3773</v>
      </c>
      <c r="B82" s="85" t="s">
        <v>419</v>
      </c>
      <c r="C82" s="78">
        <f>VLOOKUP(GroupVertices[[#This Row],[Vertex]],Vertices[],MATCH("ID",Vertices[[#Headers],[Vertex]:[Vertex Content Word Count]],0),FALSE)</f>
        <v>316</v>
      </c>
    </row>
    <row r="83" spans="1:3" ht="15">
      <c r="A83" s="78" t="s">
        <v>3774</v>
      </c>
      <c r="B83" s="85" t="s">
        <v>360</v>
      </c>
      <c r="C83" s="78">
        <f>VLOOKUP(GroupVertices[[#This Row],[Vertex]],Vertices[],MATCH("ID",Vertices[[#Headers],[Vertex]:[Vertex Content Word Count]],0),FALSE)</f>
        <v>207</v>
      </c>
    </row>
    <row r="84" spans="1:3" ht="15">
      <c r="A84" s="78" t="s">
        <v>3774</v>
      </c>
      <c r="B84" s="85" t="s">
        <v>359</v>
      </c>
      <c r="C84" s="78">
        <f>VLOOKUP(GroupVertices[[#This Row],[Vertex]],Vertices[],MATCH("ID",Vertices[[#Headers],[Vertex]:[Vertex Content Word Count]],0),FALSE)</f>
        <v>103</v>
      </c>
    </row>
    <row r="85" spans="1:3" ht="15">
      <c r="A85" s="78" t="s">
        <v>3774</v>
      </c>
      <c r="B85" s="85" t="s">
        <v>352</v>
      </c>
      <c r="C85" s="78">
        <f>VLOOKUP(GroupVertices[[#This Row],[Vertex]],Vertices[],MATCH("ID",Vertices[[#Headers],[Vertex]:[Vertex Content Word Count]],0),FALSE)</f>
        <v>198</v>
      </c>
    </row>
    <row r="86" spans="1:3" ht="15">
      <c r="A86" s="78" t="s">
        <v>3774</v>
      </c>
      <c r="B86" s="85" t="s">
        <v>351</v>
      </c>
      <c r="C86" s="78">
        <f>VLOOKUP(GroupVertices[[#This Row],[Vertex]],Vertices[],MATCH("ID",Vertices[[#Headers],[Vertex]:[Vertex Content Word Count]],0),FALSE)</f>
        <v>197</v>
      </c>
    </row>
    <row r="87" spans="1:3" ht="15">
      <c r="A87" s="78" t="s">
        <v>3774</v>
      </c>
      <c r="B87" s="85" t="s">
        <v>337</v>
      </c>
      <c r="C87" s="78">
        <f>VLOOKUP(GroupVertices[[#This Row],[Vertex]],Vertices[],MATCH("ID",Vertices[[#Headers],[Vertex]:[Vertex Content Word Count]],0),FALSE)</f>
        <v>181</v>
      </c>
    </row>
    <row r="88" spans="1:3" ht="15">
      <c r="A88" s="78" t="s">
        <v>3774</v>
      </c>
      <c r="B88" s="85" t="s">
        <v>336</v>
      </c>
      <c r="C88" s="78">
        <f>VLOOKUP(GroupVertices[[#This Row],[Vertex]],Vertices[],MATCH("ID",Vertices[[#Headers],[Vertex]:[Vertex Content Word Count]],0),FALSE)</f>
        <v>180</v>
      </c>
    </row>
    <row r="89" spans="1:3" ht="15">
      <c r="A89" s="78" t="s">
        <v>3774</v>
      </c>
      <c r="B89" s="85" t="s">
        <v>322</v>
      </c>
      <c r="C89" s="78">
        <f>VLOOKUP(GroupVertices[[#This Row],[Vertex]],Vertices[],MATCH("ID",Vertices[[#Headers],[Vertex]:[Vertex Content Word Count]],0),FALSE)</f>
        <v>159</v>
      </c>
    </row>
    <row r="90" spans="1:3" ht="15">
      <c r="A90" s="78" t="s">
        <v>3774</v>
      </c>
      <c r="B90" s="85" t="s">
        <v>317</v>
      </c>
      <c r="C90" s="78">
        <f>VLOOKUP(GroupVertices[[#This Row],[Vertex]],Vertices[],MATCH("ID",Vertices[[#Headers],[Vertex]:[Vertex Content Word Count]],0),FALSE)</f>
        <v>144</v>
      </c>
    </row>
    <row r="91" spans="1:3" ht="15">
      <c r="A91" s="78" t="s">
        <v>3774</v>
      </c>
      <c r="B91" s="85" t="s">
        <v>315</v>
      </c>
      <c r="C91" s="78">
        <f>VLOOKUP(GroupVertices[[#This Row],[Vertex]],Vertices[],MATCH("ID",Vertices[[#Headers],[Vertex]:[Vertex Content Word Count]],0),FALSE)</f>
        <v>142</v>
      </c>
    </row>
    <row r="92" spans="1:3" ht="15">
      <c r="A92" s="78" t="s">
        <v>3774</v>
      </c>
      <c r="B92" s="85" t="s">
        <v>309</v>
      </c>
      <c r="C92" s="78">
        <f>VLOOKUP(GroupVertices[[#This Row],[Vertex]],Vertices[],MATCH("ID",Vertices[[#Headers],[Vertex]:[Vertex Content Word Count]],0),FALSE)</f>
        <v>133</v>
      </c>
    </row>
    <row r="93" spans="1:3" ht="15">
      <c r="A93" s="78" t="s">
        <v>3774</v>
      </c>
      <c r="B93" s="85" t="s">
        <v>308</v>
      </c>
      <c r="C93" s="78">
        <f>VLOOKUP(GroupVertices[[#This Row],[Vertex]],Vertices[],MATCH("ID",Vertices[[#Headers],[Vertex]:[Vertex Content Word Count]],0),FALSE)</f>
        <v>132</v>
      </c>
    </row>
    <row r="94" spans="1:3" ht="15">
      <c r="A94" s="78" t="s">
        <v>3774</v>
      </c>
      <c r="B94" s="85" t="s">
        <v>306</v>
      </c>
      <c r="C94" s="78">
        <f>VLOOKUP(GroupVertices[[#This Row],[Vertex]],Vertices[],MATCH("ID",Vertices[[#Headers],[Vertex]:[Vertex Content Word Count]],0),FALSE)</f>
        <v>128</v>
      </c>
    </row>
    <row r="95" spans="1:3" ht="15">
      <c r="A95" s="78" t="s">
        <v>3774</v>
      </c>
      <c r="B95" s="85" t="s">
        <v>305</v>
      </c>
      <c r="C95" s="78">
        <f>VLOOKUP(GroupVertices[[#This Row],[Vertex]],Vertices[],MATCH("ID",Vertices[[#Headers],[Vertex]:[Vertex Content Word Count]],0),FALSE)</f>
        <v>127</v>
      </c>
    </row>
    <row r="96" spans="1:3" ht="15">
      <c r="A96" s="78" t="s">
        <v>3774</v>
      </c>
      <c r="B96" s="85" t="s">
        <v>302</v>
      </c>
      <c r="C96" s="78">
        <f>VLOOKUP(GroupVertices[[#This Row],[Vertex]],Vertices[],MATCH("ID",Vertices[[#Headers],[Vertex]:[Vertex Content Word Count]],0),FALSE)</f>
        <v>125</v>
      </c>
    </row>
    <row r="97" spans="1:3" ht="15">
      <c r="A97" s="78" t="s">
        <v>3774</v>
      </c>
      <c r="B97" s="85" t="s">
        <v>301</v>
      </c>
      <c r="C97" s="78">
        <f>VLOOKUP(GroupVertices[[#This Row],[Vertex]],Vertices[],MATCH("ID",Vertices[[#Headers],[Vertex]:[Vertex Content Word Count]],0),FALSE)</f>
        <v>124</v>
      </c>
    </row>
    <row r="98" spans="1:3" ht="15">
      <c r="A98" s="78" t="s">
        <v>3774</v>
      </c>
      <c r="B98" s="85" t="s">
        <v>300</v>
      </c>
      <c r="C98" s="78">
        <f>VLOOKUP(GroupVertices[[#This Row],[Vertex]],Vertices[],MATCH("ID",Vertices[[#Headers],[Vertex]:[Vertex Content Word Count]],0),FALSE)</f>
        <v>123</v>
      </c>
    </row>
    <row r="99" spans="1:3" ht="15">
      <c r="A99" s="78" t="s">
        <v>3774</v>
      </c>
      <c r="B99" s="85" t="s">
        <v>299</v>
      </c>
      <c r="C99" s="78">
        <f>VLOOKUP(GroupVertices[[#This Row],[Vertex]],Vertices[],MATCH("ID",Vertices[[#Headers],[Vertex]:[Vertex Content Word Count]],0),FALSE)</f>
        <v>122</v>
      </c>
    </row>
    <row r="100" spans="1:3" ht="15">
      <c r="A100" s="78" t="s">
        <v>3774</v>
      </c>
      <c r="B100" s="85" t="s">
        <v>298</v>
      </c>
      <c r="C100" s="78">
        <f>VLOOKUP(GroupVertices[[#This Row],[Vertex]],Vertices[],MATCH("ID",Vertices[[#Headers],[Vertex]:[Vertex Content Word Count]],0),FALSE)</f>
        <v>121</v>
      </c>
    </row>
    <row r="101" spans="1:3" ht="15">
      <c r="A101" s="78" t="s">
        <v>3774</v>
      </c>
      <c r="B101" s="85" t="s">
        <v>297</v>
      </c>
      <c r="C101" s="78">
        <f>VLOOKUP(GroupVertices[[#This Row],[Vertex]],Vertices[],MATCH("ID",Vertices[[#Headers],[Vertex]:[Vertex Content Word Count]],0),FALSE)</f>
        <v>120</v>
      </c>
    </row>
    <row r="102" spans="1:3" ht="15">
      <c r="A102" s="78" t="s">
        <v>3774</v>
      </c>
      <c r="B102" s="85" t="s">
        <v>296</v>
      </c>
      <c r="C102" s="78">
        <f>VLOOKUP(GroupVertices[[#This Row],[Vertex]],Vertices[],MATCH("ID",Vertices[[#Headers],[Vertex]:[Vertex Content Word Count]],0),FALSE)</f>
        <v>119</v>
      </c>
    </row>
    <row r="103" spans="1:3" ht="15">
      <c r="A103" s="78" t="s">
        <v>3774</v>
      </c>
      <c r="B103" s="85" t="s">
        <v>294</v>
      </c>
      <c r="C103" s="78">
        <f>VLOOKUP(GroupVertices[[#This Row],[Vertex]],Vertices[],MATCH("ID",Vertices[[#Headers],[Vertex]:[Vertex Content Word Count]],0),FALSE)</f>
        <v>116</v>
      </c>
    </row>
    <row r="104" spans="1:3" ht="15">
      <c r="A104" s="78" t="s">
        <v>3774</v>
      </c>
      <c r="B104" s="85" t="s">
        <v>293</v>
      </c>
      <c r="C104" s="78">
        <f>VLOOKUP(GroupVertices[[#This Row],[Vertex]],Vertices[],MATCH("ID",Vertices[[#Headers],[Vertex]:[Vertex Content Word Count]],0),FALSE)</f>
        <v>114</v>
      </c>
    </row>
    <row r="105" spans="1:3" ht="15">
      <c r="A105" s="78" t="s">
        <v>3774</v>
      </c>
      <c r="B105" s="85" t="s">
        <v>443</v>
      </c>
      <c r="C105" s="78">
        <f>VLOOKUP(GroupVertices[[#This Row],[Vertex]],Vertices[],MATCH("ID",Vertices[[#Headers],[Vertex]:[Vertex Content Word Count]],0),FALSE)</f>
        <v>115</v>
      </c>
    </row>
    <row r="106" spans="1:3" ht="15">
      <c r="A106" s="78" t="s">
        <v>3774</v>
      </c>
      <c r="B106" s="85" t="s">
        <v>292</v>
      </c>
      <c r="C106" s="78">
        <f>VLOOKUP(GroupVertices[[#This Row],[Vertex]],Vertices[],MATCH("ID",Vertices[[#Headers],[Vertex]:[Vertex Content Word Count]],0),FALSE)</f>
        <v>113</v>
      </c>
    </row>
    <row r="107" spans="1:3" ht="15">
      <c r="A107" s="78" t="s">
        <v>3774</v>
      </c>
      <c r="B107" s="85" t="s">
        <v>291</v>
      </c>
      <c r="C107" s="78">
        <f>VLOOKUP(GroupVertices[[#This Row],[Vertex]],Vertices[],MATCH("ID",Vertices[[#Headers],[Vertex]:[Vertex Content Word Count]],0),FALSE)</f>
        <v>112</v>
      </c>
    </row>
    <row r="108" spans="1:3" ht="15">
      <c r="A108" s="78" t="s">
        <v>3774</v>
      </c>
      <c r="B108" s="85" t="s">
        <v>290</v>
      </c>
      <c r="C108" s="78">
        <f>VLOOKUP(GroupVertices[[#This Row],[Vertex]],Vertices[],MATCH("ID",Vertices[[#Headers],[Vertex]:[Vertex Content Word Count]],0),FALSE)</f>
        <v>111</v>
      </c>
    </row>
    <row r="109" spans="1:3" ht="15">
      <c r="A109" s="78" t="s">
        <v>3774</v>
      </c>
      <c r="B109" s="85" t="s">
        <v>289</v>
      </c>
      <c r="C109" s="78">
        <f>VLOOKUP(GroupVertices[[#This Row],[Vertex]],Vertices[],MATCH("ID",Vertices[[#Headers],[Vertex]:[Vertex Content Word Count]],0),FALSE)</f>
        <v>110</v>
      </c>
    </row>
    <row r="110" spans="1:3" ht="15">
      <c r="A110" s="78" t="s">
        <v>3774</v>
      </c>
      <c r="B110" s="85" t="s">
        <v>288</v>
      </c>
      <c r="C110" s="78">
        <f>VLOOKUP(GroupVertices[[#This Row],[Vertex]],Vertices[],MATCH("ID",Vertices[[#Headers],[Vertex]:[Vertex Content Word Count]],0),FALSE)</f>
        <v>109</v>
      </c>
    </row>
    <row r="111" spans="1:3" ht="15">
      <c r="A111" s="78" t="s">
        <v>3774</v>
      </c>
      <c r="B111" s="85" t="s">
        <v>287</v>
      </c>
      <c r="C111" s="78">
        <f>VLOOKUP(GroupVertices[[#This Row],[Vertex]],Vertices[],MATCH("ID",Vertices[[#Headers],[Vertex]:[Vertex Content Word Count]],0),FALSE)</f>
        <v>108</v>
      </c>
    </row>
    <row r="112" spans="1:3" ht="15">
      <c r="A112" s="78" t="s">
        <v>3774</v>
      </c>
      <c r="B112" s="85" t="s">
        <v>286</v>
      </c>
      <c r="C112" s="78">
        <f>VLOOKUP(GroupVertices[[#This Row],[Vertex]],Vertices[],MATCH("ID",Vertices[[#Headers],[Vertex]:[Vertex Content Word Count]],0),FALSE)</f>
        <v>107</v>
      </c>
    </row>
    <row r="113" spans="1:3" ht="15">
      <c r="A113" s="78" t="s">
        <v>3774</v>
      </c>
      <c r="B113" s="85" t="s">
        <v>285</v>
      </c>
      <c r="C113" s="78">
        <f>VLOOKUP(GroupVertices[[#This Row],[Vertex]],Vertices[],MATCH("ID",Vertices[[#Headers],[Vertex]:[Vertex Content Word Count]],0),FALSE)</f>
        <v>106</v>
      </c>
    </row>
    <row r="114" spans="1:3" ht="15">
      <c r="A114" s="78" t="s">
        <v>3774</v>
      </c>
      <c r="B114" s="85" t="s">
        <v>283</v>
      </c>
      <c r="C114" s="78">
        <f>VLOOKUP(GroupVertices[[#This Row],[Vertex]],Vertices[],MATCH("ID",Vertices[[#Headers],[Vertex]:[Vertex Content Word Count]],0),FALSE)</f>
        <v>104</v>
      </c>
    </row>
    <row r="115" spans="1:3" ht="15">
      <c r="A115" s="78" t="s">
        <v>3774</v>
      </c>
      <c r="B115" s="85" t="s">
        <v>282</v>
      </c>
      <c r="C115" s="78">
        <f>VLOOKUP(GroupVertices[[#This Row],[Vertex]],Vertices[],MATCH("ID",Vertices[[#Headers],[Vertex]:[Vertex Content Word Count]],0),FALSE)</f>
        <v>102</v>
      </c>
    </row>
    <row r="116" spans="1:3" ht="15">
      <c r="A116" s="78" t="s">
        <v>3775</v>
      </c>
      <c r="B116" s="85" t="s">
        <v>387</v>
      </c>
      <c r="C116" s="78">
        <f>VLOOKUP(GroupVertices[[#This Row],[Vertex]],Vertices[],MATCH("ID",Vertices[[#Headers],[Vertex]:[Vertex Content Word Count]],0),FALSE)</f>
        <v>269</v>
      </c>
    </row>
    <row r="117" spans="1:3" ht="15">
      <c r="A117" s="78" t="s">
        <v>3775</v>
      </c>
      <c r="B117" s="85" t="s">
        <v>513</v>
      </c>
      <c r="C117" s="78">
        <f>VLOOKUP(GroupVertices[[#This Row],[Vertex]],Vertices[],MATCH("ID",Vertices[[#Headers],[Vertex]:[Vertex Content Word Count]],0),FALSE)</f>
        <v>280</v>
      </c>
    </row>
    <row r="118" spans="1:3" ht="15">
      <c r="A118" s="78" t="s">
        <v>3775</v>
      </c>
      <c r="B118" s="85" t="s">
        <v>212</v>
      </c>
      <c r="C118" s="78">
        <f>VLOOKUP(GroupVertices[[#This Row],[Vertex]],Vertices[],MATCH("ID",Vertices[[#Headers],[Vertex]:[Vertex Content Word Count]],0),FALSE)</f>
        <v>3</v>
      </c>
    </row>
    <row r="119" spans="1:3" ht="15">
      <c r="A119" s="78" t="s">
        <v>3775</v>
      </c>
      <c r="B119" s="85" t="s">
        <v>512</v>
      </c>
      <c r="C119" s="78">
        <f>VLOOKUP(GroupVertices[[#This Row],[Vertex]],Vertices[],MATCH("ID",Vertices[[#Headers],[Vertex]:[Vertex Content Word Count]],0),FALSE)</f>
        <v>279</v>
      </c>
    </row>
    <row r="120" spans="1:3" ht="15">
      <c r="A120" s="78" t="s">
        <v>3775</v>
      </c>
      <c r="B120" s="85" t="s">
        <v>511</v>
      </c>
      <c r="C120" s="78">
        <f>VLOOKUP(GroupVertices[[#This Row],[Vertex]],Vertices[],MATCH("ID",Vertices[[#Headers],[Vertex]:[Vertex Content Word Count]],0),FALSE)</f>
        <v>278</v>
      </c>
    </row>
    <row r="121" spans="1:3" ht="15">
      <c r="A121" s="78" t="s">
        <v>3775</v>
      </c>
      <c r="B121" s="85" t="s">
        <v>510</v>
      </c>
      <c r="C121" s="78">
        <f>VLOOKUP(GroupVertices[[#This Row],[Vertex]],Vertices[],MATCH("ID",Vertices[[#Headers],[Vertex]:[Vertex Content Word Count]],0),FALSE)</f>
        <v>277</v>
      </c>
    </row>
    <row r="122" spans="1:3" ht="15">
      <c r="A122" s="78" t="s">
        <v>3775</v>
      </c>
      <c r="B122" s="85" t="s">
        <v>509</v>
      </c>
      <c r="C122" s="78">
        <f>VLOOKUP(GroupVertices[[#This Row],[Vertex]],Vertices[],MATCH("ID",Vertices[[#Headers],[Vertex]:[Vertex Content Word Count]],0),FALSE)</f>
        <v>276</v>
      </c>
    </row>
    <row r="123" spans="1:3" ht="15">
      <c r="A123" s="78" t="s">
        <v>3775</v>
      </c>
      <c r="B123" s="85" t="s">
        <v>508</v>
      </c>
      <c r="C123" s="78">
        <f>VLOOKUP(GroupVertices[[#This Row],[Vertex]],Vertices[],MATCH("ID",Vertices[[#Headers],[Vertex]:[Vertex Content Word Count]],0),FALSE)</f>
        <v>275</v>
      </c>
    </row>
    <row r="124" spans="1:3" ht="15">
      <c r="A124" s="78" t="s">
        <v>3775</v>
      </c>
      <c r="B124" s="85" t="s">
        <v>507</v>
      </c>
      <c r="C124" s="78">
        <f>VLOOKUP(GroupVertices[[#This Row],[Vertex]],Vertices[],MATCH("ID",Vertices[[#Headers],[Vertex]:[Vertex Content Word Count]],0),FALSE)</f>
        <v>274</v>
      </c>
    </row>
    <row r="125" spans="1:3" ht="15">
      <c r="A125" s="78" t="s">
        <v>3775</v>
      </c>
      <c r="B125" s="85" t="s">
        <v>506</v>
      </c>
      <c r="C125" s="78">
        <f>VLOOKUP(GroupVertices[[#This Row],[Vertex]],Vertices[],MATCH("ID",Vertices[[#Headers],[Vertex]:[Vertex Content Word Count]],0),FALSE)</f>
        <v>273</v>
      </c>
    </row>
    <row r="126" spans="1:3" ht="15">
      <c r="A126" s="78" t="s">
        <v>3775</v>
      </c>
      <c r="B126" s="85" t="s">
        <v>505</v>
      </c>
      <c r="C126" s="78">
        <f>VLOOKUP(GroupVertices[[#This Row],[Vertex]],Vertices[],MATCH("ID",Vertices[[#Headers],[Vertex]:[Vertex Content Word Count]],0),FALSE)</f>
        <v>272</v>
      </c>
    </row>
    <row r="127" spans="1:3" ht="15">
      <c r="A127" s="78" t="s">
        <v>3775</v>
      </c>
      <c r="B127" s="85" t="s">
        <v>504</v>
      </c>
      <c r="C127" s="78">
        <f>VLOOKUP(GroupVertices[[#This Row],[Vertex]],Vertices[],MATCH("ID",Vertices[[#Headers],[Vertex]:[Vertex Content Word Count]],0),FALSE)</f>
        <v>271</v>
      </c>
    </row>
    <row r="128" spans="1:3" ht="15">
      <c r="A128" s="78" t="s">
        <v>3775</v>
      </c>
      <c r="B128" s="85" t="s">
        <v>503</v>
      </c>
      <c r="C128" s="78">
        <f>VLOOKUP(GroupVertices[[#This Row],[Vertex]],Vertices[],MATCH("ID",Vertices[[#Headers],[Vertex]:[Vertex Content Word Count]],0),FALSE)</f>
        <v>270</v>
      </c>
    </row>
    <row r="129" spans="1:3" ht="15">
      <c r="A129" s="78" t="s">
        <v>3775</v>
      </c>
      <c r="B129" s="85" t="s">
        <v>423</v>
      </c>
      <c r="C129" s="78">
        <f>VLOOKUP(GroupVertices[[#This Row],[Vertex]],Vertices[],MATCH("ID",Vertices[[#Headers],[Vertex]:[Vertex Content Word Count]],0),FALSE)</f>
        <v>7</v>
      </c>
    </row>
    <row r="130" spans="1:3" ht="15">
      <c r="A130" s="78" t="s">
        <v>3775</v>
      </c>
      <c r="B130" s="85" t="s">
        <v>422</v>
      </c>
      <c r="C130" s="78">
        <f>VLOOKUP(GroupVertices[[#This Row],[Vertex]],Vertices[],MATCH("ID",Vertices[[#Headers],[Vertex]:[Vertex Content Word Count]],0),FALSE)</f>
        <v>6</v>
      </c>
    </row>
    <row r="131" spans="1:3" ht="15">
      <c r="A131" s="78" t="s">
        <v>3775</v>
      </c>
      <c r="B131" s="85" t="s">
        <v>421</v>
      </c>
      <c r="C131" s="78">
        <f>VLOOKUP(GroupVertices[[#This Row],[Vertex]],Vertices[],MATCH("ID",Vertices[[#Headers],[Vertex]:[Vertex Content Word Count]],0),FALSE)</f>
        <v>5</v>
      </c>
    </row>
    <row r="132" spans="1:3" ht="15">
      <c r="A132" s="78" t="s">
        <v>3775</v>
      </c>
      <c r="B132" s="85" t="s">
        <v>420</v>
      </c>
      <c r="C132" s="78">
        <f>VLOOKUP(GroupVertices[[#This Row],[Vertex]],Vertices[],MATCH("ID",Vertices[[#Headers],[Vertex]:[Vertex Content Word Count]],0),FALSE)</f>
        <v>4</v>
      </c>
    </row>
    <row r="133" spans="1:3" ht="15">
      <c r="A133" s="78" t="s">
        <v>3776</v>
      </c>
      <c r="B133" s="85" t="s">
        <v>278</v>
      </c>
      <c r="C133" s="78">
        <f>VLOOKUP(GroupVertices[[#This Row],[Vertex]],Vertices[],MATCH("ID",Vertices[[#Headers],[Vertex]:[Vertex Content Word Count]],0),FALSE)</f>
        <v>97</v>
      </c>
    </row>
    <row r="134" spans="1:3" ht="15">
      <c r="A134" s="78" t="s">
        <v>3776</v>
      </c>
      <c r="B134" s="85" t="s">
        <v>277</v>
      </c>
      <c r="C134" s="78">
        <f>VLOOKUP(GroupVertices[[#This Row],[Vertex]],Vertices[],MATCH("ID",Vertices[[#Headers],[Vertex]:[Vertex Content Word Count]],0),FALSE)</f>
        <v>61</v>
      </c>
    </row>
    <row r="135" spans="1:3" ht="15">
      <c r="A135" s="78" t="s">
        <v>3776</v>
      </c>
      <c r="B135" s="85" t="s">
        <v>437</v>
      </c>
      <c r="C135" s="78">
        <f>VLOOKUP(GroupVertices[[#This Row],[Vertex]],Vertices[],MATCH("ID",Vertices[[#Headers],[Vertex]:[Vertex Content Word Count]],0),FALSE)</f>
        <v>60</v>
      </c>
    </row>
    <row r="136" spans="1:3" ht="15">
      <c r="A136" s="78" t="s">
        <v>3776</v>
      </c>
      <c r="B136" s="85" t="s">
        <v>267</v>
      </c>
      <c r="C136" s="78">
        <f>VLOOKUP(GroupVertices[[#This Row],[Vertex]],Vertices[],MATCH("ID",Vertices[[#Headers],[Vertex]:[Vertex Content Word Count]],0),FALSE)</f>
        <v>84</v>
      </c>
    </row>
    <row r="137" spans="1:3" ht="15">
      <c r="A137" s="78" t="s">
        <v>3776</v>
      </c>
      <c r="B137" s="85" t="s">
        <v>266</v>
      </c>
      <c r="C137" s="78">
        <f>VLOOKUP(GroupVertices[[#This Row],[Vertex]],Vertices[],MATCH("ID",Vertices[[#Headers],[Vertex]:[Vertex Content Word Count]],0),FALSE)</f>
        <v>83</v>
      </c>
    </row>
    <row r="138" spans="1:3" ht="15">
      <c r="A138" s="78" t="s">
        <v>3776</v>
      </c>
      <c r="B138" s="85" t="s">
        <v>262</v>
      </c>
      <c r="C138" s="78">
        <f>VLOOKUP(GroupVertices[[#This Row],[Vertex]],Vertices[],MATCH("ID",Vertices[[#Headers],[Vertex]:[Vertex Content Word Count]],0),FALSE)</f>
        <v>78</v>
      </c>
    </row>
    <row r="139" spans="1:3" ht="15">
      <c r="A139" s="78" t="s">
        <v>3776</v>
      </c>
      <c r="B139" s="85" t="s">
        <v>260</v>
      </c>
      <c r="C139" s="78">
        <f>VLOOKUP(GroupVertices[[#This Row],[Vertex]],Vertices[],MATCH("ID",Vertices[[#Headers],[Vertex]:[Vertex Content Word Count]],0),FALSE)</f>
        <v>75</v>
      </c>
    </row>
    <row r="140" spans="1:3" ht="15">
      <c r="A140" s="78" t="s">
        <v>3776</v>
      </c>
      <c r="B140" s="85" t="s">
        <v>259</v>
      </c>
      <c r="C140" s="78">
        <f>VLOOKUP(GroupVertices[[#This Row],[Vertex]],Vertices[],MATCH("ID",Vertices[[#Headers],[Vertex]:[Vertex Content Word Count]],0),FALSE)</f>
        <v>74</v>
      </c>
    </row>
    <row r="141" spans="1:3" ht="15">
      <c r="A141" s="78" t="s">
        <v>3776</v>
      </c>
      <c r="B141" s="85" t="s">
        <v>258</v>
      </c>
      <c r="C141" s="78">
        <f>VLOOKUP(GroupVertices[[#This Row],[Vertex]],Vertices[],MATCH("ID",Vertices[[#Headers],[Vertex]:[Vertex Content Word Count]],0),FALSE)</f>
        <v>73</v>
      </c>
    </row>
    <row r="142" spans="1:3" ht="15">
      <c r="A142" s="78" t="s">
        <v>3776</v>
      </c>
      <c r="B142" s="85" t="s">
        <v>256</v>
      </c>
      <c r="C142" s="78">
        <f>VLOOKUP(GroupVertices[[#This Row],[Vertex]],Vertices[],MATCH("ID",Vertices[[#Headers],[Vertex]:[Vertex Content Word Count]],0),FALSE)</f>
        <v>70</v>
      </c>
    </row>
    <row r="143" spans="1:3" ht="15">
      <c r="A143" s="78" t="s">
        <v>3776</v>
      </c>
      <c r="B143" s="85" t="s">
        <v>255</v>
      </c>
      <c r="C143" s="78">
        <f>VLOOKUP(GroupVertices[[#This Row],[Vertex]],Vertices[],MATCH("ID",Vertices[[#Headers],[Vertex]:[Vertex Content Word Count]],0),FALSE)</f>
        <v>69</v>
      </c>
    </row>
    <row r="144" spans="1:3" ht="15">
      <c r="A144" s="78" t="s">
        <v>3776</v>
      </c>
      <c r="B144" s="85" t="s">
        <v>254</v>
      </c>
      <c r="C144" s="78">
        <f>VLOOKUP(GroupVertices[[#This Row],[Vertex]],Vertices[],MATCH("ID",Vertices[[#Headers],[Vertex]:[Vertex Content Word Count]],0),FALSE)</f>
        <v>68</v>
      </c>
    </row>
    <row r="145" spans="1:3" ht="15">
      <c r="A145" s="78" t="s">
        <v>3776</v>
      </c>
      <c r="B145" s="85" t="s">
        <v>253</v>
      </c>
      <c r="C145" s="78">
        <f>VLOOKUP(GroupVertices[[#This Row],[Vertex]],Vertices[],MATCH("ID",Vertices[[#Headers],[Vertex]:[Vertex Content Word Count]],0),FALSE)</f>
        <v>67</v>
      </c>
    </row>
    <row r="146" spans="1:3" ht="15">
      <c r="A146" s="78" t="s">
        <v>3776</v>
      </c>
      <c r="B146" s="85" t="s">
        <v>252</v>
      </c>
      <c r="C146" s="78">
        <f>VLOOKUP(GroupVertices[[#This Row],[Vertex]],Vertices[],MATCH("ID",Vertices[[#Headers],[Vertex]:[Vertex Content Word Count]],0),FALSE)</f>
        <v>66</v>
      </c>
    </row>
    <row r="147" spans="1:3" ht="15">
      <c r="A147" s="78" t="s">
        <v>3776</v>
      </c>
      <c r="B147" s="85" t="s">
        <v>251</v>
      </c>
      <c r="C147" s="78">
        <f>VLOOKUP(GroupVertices[[#This Row],[Vertex]],Vertices[],MATCH("ID",Vertices[[#Headers],[Vertex]:[Vertex Content Word Count]],0),FALSE)</f>
        <v>65</v>
      </c>
    </row>
    <row r="148" spans="1:3" ht="15">
      <c r="A148" s="78" t="s">
        <v>3776</v>
      </c>
      <c r="B148" s="85" t="s">
        <v>247</v>
      </c>
      <c r="C148" s="78">
        <f>VLOOKUP(GroupVertices[[#This Row],[Vertex]],Vertices[],MATCH("ID",Vertices[[#Headers],[Vertex]:[Vertex Content Word Count]],0),FALSE)</f>
        <v>59</v>
      </c>
    </row>
    <row r="149" spans="1:3" ht="15">
      <c r="A149" s="78" t="s">
        <v>3777</v>
      </c>
      <c r="B149" s="85" t="s">
        <v>393</v>
      </c>
      <c r="C149" s="78">
        <f>VLOOKUP(GroupVertices[[#This Row],[Vertex]],Vertices[],MATCH("ID",Vertices[[#Headers],[Vertex]:[Vertex Content Word Count]],0),FALSE)</f>
        <v>16</v>
      </c>
    </row>
    <row r="150" spans="1:3" ht="15">
      <c r="A150" s="78" t="s">
        <v>3777</v>
      </c>
      <c r="B150" s="85" t="s">
        <v>397</v>
      </c>
      <c r="C150" s="78">
        <f>VLOOKUP(GroupVertices[[#This Row],[Vertex]],Vertices[],MATCH("ID",Vertices[[#Headers],[Vertex]:[Vertex Content Word Count]],0),FALSE)</f>
        <v>290</v>
      </c>
    </row>
    <row r="151" spans="1:3" ht="15">
      <c r="A151" s="78" t="s">
        <v>3777</v>
      </c>
      <c r="B151" s="85" t="s">
        <v>396</v>
      </c>
      <c r="C151" s="78">
        <f>VLOOKUP(GroupVertices[[#This Row],[Vertex]],Vertices[],MATCH("ID",Vertices[[#Headers],[Vertex]:[Vertex Content Word Count]],0),FALSE)</f>
        <v>289</v>
      </c>
    </row>
    <row r="152" spans="1:3" ht="15">
      <c r="A152" s="78" t="s">
        <v>3777</v>
      </c>
      <c r="B152" s="85" t="s">
        <v>395</v>
      </c>
      <c r="C152" s="78">
        <f>VLOOKUP(GroupVertices[[#This Row],[Vertex]],Vertices[],MATCH("ID",Vertices[[#Headers],[Vertex]:[Vertex Content Word Count]],0),FALSE)</f>
        <v>20</v>
      </c>
    </row>
    <row r="153" spans="1:3" ht="15">
      <c r="A153" s="78" t="s">
        <v>3777</v>
      </c>
      <c r="B153" s="85" t="s">
        <v>237</v>
      </c>
      <c r="C153" s="78">
        <f>VLOOKUP(GroupVertices[[#This Row],[Vertex]],Vertices[],MATCH("ID",Vertices[[#Headers],[Vertex]:[Vertex Content Word Count]],0),FALSE)</f>
        <v>45</v>
      </c>
    </row>
    <row r="154" spans="1:3" ht="15">
      <c r="A154" s="78" t="s">
        <v>3777</v>
      </c>
      <c r="B154" s="85" t="s">
        <v>392</v>
      </c>
      <c r="C154" s="78">
        <f>VLOOKUP(GroupVertices[[#This Row],[Vertex]],Vertices[],MATCH("ID",Vertices[[#Headers],[Vertex]:[Vertex Content Word Count]],0),FALSE)</f>
        <v>21</v>
      </c>
    </row>
    <row r="155" spans="1:3" ht="15">
      <c r="A155" s="78" t="s">
        <v>3777</v>
      </c>
      <c r="B155" s="85" t="s">
        <v>225</v>
      </c>
      <c r="C155" s="78">
        <f>VLOOKUP(GroupVertices[[#This Row],[Vertex]],Vertices[],MATCH("ID",Vertices[[#Headers],[Vertex]:[Vertex Content Word Count]],0),FALSE)</f>
        <v>30</v>
      </c>
    </row>
    <row r="156" spans="1:3" ht="15">
      <c r="A156" s="78" t="s">
        <v>3777</v>
      </c>
      <c r="B156" s="85" t="s">
        <v>224</v>
      </c>
      <c r="C156" s="78">
        <f>VLOOKUP(GroupVertices[[#This Row],[Vertex]],Vertices[],MATCH("ID",Vertices[[#Headers],[Vertex]:[Vertex Content Word Count]],0),FALSE)</f>
        <v>29</v>
      </c>
    </row>
    <row r="157" spans="1:3" ht="15">
      <c r="A157" s="78" t="s">
        <v>3777</v>
      </c>
      <c r="B157" s="85" t="s">
        <v>394</v>
      </c>
      <c r="C157" s="78">
        <f>VLOOKUP(GroupVertices[[#This Row],[Vertex]],Vertices[],MATCH("ID",Vertices[[#Headers],[Vertex]:[Vertex Content Word Count]],0),FALSE)</f>
        <v>18</v>
      </c>
    </row>
    <row r="158" spans="1:3" ht="15">
      <c r="A158" s="78" t="s">
        <v>3777</v>
      </c>
      <c r="B158" s="85" t="s">
        <v>428</v>
      </c>
      <c r="C158" s="78">
        <f>VLOOKUP(GroupVertices[[#This Row],[Vertex]],Vertices[],MATCH("ID",Vertices[[#Headers],[Vertex]:[Vertex Content Word Count]],0),FALSE)</f>
        <v>17</v>
      </c>
    </row>
    <row r="159" spans="1:3" ht="15">
      <c r="A159" s="78" t="s">
        <v>3777</v>
      </c>
      <c r="B159" s="85" t="s">
        <v>218</v>
      </c>
      <c r="C159" s="78">
        <f>VLOOKUP(GroupVertices[[#This Row],[Vertex]],Vertices[],MATCH("ID",Vertices[[#Headers],[Vertex]:[Vertex Content Word Count]],0),FALSE)</f>
        <v>22</v>
      </c>
    </row>
    <row r="160" spans="1:3" ht="15">
      <c r="A160" s="78" t="s">
        <v>3777</v>
      </c>
      <c r="B160" s="85" t="s">
        <v>217</v>
      </c>
      <c r="C160" s="78">
        <f>VLOOKUP(GroupVertices[[#This Row],[Vertex]],Vertices[],MATCH("ID",Vertices[[#Headers],[Vertex]:[Vertex Content Word Count]],0),FALSE)</f>
        <v>19</v>
      </c>
    </row>
    <row r="161" spans="1:3" ht="15">
      <c r="A161" s="78" t="s">
        <v>3777</v>
      </c>
      <c r="B161" s="85" t="s">
        <v>216</v>
      </c>
      <c r="C161" s="78">
        <f>VLOOKUP(GroupVertices[[#This Row],[Vertex]],Vertices[],MATCH("ID",Vertices[[#Headers],[Vertex]:[Vertex Content Word Count]],0),FALSE)</f>
        <v>15</v>
      </c>
    </row>
    <row r="162" spans="1:3" ht="15">
      <c r="A162" s="78" t="s">
        <v>3778</v>
      </c>
      <c r="B162" s="85" t="s">
        <v>373</v>
      </c>
      <c r="C162" s="78">
        <f>VLOOKUP(GroupVertices[[#This Row],[Vertex]],Vertices[],MATCH("ID",Vertices[[#Headers],[Vertex]:[Vertex Content Word Count]],0),FALSE)</f>
        <v>225</v>
      </c>
    </row>
    <row r="163" spans="1:3" ht="15">
      <c r="A163" s="78" t="s">
        <v>3778</v>
      </c>
      <c r="B163" s="85" t="s">
        <v>372</v>
      </c>
      <c r="C163" s="78">
        <f>VLOOKUP(GroupVertices[[#This Row],[Vertex]],Vertices[],MATCH("ID",Vertices[[#Headers],[Vertex]:[Vertex Content Word Count]],0),FALSE)</f>
        <v>173</v>
      </c>
    </row>
    <row r="164" spans="1:3" ht="15">
      <c r="A164" s="78" t="s">
        <v>3778</v>
      </c>
      <c r="B164" s="85" t="s">
        <v>461</v>
      </c>
      <c r="C164" s="78">
        <f>VLOOKUP(GroupVertices[[#This Row],[Vertex]],Vertices[],MATCH("ID",Vertices[[#Headers],[Vertex]:[Vertex Content Word Count]],0),FALSE)</f>
        <v>172</v>
      </c>
    </row>
    <row r="165" spans="1:3" ht="15">
      <c r="A165" s="78" t="s">
        <v>3778</v>
      </c>
      <c r="B165" s="85" t="s">
        <v>361</v>
      </c>
      <c r="C165" s="78">
        <f>VLOOKUP(GroupVertices[[#This Row],[Vertex]],Vertices[],MATCH("ID",Vertices[[#Headers],[Vertex]:[Vertex Content Word Count]],0),FALSE)</f>
        <v>208</v>
      </c>
    </row>
    <row r="166" spans="1:3" ht="15">
      <c r="A166" s="78" t="s">
        <v>3778</v>
      </c>
      <c r="B166" s="85" t="s">
        <v>349</v>
      </c>
      <c r="C166" s="78">
        <f>VLOOKUP(GroupVertices[[#This Row],[Vertex]],Vertices[],MATCH("ID",Vertices[[#Headers],[Vertex]:[Vertex Content Word Count]],0),FALSE)</f>
        <v>196</v>
      </c>
    </row>
    <row r="167" spans="1:3" ht="15">
      <c r="A167" s="78" t="s">
        <v>3778</v>
      </c>
      <c r="B167" s="85" t="s">
        <v>341</v>
      </c>
      <c r="C167" s="78">
        <f>VLOOKUP(GroupVertices[[#This Row],[Vertex]],Vertices[],MATCH("ID",Vertices[[#Headers],[Vertex]:[Vertex Content Word Count]],0),FALSE)</f>
        <v>185</v>
      </c>
    </row>
    <row r="168" spans="1:3" ht="15">
      <c r="A168" s="78" t="s">
        <v>3778</v>
      </c>
      <c r="B168" s="85" t="s">
        <v>340</v>
      </c>
      <c r="C168" s="78">
        <f>VLOOKUP(GroupVertices[[#This Row],[Vertex]],Vertices[],MATCH("ID",Vertices[[#Headers],[Vertex]:[Vertex Content Word Count]],0),FALSE)</f>
        <v>184</v>
      </c>
    </row>
    <row r="169" spans="1:3" ht="15">
      <c r="A169" s="78" t="s">
        <v>3778</v>
      </c>
      <c r="B169" s="85" t="s">
        <v>339</v>
      </c>
      <c r="C169" s="78">
        <f>VLOOKUP(GroupVertices[[#This Row],[Vertex]],Vertices[],MATCH("ID",Vertices[[#Headers],[Vertex]:[Vertex Content Word Count]],0),FALSE)</f>
        <v>183</v>
      </c>
    </row>
    <row r="170" spans="1:3" ht="15">
      <c r="A170" s="78" t="s">
        <v>3778</v>
      </c>
      <c r="B170" s="85" t="s">
        <v>334</v>
      </c>
      <c r="C170" s="78">
        <f>VLOOKUP(GroupVertices[[#This Row],[Vertex]],Vertices[],MATCH("ID",Vertices[[#Headers],[Vertex]:[Vertex Content Word Count]],0),FALSE)</f>
        <v>178</v>
      </c>
    </row>
    <row r="171" spans="1:3" ht="15">
      <c r="A171" s="78" t="s">
        <v>3778</v>
      </c>
      <c r="B171" s="85" t="s">
        <v>332</v>
      </c>
      <c r="C171" s="78">
        <f>VLOOKUP(GroupVertices[[#This Row],[Vertex]],Vertices[],MATCH("ID",Vertices[[#Headers],[Vertex]:[Vertex Content Word Count]],0),FALSE)</f>
        <v>176</v>
      </c>
    </row>
    <row r="172" spans="1:3" ht="15">
      <c r="A172" s="78" t="s">
        <v>3778</v>
      </c>
      <c r="B172" s="85" t="s">
        <v>330</v>
      </c>
      <c r="C172" s="78">
        <f>VLOOKUP(GroupVertices[[#This Row],[Vertex]],Vertices[],MATCH("ID",Vertices[[#Headers],[Vertex]:[Vertex Content Word Count]],0),FALSE)</f>
        <v>174</v>
      </c>
    </row>
    <row r="173" spans="1:3" ht="15">
      <c r="A173" s="78" t="s">
        <v>3778</v>
      </c>
      <c r="B173" s="85" t="s">
        <v>329</v>
      </c>
      <c r="C173" s="78">
        <f>VLOOKUP(GroupVertices[[#This Row],[Vertex]],Vertices[],MATCH("ID",Vertices[[#Headers],[Vertex]:[Vertex Content Word Count]],0),FALSE)</f>
        <v>171</v>
      </c>
    </row>
    <row r="174" spans="1:3" ht="15">
      <c r="A174" s="78" t="s">
        <v>3779</v>
      </c>
      <c r="B174" s="85" t="s">
        <v>382</v>
      </c>
      <c r="C174" s="78">
        <f>VLOOKUP(GroupVertices[[#This Row],[Vertex]],Vertices[],MATCH("ID",Vertices[[#Headers],[Vertex]:[Vertex Content Word Count]],0),FALSE)</f>
        <v>263</v>
      </c>
    </row>
    <row r="175" spans="1:3" ht="15">
      <c r="A175" s="78" t="s">
        <v>3779</v>
      </c>
      <c r="B175" s="85" t="s">
        <v>469</v>
      </c>
      <c r="C175" s="78">
        <f>VLOOKUP(GroupVertices[[#This Row],[Vertex]],Vertices[],MATCH("ID",Vertices[[#Headers],[Vertex]:[Vertex Content Word Count]],0),FALSE)</f>
        <v>220</v>
      </c>
    </row>
    <row r="176" spans="1:3" ht="15">
      <c r="A176" s="78" t="s">
        <v>3779</v>
      </c>
      <c r="B176" s="85" t="s">
        <v>378</v>
      </c>
      <c r="C176" s="78">
        <f>VLOOKUP(GroupVertices[[#This Row],[Vertex]],Vertices[],MATCH("ID",Vertices[[#Headers],[Vertex]:[Vertex Content Word Count]],0),FALSE)</f>
        <v>233</v>
      </c>
    </row>
    <row r="177" spans="1:3" ht="15">
      <c r="A177" s="78" t="s">
        <v>3779</v>
      </c>
      <c r="B177" s="85" t="s">
        <v>478</v>
      </c>
      <c r="C177" s="78">
        <f>VLOOKUP(GroupVertices[[#This Row],[Vertex]],Vertices[],MATCH("ID",Vertices[[#Headers],[Vertex]:[Vertex Content Word Count]],0),FALSE)</f>
        <v>238</v>
      </c>
    </row>
    <row r="178" spans="1:3" ht="15">
      <c r="A178" s="78" t="s">
        <v>3779</v>
      </c>
      <c r="B178" s="85" t="s">
        <v>477</v>
      </c>
      <c r="C178" s="78">
        <f>VLOOKUP(GroupVertices[[#This Row],[Vertex]],Vertices[],MATCH("ID",Vertices[[#Headers],[Vertex]:[Vertex Content Word Count]],0),FALSE)</f>
        <v>237</v>
      </c>
    </row>
    <row r="179" spans="1:3" ht="15">
      <c r="A179" s="78" t="s">
        <v>3779</v>
      </c>
      <c r="B179" s="85" t="s">
        <v>476</v>
      </c>
      <c r="C179" s="78">
        <f>VLOOKUP(GroupVertices[[#This Row],[Vertex]],Vertices[],MATCH("ID",Vertices[[#Headers],[Vertex]:[Vertex Content Word Count]],0),FALSE)</f>
        <v>236</v>
      </c>
    </row>
    <row r="180" spans="1:3" ht="15">
      <c r="A180" s="78" t="s">
        <v>3779</v>
      </c>
      <c r="B180" s="85" t="s">
        <v>475</v>
      </c>
      <c r="C180" s="78">
        <f>VLOOKUP(GroupVertices[[#This Row],[Vertex]],Vertices[],MATCH("ID",Vertices[[#Headers],[Vertex]:[Vertex Content Word Count]],0),FALSE)</f>
        <v>235</v>
      </c>
    </row>
    <row r="181" spans="1:3" ht="15">
      <c r="A181" s="78" t="s">
        <v>3779</v>
      </c>
      <c r="B181" s="85" t="s">
        <v>474</v>
      </c>
      <c r="C181" s="78">
        <f>VLOOKUP(GroupVertices[[#This Row],[Vertex]],Vertices[],MATCH("ID",Vertices[[#Headers],[Vertex]:[Vertex Content Word Count]],0),FALSE)</f>
        <v>234</v>
      </c>
    </row>
    <row r="182" spans="1:3" ht="15">
      <c r="A182" s="78" t="s">
        <v>3779</v>
      </c>
      <c r="B182" s="85" t="s">
        <v>368</v>
      </c>
      <c r="C182" s="78">
        <f>VLOOKUP(GroupVertices[[#This Row],[Vertex]],Vertices[],MATCH("ID",Vertices[[#Headers],[Vertex]:[Vertex Content Word Count]],0),FALSE)</f>
        <v>219</v>
      </c>
    </row>
    <row r="183" spans="1:3" ht="15">
      <c r="A183" s="78" t="s">
        <v>3780</v>
      </c>
      <c r="B183" s="85" t="s">
        <v>411</v>
      </c>
      <c r="C183" s="78">
        <f>VLOOKUP(GroupVertices[[#This Row],[Vertex]],Vertices[],MATCH("ID",Vertices[[#Headers],[Vertex]:[Vertex Content Word Count]],0),FALSE)</f>
        <v>307</v>
      </c>
    </row>
    <row r="184" spans="1:3" ht="15">
      <c r="A184" s="78" t="s">
        <v>3780</v>
      </c>
      <c r="B184" s="85" t="s">
        <v>410</v>
      </c>
      <c r="C184" s="78">
        <f>VLOOKUP(GroupVertices[[#This Row],[Vertex]],Vertices[],MATCH("ID",Vertices[[#Headers],[Vertex]:[Vertex Content Word Count]],0),FALSE)</f>
        <v>135</v>
      </c>
    </row>
    <row r="185" spans="1:3" ht="15">
      <c r="A185" s="78" t="s">
        <v>3780</v>
      </c>
      <c r="B185" s="85" t="s">
        <v>370</v>
      </c>
      <c r="C185" s="78">
        <f>VLOOKUP(GroupVertices[[#This Row],[Vertex]],Vertices[],MATCH("ID",Vertices[[#Headers],[Vertex]:[Vertex Content Word Count]],0),FALSE)</f>
        <v>222</v>
      </c>
    </row>
    <row r="186" spans="1:3" ht="15">
      <c r="A186" s="78" t="s">
        <v>3780</v>
      </c>
      <c r="B186" s="85" t="s">
        <v>333</v>
      </c>
      <c r="C186" s="78">
        <f>VLOOKUP(GroupVertices[[#This Row],[Vertex]],Vertices[],MATCH("ID",Vertices[[#Headers],[Vertex]:[Vertex Content Word Count]],0),FALSE)</f>
        <v>177</v>
      </c>
    </row>
    <row r="187" spans="1:3" ht="15">
      <c r="A187" s="78" t="s">
        <v>3780</v>
      </c>
      <c r="B187" s="85" t="s">
        <v>327</v>
      </c>
      <c r="C187" s="78">
        <f>VLOOKUP(GroupVertices[[#This Row],[Vertex]],Vertices[],MATCH("ID",Vertices[[#Headers],[Vertex]:[Vertex Content Word Count]],0),FALSE)</f>
        <v>167</v>
      </c>
    </row>
    <row r="188" spans="1:3" ht="15">
      <c r="A188" s="78" t="s">
        <v>3780</v>
      </c>
      <c r="B188" s="85" t="s">
        <v>312</v>
      </c>
      <c r="C188" s="78">
        <f>VLOOKUP(GroupVertices[[#This Row],[Vertex]],Vertices[],MATCH("ID",Vertices[[#Headers],[Vertex]:[Vertex Content Word Count]],0),FALSE)</f>
        <v>137</v>
      </c>
    </row>
    <row r="189" spans="1:3" ht="15">
      <c r="A189" s="78" t="s">
        <v>3780</v>
      </c>
      <c r="B189" s="85" t="s">
        <v>311</v>
      </c>
      <c r="C189" s="78">
        <f>VLOOKUP(GroupVertices[[#This Row],[Vertex]],Vertices[],MATCH("ID",Vertices[[#Headers],[Vertex]:[Vertex Content Word Count]],0),FALSE)</f>
        <v>136</v>
      </c>
    </row>
    <row r="190" spans="1:3" ht="15">
      <c r="A190" s="78" t="s">
        <v>3780</v>
      </c>
      <c r="B190" s="85" t="s">
        <v>310</v>
      </c>
      <c r="C190" s="78">
        <f>VLOOKUP(GroupVertices[[#This Row],[Vertex]],Vertices[],MATCH("ID",Vertices[[#Headers],[Vertex]:[Vertex Content Word Count]],0),FALSE)</f>
        <v>134</v>
      </c>
    </row>
    <row r="191" spans="1:3" ht="15">
      <c r="A191" s="78" t="s">
        <v>3781</v>
      </c>
      <c r="B191" s="85" t="s">
        <v>417</v>
      </c>
      <c r="C191" s="78">
        <f>VLOOKUP(GroupVertices[[#This Row],[Vertex]],Vertices[],MATCH("ID",Vertices[[#Headers],[Vertex]:[Vertex Content Word Count]],0),FALSE)</f>
        <v>314</v>
      </c>
    </row>
    <row r="192" spans="1:3" ht="15">
      <c r="A192" s="78" t="s">
        <v>3781</v>
      </c>
      <c r="B192" s="85" t="s">
        <v>416</v>
      </c>
      <c r="C192" s="78">
        <f>VLOOKUP(GroupVertices[[#This Row],[Vertex]],Vertices[],MATCH("ID",Vertices[[#Headers],[Vertex]:[Vertex Content Word Count]],0),FALSE)</f>
        <v>194</v>
      </c>
    </row>
    <row r="193" spans="1:3" ht="15">
      <c r="A193" s="78" t="s">
        <v>3781</v>
      </c>
      <c r="B193" s="85" t="s">
        <v>463</v>
      </c>
      <c r="C193" s="78">
        <f>VLOOKUP(GroupVertices[[#This Row],[Vertex]],Vertices[],MATCH("ID",Vertices[[#Headers],[Vertex]:[Vertex Content Word Count]],0),FALSE)</f>
        <v>193</v>
      </c>
    </row>
    <row r="194" spans="1:3" ht="15">
      <c r="A194" s="78" t="s">
        <v>3781</v>
      </c>
      <c r="B194" s="85" t="s">
        <v>363</v>
      </c>
      <c r="C194" s="78">
        <f>VLOOKUP(GroupVertices[[#This Row],[Vertex]],Vertices[],MATCH("ID",Vertices[[#Headers],[Vertex]:[Vertex Content Word Count]],0),FALSE)</f>
        <v>212</v>
      </c>
    </row>
    <row r="195" spans="1:3" ht="15">
      <c r="A195" s="78" t="s">
        <v>3781</v>
      </c>
      <c r="B195" s="85" t="s">
        <v>356</v>
      </c>
      <c r="C195" s="78">
        <f>VLOOKUP(GroupVertices[[#This Row],[Vertex]],Vertices[],MATCH("ID",Vertices[[#Headers],[Vertex]:[Vertex Content Word Count]],0),FALSE)</f>
        <v>204</v>
      </c>
    </row>
    <row r="196" spans="1:3" ht="15">
      <c r="A196" s="78" t="s">
        <v>3781</v>
      </c>
      <c r="B196" s="85" t="s">
        <v>354</v>
      </c>
      <c r="C196" s="78">
        <f>VLOOKUP(GroupVertices[[#This Row],[Vertex]],Vertices[],MATCH("ID",Vertices[[#Headers],[Vertex]:[Vertex Content Word Count]],0),FALSE)</f>
        <v>200</v>
      </c>
    </row>
    <row r="197" spans="1:3" ht="15">
      <c r="A197" s="78" t="s">
        <v>3781</v>
      </c>
      <c r="B197" s="85" t="s">
        <v>347</v>
      </c>
      <c r="C197" s="78">
        <f>VLOOKUP(GroupVertices[[#This Row],[Vertex]],Vertices[],MATCH("ID",Vertices[[#Headers],[Vertex]:[Vertex Content Word Count]],0),FALSE)</f>
        <v>192</v>
      </c>
    </row>
    <row r="198" spans="1:3" ht="15">
      <c r="A198" s="78" t="s">
        <v>3782</v>
      </c>
      <c r="B198" s="85" t="s">
        <v>403</v>
      </c>
      <c r="C198" s="78">
        <f>VLOOKUP(GroupVertices[[#This Row],[Vertex]],Vertices[],MATCH("ID",Vertices[[#Headers],[Vertex]:[Vertex Content Word Count]],0),FALSE)</f>
        <v>295</v>
      </c>
    </row>
    <row r="199" spans="1:3" ht="15">
      <c r="A199" s="78" t="s">
        <v>3782</v>
      </c>
      <c r="B199" s="85" t="s">
        <v>521</v>
      </c>
      <c r="C199" s="78">
        <f>VLOOKUP(GroupVertices[[#This Row],[Vertex]],Vertices[],MATCH("ID",Vertices[[#Headers],[Vertex]:[Vertex Content Word Count]],0),FALSE)</f>
        <v>298</v>
      </c>
    </row>
    <row r="200" spans="1:3" ht="15">
      <c r="A200" s="78" t="s">
        <v>3782</v>
      </c>
      <c r="B200" s="85" t="s">
        <v>520</v>
      </c>
      <c r="C200" s="78">
        <f>VLOOKUP(GroupVertices[[#This Row],[Vertex]],Vertices[],MATCH("ID",Vertices[[#Headers],[Vertex]:[Vertex Content Word Count]],0),FALSE)</f>
        <v>297</v>
      </c>
    </row>
    <row r="201" spans="1:3" ht="15">
      <c r="A201" s="78" t="s">
        <v>3782</v>
      </c>
      <c r="B201" s="85" t="s">
        <v>519</v>
      </c>
      <c r="C201" s="78">
        <f>VLOOKUP(GroupVertices[[#This Row],[Vertex]],Vertices[],MATCH("ID",Vertices[[#Headers],[Vertex]:[Vertex Content Word Count]],0),FALSE)</f>
        <v>296</v>
      </c>
    </row>
    <row r="202" spans="1:3" ht="15">
      <c r="A202" s="78" t="s">
        <v>3782</v>
      </c>
      <c r="B202" s="85" t="s">
        <v>402</v>
      </c>
      <c r="C202" s="78">
        <f>VLOOKUP(GroupVertices[[#This Row],[Vertex]],Vertices[],MATCH("ID",Vertices[[#Headers],[Vertex]:[Vertex Content Word Count]],0),FALSE)</f>
        <v>92</v>
      </c>
    </row>
    <row r="203" spans="1:3" ht="15">
      <c r="A203" s="78" t="s">
        <v>3782</v>
      </c>
      <c r="B203" s="85" t="s">
        <v>281</v>
      </c>
      <c r="C203" s="78">
        <f>VLOOKUP(GroupVertices[[#This Row],[Vertex]],Vertices[],MATCH("ID",Vertices[[#Headers],[Vertex]:[Vertex Content Word Count]],0),FALSE)</f>
        <v>101</v>
      </c>
    </row>
    <row r="204" spans="1:3" ht="15">
      <c r="A204" s="78" t="s">
        <v>3782</v>
      </c>
      <c r="B204" s="85" t="s">
        <v>273</v>
      </c>
      <c r="C204" s="78">
        <f>VLOOKUP(GroupVertices[[#This Row],[Vertex]],Vertices[],MATCH("ID",Vertices[[#Headers],[Vertex]:[Vertex Content Word Count]],0),FALSE)</f>
        <v>91</v>
      </c>
    </row>
    <row r="205" spans="1:3" ht="15">
      <c r="A205" s="78" t="s">
        <v>3783</v>
      </c>
      <c r="B205" s="85" t="s">
        <v>400</v>
      </c>
      <c r="C205" s="78">
        <f>VLOOKUP(GroupVertices[[#This Row],[Vertex]],Vertices[],MATCH("ID",Vertices[[#Headers],[Vertex]:[Vertex Content Word Count]],0),FALSE)</f>
        <v>292</v>
      </c>
    </row>
    <row r="206" spans="1:3" ht="15">
      <c r="A206" s="78" t="s">
        <v>3783</v>
      </c>
      <c r="B206" s="85" t="s">
        <v>399</v>
      </c>
      <c r="C206" s="78">
        <f>VLOOKUP(GroupVertices[[#This Row],[Vertex]],Vertices[],MATCH("ID",Vertices[[#Headers],[Vertex]:[Vertex Content Word Count]],0),FALSE)</f>
        <v>218</v>
      </c>
    </row>
    <row r="207" spans="1:3" ht="15">
      <c r="A207" s="78" t="s">
        <v>3783</v>
      </c>
      <c r="B207" s="85" t="s">
        <v>398</v>
      </c>
      <c r="C207" s="78">
        <f>VLOOKUP(GroupVertices[[#This Row],[Vertex]],Vertices[],MATCH("ID",Vertices[[#Headers],[Vertex]:[Vertex Content Word Count]],0),FALSE)</f>
        <v>291</v>
      </c>
    </row>
    <row r="208" spans="1:3" ht="15">
      <c r="A208" s="78" t="s">
        <v>3783</v>
      </c>
      <c r="B208" s="85" t="s">
        <v>383</v>
      </c>
      <c r="C208" s="78">
        <f>VLOOKUP(GroupVertices[[#This Row],[Vertex]],Vertices[],MATCH("ID",Vertices[[#Headers],[Vertex]:[Vertex Content Word Count]],0),FALSE)</f>
        <v>264</v>
      </c>
    </row>
    <row r="209" spans="1:3" ht="15">
      <c r="A209" s="78" t="s">
        <v>3783</v>
      </c>
      <c r="B209" s="85" t="s">
        <v>376</v>
      </c>
      <c r="C209" s="78">
        <f>VLOOKUP(GroupVertices[[#This Row],[Vertex]],Vertices[],MATCH("ID",Vertices[[#Headers],[Vertex]:[Vertex Content Word Count]],0),FALSE)</f>
        <v>228</v>
      </c>
    </row>
    <row r="210" spans="1:3" ht="15">
      <c r="A210" s="78" t="s">
        <v>3783</v>
      </c>
      <c r="B210" s="85" t="s">
        <v>369</v>
      </c>
      <c r="C210" s="78">
        <f>VLOOKUP(GroupVertices[[#This Row],[Vertex]],Vertices[],MATCH("ID",Vertices[[#Headers],[Vertex]:[Vertex Content Word Count]],0),FALSE)</f>
        <v>221</v>
      </c>
    </row>
    <row r="211" spans="1:3" ht="15">
      <c r="A211" s="78" t="s">
        <v>3783</v>
      </c>
      <c r="B211" s="85" t="s">
        <v>367</v>
      </c>
      <c r="C211" s="78">
        <f>VLOOKUP(GroupVertices[[#This Row],[Vertex]],Vertices[],MATCH("ID",Vertices[[#Headers],[Vertex]:[Vertex Content Word Count]],0),FALSE)</f>
        <v>217</v>
      </c>
    </row>
    <row r="212" spans="1:3" ht="15">
      <c r="A212" s="78" t="s">
        <v>3784</v>
      </c>
      <c r="B212" s="85" t="s">
        <v>418</v>
      </c>
      <c r="C212" s="78">
        <f>VLOOKUP(GroupVertices[[#This Row],[Vertex]],Vertices[],MATCH("ID",Vertices[[#Headers],[Vertex]:[Vertex Content Word Count]],0),FALSE)</f>
        <v>315</v>
      </c>
    </row>
    <row r="213" spans="1:3" ht="15">
      <c r="A213" s="78" t="s">
        <v>3784</v>
      </c>
      <c r="B213" s="85" t="s">
        <v>413</v>
      </c>
      <c r="C213" s="78">
        <f>VLOOKUP(GroupVertices[[#This Row],[Vertex]],Vertices[],MATCH("ID",Vertices[[#Headers],[Vertex]:[Vertex Content Word Count]],0),FALSE)</f>
        <v>310</v>
      </c>
    </row>
    <row r="214" spans="1:3" ht="15">
      <c r="A214" s="78" t="s">
        <v>3784</v>
      </c>
      <c r="B214" s="85" t="s">
        <v>414</v>
      </c>
      <c r="C214" s="78">
        <f>VLOOKUP(GroupVertices[[#This Row],[Vertex]],Vertices[],MATCH("ID",Vertices[[#Headers],[Vertex]:[Vertex Content Word Count]],0),FALSE)</f>
        <v>312</v>
      </c>
    </row>
    <row r="215" spans="1:3" ht="15">
      <c r="A215" s="78" t="s">
        <v>3784</v>
      </c>
      <c r="B215" s="85" t="s">
        <v>525</v>
      </c>
      <c r="C215" s="78">
        <f>VLOOKUP(GroupVertices[[#This Row],[Vertex]],Vertices[],MATCH("ID",Vertices[[#Headers],[Vertex]:[Vertex Content Word Count]],0),FALSE)</f>
        <v>311</v>
      </c>
    </row>
    <row r="216" spans="1:3" ht="15">
      <c r="A216" s="78" t="s">
        <v>3785</v>
      </c>
      <c r="B216" s="85" t="s">
        <v>407</v>
      </c>
      <c r="C216" s="78">
        <f>VLOOKUP(GroupVertices[[#This Row],[Vertex]],Vertices[],MATCH("ID",Vertices[[#Headers],[Vertex]:[Vertex Content Word Count]],0),FALSE)</f>
        <v>302</v>
      </c>
    </row>
    <row r="217" spans="1:3" ht="15">
      <c r="A217" s="78" t="s">
        <v>3785</v>
      </c>
      <c r="B217" s="85" t="s">
        <v>406</v>
      </c>
      <c r="C217" s="78">
        <f>VLOOKUP(GroupVertices[[#This Row],[Vertex]],Vertices[],MATCH("ID",Vertices[[#Headers],[Vertex]:[Vertex Content Word Count]],0),FALSE)</f>
        <v>300</v>
      </c>
    </row>
    <row r="218" spans="1:3" ht="15">
      <c r="A218" s="78" t="s">
        <v>3785</v>
      </c>
      <c r="B218" s="85" t="s">
        <v>405</v>
      </c>
      <c r="C218" s="78">
        <f>VLOOKUP(GroupVertices[[#This Row],[Vertex]],Vertices[],MATCH("ID",Vertices[[#Headers],[Vertex]:[Vertex Content Word Count]],0),FALSE)</f>
        <v>301</v>
      </c>
    </row>
    <row r="219" spans="1:3" ht="15">
      <c r="A219" s="78" t="s">
        <v>3785</v>
      </c>
      <c r="B219" s="85" t="s">
        <v>404</v>
      </c>
      <c r="C219" s="78">
        <f>VLOOKUP(GroupVertices[[#This Row],[Vertex]],Vertices[],MATCH("ID",Vertices[[#Headers],[Vertex]:[Vertex Content Word Count]],0),FALSE)</f>
        <v>299</v>
      </c>
    </row>
    <row r="220" spans="1:3" ht="15">
      <c r="A220" s="78" t="s">
        <v>3786</v>
      </c>
      <c r="B220" s="85" t="s">
        <v>375</v>
      </c>
      <c r="C220" s="78">
        <f>VLOOKUP(GroupVertices[[#This Row],[Vertex]],Vertices[],MATCH("ID",Vertices[[#Headers],[Vertex]:[Vertex Content Word Count]],0),FALSE)</f>
        <v>227</v>
      </c>
    </row>
    <row r="221" spans="1:3" ht="15">
      <c r="A221" s="78" t="s">
        <v>3786</v>
      </c>
      <c r="B221" s="85" t="s">
        <v>374</v>
      </c>
      <c r="C221" s="78">
        <f>VLOOKUP(GroupVertices[[#This Row],[Vertex]],Vertices[],MATCH("ID",Vertices[[#Headers],[Vertex]:[Vertex Content Word Count]],0),FALSE)</f>
        <v>226</v>
      </c>
    </row>
    <row r="222" spans="1:3" ht="15">
      <c r="A222" s="78" t="s">
        <v>3786</v>
      </c>
      <c r="B222" s="85" t="s">
        <v>458</v>
      </c>
      <c r="C222" s="78">
        <f>VLOOKUP(GroupVertices[[#This Row],[Vertex]],Vertices[],MATCH("ID",Vertices[[#Headers],[Vertex]:[Vertex Content Word Count]],0),FALSE)</f>
        <v>166</v>
      </c>
    </row>
    <row r="223" spans="1:3" ht="15">
      <c r="A223" s="78" t="s">
        <v>3786</v>
      </c>
      <c r="B223" s="85" t="s">
        <v>326</v>
      </c>
      <c r="C223" s="78">
        <f>VLOOKUP(GroupVertices[[#This Row],[Vertex]],Vertices[],MATCH("ID",Vertices[[#Headers],[Vertex]:[Vertex Content Word Count]],0),FALSE)</f>
        <v>165</v>
      </c>
    </row>
    <row r="224" spans="1:3" ht="15">
      <c r="A224" s="78" t="s">
        <v>3787</v>
      </c>
      <c r="B224" s="85" t="s">
        <v>234</v>
      </c>
      <c r="C224" s="78">
        <f>VLOOKUP(GroupVertices[[#This Row],[Vertex]],Vertices[],MATCH("ID",Vertices[[#Headers],[Vertex]:[Vertex Content Word Count]],0),FALSE)</f>
        <v>41</v>
      </c>
    </row>
    <row r="225" spans="1:3" ht="15">
      <c r="A225" s="78" t="s">
        <v>3787</v>
      </c>
      <c r="B225" s="85" t="s">
        <v>223</v>
      </c>
      <c r="C225" s="78">
        <f>VLOOKUP(GroupVertices[[#This Row],[Vertex]],Vertices[],MATCH("ID",Vertices[[#Headers],[Vertex]:[Vertex Content Word Count]],0),FALSE)</f>
        <v>27</v>
      </c>
    </row>
    <row r="226" spans="1:3" ht="15">
      <c r="A226" s="78" t="s">
        <v>3787</v>
      </c>
      <c r="B226" s="85" t="s">
        <v>233</v>
      </c>
      <c r="C226" s="78">
        <f>VLOOKUP(GroupVertices[[#This Row],[Vertex]],Vertices[],MATCH("ID",Vertices[[#Headers],[Vertex]:[Vertex Content Word Count]],0),FALSE)</f>
        <v>40</v>
      </c>
    </row>
    <row r="227" spans="1:3" ht="15">
      <c r="A227" s="78" t="s">
        <v>3787</v>
      </c>
      <c r="B227" s="85" t="s">
        <v>429</v>
      </c>
      <c r="C227" s="78">
        <f>VLOOKUP(GroupVertices[[#This Row],[Vertex]],Vertices[],MATCH("ID",Vertices[[#Headers],[Vertex]:[Vertex Content Word Count]],0),FALSE)</f>
        <v>28</v>
      </c>
    </row>
    <row r="228" spans="1:3" ht="15">
      <c r="A228" s="78" t="s">
        <v>3788</v>
      </c>
      <c r="B228" s="85" t="s">
        <v>214</v>
      </c>
      <c r="C228" s="78">
        <f>VLOOKUP(GroupVertices[[#This Row],[Vertex]],Vertices[],MATCH("ID",Vertices[[#Headers],[Vertex]:[Vertex Content Word Count]],0),FALSE)</f>
        <v>9</v>
      </c>
    </row>
    <row r="229" spans="1:3" ht="15">
      <c r="A229" s="78" t="s">
        <v>3788</v>
      </c>
      <c r="B229" s="85" t="s">
        <v>426</v>
      </c>
      <c r="C229" s="78">
        <f>VLOOKUP(GroupVertices[[#This Row],[Vertex]],Vertices[],MATCH("ID",Vertices[[#Headers],[Vertex]:[Vertex Content Word Count]],0),FALSE)</f>
        <v>12</v>
      </c>
    </row>
    <row r="230" spans="1:3" ht="15">
      <c r="A230" s="78" t="s">
        <v>3788</v>
      </c>
      <c r="B230" s="85" t="s">
        <v>425</v>
      </c>
      <c r="C230" s="78">
        <f>VLOOKUP(GroupVertices[[#This Row],[Vertex]],Vertices[],MATCH("ID",Vertices[[#Headers],[Vertex]:[Vertex Content Word Count]],0),FALSE)</f>
        <v>11</v>
      </c>
    </row>
    <row r="231" spans="1:3" ht="15">
      <c r="A231" s="78" t="s">
        <v>3788</v>
      </c>
      <c r="B231" s="85" t="s">
        <v>424</v>
      </c>
      <c r="C231" s="78">
        <f>VLOOKUP(GroupVertices[[#This Row],[Vertex]],Vertices[],MATCH("ID",Vertices[[#Headers],[Vertex]:[Vertex Content Word Count]],0),FALSE)</f>
        <v>10</v>
      </c>
    </row>
    <row r="232" spans="1:3" ht="15">
      <c r="A232" s="78" t="s">
        <v>3789</v>
      </c>
      <c r="B232" s="85" t="s">
        <v>390</v>
      </c>
      <c r="C232" s="78">
        <f>VLOOKUP(GroupVertices[[#This Row],[Vertex]],Vertices[],MATCH("ID",Vertices[[#Headers],[Vertex]:[Vertex Content Word Count]],0),FALSE)</f>
        <v>284</v>
      </c>
    </row>
    <row r="233" spans="1:3" ht="15">
      <c r="A233" s="78" t="s">
        <v>3789</v>
      </c>
      <c r="B233" s="85" t="s">
        <v>516</v>
      </c>
      <c r="C233" s="78">
        <f>VLOOKUP(GroupVertices[[#This Row],[Vertex]],Vertices[],MATCH("ID",Vertices[[#Headers],[Vertex]:[Vertex Content Word Count]],0),FALSE)</f>
        <v>286</v>
      </c>
    </row>
    <row r="234" spans="1:3" ht="15">
      <c r="A234" s="78" t="s">
        <v>3789</v>
      </c>
      <c r="B234" s="85" t="s">
        <v>515</v>
      </c>
      <c r="C234" s="78">
        <f>VLOOKUP(GroupVertices[[#This Row],[Vertex]],Vertices[],MATCH("ID",Vertices[[#Headers],[Vertex]:[Vertex Content Word Count]],0),FALSE)</f>
        <v>285</v>
      </c>
    </row>
    <row r="235" spans="1:3" ht="15">
      <c r="A235" s="78" t="s">
        <v>3790</v>
      </c>
      <c r="B235" s="85" t="s">
        <v>366</v>
      </c>
      <c r="C235" s="78">
        <f>VLOOKUP(GroupVertices[[#This Row],[Vertex]],Vertices[],MATCH("ID",Vertices[[#Headers],[Vertex]:[Vertex Content Word Count]],0),FALSE)</f>
        <v>216</v>
      </c>
    </row>
    <row r="236" spans="1:3" ht="15">
      <c r="A236" s="78" t="s">
        <v>3790</v>
      </c>
      <c r="B236" s="85" t="s">
        <v>365</v>
      </c>
      <c r="C236" s="78">
        <f>VLOOKUP(GroupVertices[[#This Row],[Vertex]],Vertices[],MATCH("ID",Vertices[[#Headers],[Vertex]:[Vertex Content Word Count]],0),FALSE)</f>
        <v>214</v>
      </c>
    </row>
    <row r="237" spans="1:3" ht="15">
      <c r="A237" s="78" t="s">
        <v>3790</v>
      </c>
      <c r="B237" s="85" t="s">
        <v>468</v>
      </c>
      <c r="C237" s="78">
        <f>VLOOKUP(GroupVertices[[#This Row],[Vertex]],Vertices[],MATCH("ID",Vertices[[#Headers],[Vertex]:[Vertex Content Word Count]],0),FALSE)</f>
        <v>215</v>
      </c>
    </row>
    <row r="238" spans="1:3" ht="15">
      <c r="A238" s="78" t="s">
        <v>3791</v>
      </c>
      <c r="B238" s="85" t="s">
        <v>362</v>
      </c>
      <c r="C238" s="78">
        <f>VLOOKUP(GroupVertices[[#This Row],[Vertex]],Vertices[],MATCH("ID",Vertices[[#Headers],[Vertex]:[Vertex Content Word Count]],0),FALSE)</f>
        <v>209</v>
      </c>
    </row>
    <row r="239" spans="1:3" ht="15">
      <c r="A239" s="78" t="s">
        <v>3791</v>
      </c>
      <c r="B239" s="85" t="s">
        <v>467</v>
      </c>
      <c r="C239" s="78">
        <f>VLOOKUP(GroupVertices[[#This Row],[Vertex]],Vertices[],MATCH("ID",Vertices[[#Headers],[Vertex]:[Vertex Content Word Count]],0),FALSE)</f>
        <v>211</v>
      </c>
    </row>
    <row r="240" spans="1:3" ht="15">
      <c r="A240" s="78" t="s">
        <v>3791</v>
      </c>
      <c r="B240" s="85" t="s">
        <v>466</v>
      </c>
      <c r="C240" s="78">
        <f>VLOOKUP(GroupVertices[[#This Row],[Vertex]],Vertices[],MATCH("ID",Vertices[[#Headers],[Vertex]:[Vertex Content Word Count]],0),FALSE)</f>
        <v>210</v>
      </c>
    </row>
    <row r="241" spans="1:3" ht="15">
      <c r="A241" s="78" t="s">
        <v>3792</v>
      </c>
      <c r="B241" s="85" t="s">
        <v>355</v>
      </c>
      <c r="C241" s="78">
        <f>VLOOKUP(GroupVertices[[#This Row],[Vertex]],Vertices[],MATCH("ID",Vertices[[#Headers],[Vertex]:[Vertex Content Word Count]],0),FALSE)</f>
        <v>201</v>
      </c>
    </row>
    <row r="242" spans="1:3" ht="15">
      <c r="A242" s="78" t="s">
        <v>3792</v>
      </c>
      <c r="B242" s="85" t="s">
        <v>465</v>
      </c>
      <c r="C242" s="78">
        <f>VLOOKUP(GroupVertices[[#This Row],[Vertex]],Vertices[],MATCH("ID",Vertices[[#Headers],[Vertex]:[Vertex Content Word Count]],0),FALSE)</f>
        <v>203</v>
      </c>
    </row>
    <row r="243" spans="1:3" ht="15">
      <c r="A243" s="78" t="s">
        <v>3792</v>
      </c>
      <c r="B243" s="85" t="s">
        <v>464</v>
      </c>
      <c r="C243" s="78">
        <f>VLOOKUP(GroupVertices[[#This Row],[Vertex]],Vertices[],MATCH("ID",Vertices[[#Headers],[Vertex]:[Vertex Content Word Count]],0),FALSE)</f>
        <v>202</v>
      </c>
    </row>
    <row r="244" spans="1:3" ht="15">
      <c r="A244" s="78" t="s">
        <v>3793</v>
      </c>
      <c r="B244" s="85" t="s">
        <v>328</v>
      </c>
      <c r="C244" s="78">
        <f>VLOOKUP(GroupVertices[[#This Row],[Vertex]],Vertices[],MATCH("ID",Vertices[[#Headers],[Vertex]:[Vertex Content Word Count]],0),FALSE)</f>
        <v>168</v>
      </c>
    </row>
    <row r="245" spans="1:3" ht="15">
      <c r="A245" s="78" t="s">
        <v>3793</v>
      </c>
      <c r="B245" s="85" t="s">
        <v>460</v>
      </c>
      <c r="C245" s="78">
        <f>VLOOKUP(GroupVertices[[#This Row],[Vertex]],Vertices[],MATCH("ID",Vertices[[#Headers],[Vertex]:[Vertex Content Word Count]],0),FALSE)</f>
        <v>170</v>
      </c>
    </row>
    <row r="246" spans="1:3" ht="15">
      <c r="A246" s="78" t="s">
        <v>3793</v>
      </c>
      <c r="B246" s="85" t="s">
        <v>459</v>
      </c>
      <c r="C246" s="78">
        <f>VLOOKUP(GroupVertices[[#This Row],[Vertex]],Vertices[],MATCH("ID",Vertices[[#Headers],[Vertex]:[Vertex Content Word Count]],0),FALSE)</f>
        <v>169</v>
      </c>
    </row>
    <row r="247" spans="1:3" ht="15">
      <c r="A247" s="78" t="s">
        <v>3794</v>
      </c>
      <c r="B247" s="85" t="s">
        <v>324</v>
      </c>
      <c r="C247" s="78">
        <f>VLOOKUP(GroupVertices[[#This Row],[Vertex]],Vertices[],MATCH("ID",Vertices[[#Headers],[Vertex]:[Vertex Content Word Count]],0),FALSE)</f>
        <v>161</v>
      </c>
    </row>
    <row r="248" spans="1:3" ht="15">
      <c r="A248" s="78" t="s">
        <v>3794</v>
      </c>
      <c r="B248" s="85" t="s">
        <v>457</v>
      </c>
      <c r="C248" s="78">
        <f>VLOOKUP(GroupVertices[[#This Row],[Vertex]],Vertices[],MATCH("ID",Vertices[[#Headers],[Vertex]:[Vertex Content Word Count]],0),FALSE)</f>
        <v>163</v>
      </c>
    </row>
    <row r="249" spans="1:3" ht="15">
      <c r="A249" s="78" t="s">
        <v>3794</v>
      </c>
      <c r="B249" s="85" t="s">
        <v>456</v>
      </c>
      <c r="C249" s="78">
        <f>VLOOKUP(GroupVertices[[#This Row],[Vertex]],Vertices[],MATCH("ID",Vertices[[#Headers],[Vertex]:[Vertex Content Word Count]],0),FALSE)</f>
        <v>162</v>
      </c>
    </row>
    <row r="250" spans="1:3" ht="15">
      <c r="A250" s="78" t="s">
        <v>3795</v>
      </c>
      <c r="B250" s="85" t="s">
        <v>313</v>
      </c>
      <c r="C250" s="78">
        <f>VLOOKUP(GroupVertices[[#This Row],[Vertex]],Vertices[],MATCH("ID",Vertices[[#Headers],[Vertex]:[Vertex Content Word Count]],0),FALSE)</f>
        <v>138</v>
      </c>
    </row>
    <row r="251" spans="1:3" ht="15">
      <c r="A251" s="78" t="s">
        <v>3795</v>
      </c>
      <c r="B251" s="85" t="s">
        <v>447</v>
      </c>
      <c r="C251" s="78">
        <f>VLOOKUP(GroupVertices[[#This Row],[Vertex]],Vertices[],MATCH("ID",Vertices[[#Headers],[Vertex]:[Vertex Content Word Count]],0),FALSE)</f>
        <v>140</v>
      </c>
    </row>
    <row r="252" spans="1:3" ht="15">
      <c r="A252" s="78" t="s">
        <v>3795</v>
      </c>
      <c r="B252" s="85" t="s">
        <v>446</v>
      </c>
      <c r="C252" s="78">
        <f>VLOOKUP(GroupVertices[[#This Row],[Vertex]],Vertices[],MATCH("ID",Vertices[[#Headers],[Vertex]:[Vertex Content Word Count]],0),FALSE)</f>
        <v>139</v>
      </c>
    </row>
    <row r="253" spans="1:3" ht="15">
      <c r="A253" s="78" t="s">
        <v>3796</v>
      </c>
      <c r="B253" s="85" t="s">
        <v>307</v>
      </c>
      <c r="C253" s="78">
        <f>VLOOKUP(GroupVertices[[#This Row],[Vertex]],Vertices[],MATCH("ID",Vertices[[#Headers],[Vertex]:[Vertex Content Word Count]],0),FALSE)</f>
        <v>129</v>
      </c>
    </row>
    <row r="254" spans="1:3" ht="15">
      <c r="A254" s="78" t="s">
        <v>3796</v>
      </c>
      <c r="B254" s="85" t="s">
        <v>445</v>
      </c>
      <c r="C254" s="78">
        <f>VLOOKUP(GroupVertices[[#This Row],[Vertex]],Vertices[],MATCH("ID",Vertices[[#Headers],[Vertex]:[Vertex Content Word Count]],0),FALSE)</f>
        <v>131</v>
      </c>
    </row>
    <row r="255" spans="1:3" ht="15">
      <c r="A255" s="78" t="s">
        <v>3796</v>
      </c>
      <c r="B255" s="85" t="s">
        <v>444</v>
      </c>
      <c r="C255" s="78">
        <f>VLOOKUP(GroupVertices[[#This Row],[Vertex]],Vertices[],MATCH("ID",Vertices[[#Headers],[Vertex]:[Vertex Content Word Count]],0),FALSE)</f>
        <v>130</v>
      </c>
    </row>
    <row r="256" spans="1:3" ht="15">
      <c r="A256" s="78" t="s">
        <v>3797</v>
      </c>
      <c r="B256" s="85" t="s">
        <v>304</v>
      </c>
      <c r="C256" s="78">
        <f>VLOOKUP(GroupVertices[[#This Row],[Vertex]],Vertices[],MATCH("ID",Vertices[[#Headers],[Vertex]:[Vertex Content Word Count]],0),FALSE)</f>
        <v>126</v>
      </c>
    </row>
    <row r="257" spans="1:3" ht="15">
      <c r="A257" s="78" t="s">
        <v>3797</v>
      </c>
      <c r="B257" s="85" t="s">
        <v>303</v>
      </c>
      <c r="C257" s="78">
        <f>VLOOKUP(GroupVertices[[#This Row],[Vertex]],Vertices[],MATCH("ID",Vertices[[#Headers],[Vertex]:[Vertex Content Word Count]],0),FALSE)</f>
        <v>118</v>
      </c>
    </row>
    <row r="258" spans="1:3" ht="15">
      <c r="A258" s="78" t="s">
        <v>3797</v>
      </c>
      <c r="B258" s="85" t="s">
        <v>295</v>
      </c>
      <c r="C258" s="78">
        <f>VLOOKUP(GroupVertices[[#This Row],[Vertex]],Vertices[],MATCH("ID",Vertices[[#Headers],[Vertex]:[Vertex Content Word Count]],0),FALSE)</f>
        <v>117</v>
      </c>
    </row>
    <row r="259" spans="1:3" ht="15">
      <c r="A259" s="78" t="s">
        <v>3798</v>
      </c>
      <c r="B259" s="85" t="s">
        <v>280</v>
      </c>
      <c r="C259" s="78">
        <f>VLOOKUP(GroupVertices[[#This Row],[Vertex]],Vertices[],MATCH("ID",Vertices[[#Headers],[Vertex]:[Vertex Content Word Count]],0),FALSE)</f>
        <v>100</v>
      </c>
    </row>
    <row r="260" spans="1:3" ht="15">
      <c r="A260" s="78" t="s">
        <v>3798</v>
      </c>
      <c r="B260" s="85" t="s">
        <v>442</v>
      </c>
      <c r="C260" s="78">
        <f>VLOOKUP(GroupVertices[[#This Row],[Vertex]],Vertices[],MATCH("ID",Vertices[[#Headers],[Vertex]:[Vertex Content Word Count]],0),FALSE)</f>
        <v>99</v>
      </c>
    </row>
    <row r="261" spans="1:3" ht="15">
      <c r="A261" s="78" t="s">
        <v>3798</v>
      </c>
      <c r="B261" s="85" t="s">
        <v>279</v>
      </c>
      <c r="C261" s="78">
        <f>VLOOKUP(GroupVertices[[#This Row],[Vertex]],Vertices[],MATCH("ID",Vertices[[#Headers],[Vertex]:[Vertex Content Word Count]],0),FALSE)</f>
        <v>98</v>
      </c>
    </row>
    <row r="262" spans="1:3" ht="15">
      <c r="A262" s="78" t="s">
        <v>3799</v>
      </c>
      <c r="B262" s="85" t="s">
        <v>272</v>
      </c>
      <c r="C262" s="78">
        <f>VLOOKUP(GroupVertices[[#This Row],[Vertex]],Vertices[],MATCH("ID",Vertices[[#Headers],[Vertex]:[Vertex Content Word Count]],0),FALSE)</f>
        <v>90</v>
      </c>
    </row>
    <row r="263" spans="1:3" ht="15">
      <c r="A263" s="78" t="s">
        <v>3799</v>
      </c>
      <c r="B263" s="85" t="s">
        <v>350</v>
      </c>
      <c r="C263" s="78">
        <f>VLOOKUP(GroupVertices[[#This Row],[Vertex]],Vertices[],MATCH("ID",Vertices[[#Headers],[Vertex]:[Vertex Content Word Count]],0),FALSE)</f>
        <v>89</v>
      </c>
    </row>
    <row r="264" spans="1:3" ht="15">
      <c r="A264" s="78" t="s">
        <v>3799</v>
      </c>
      <c r="B264" s="85" t="s">
        <v>271</v>
      </c>
      <c r="C264" s="78">
        <f>VLOOKUP(GroupVertices[[#This Row],[Vertex]],Vertices[],MATCH("ID",Vertices[[#Headers],[Vertex]:[Vertex Content Word Count]],0),FALSE)</f>
        <v>88</v>
      </c>
    </row>
    <row r="265" spans="1:3" ht="15">
      <c r="A265" s="78" t="s">
        <v>3800</v>
      </c>
      <c r="B265" s="85" t="s">
        <v>269</v>
      </c>
      <c r="C265" s="78">
        <f>VLOOKUP(GroupVertices[[#This Row],[Vertex]],Vertices[],MATCH("ID",Vertices[[#Headers],[Vertex]:[Vertex Content Word Count]],0),FALSE)</f>
        <v>85</v>
      </c>
    </row>
    <row r="266" spans="1:3" ht="15">
      <c r="A266" s="78" t="s">
        <v>3800</v>
      </c>
      <c r="B266" s="85" t="s">
        <v>268</v>
      </c>
      <c r="C266" s="78">
        <f>VLOOKUP(GroupVertices[[#This Row],[Vertex]],Vertices[],MATCH("ID",Vertices[[#Headers],[Vertex]:[Vertex Content Word Count]],0),FALSE)</f>
        <v>82</v>
      </c>
    </row>
    <row r="267" spans="1:3" ht="15">
      <c r="A267" s="78" t="s">
        <v>3800</v>
      </c>
      <c r="B267" s="85" t="s">
        <v>265</v>
      </c>
      <c r="C267" s="78">
        <f>VLOOKUP(GroupVertices[[#This Row],[Vertex]],Vertices[],MATCH("ID",Vertices[[#Headers],[Vertex]:[Vertex Content Word Count]],0),FALSE)</f>
        <v>81</v>
      </c>
    </row>
    <row r="268" spans="1:3" ht="15">
      <c r="A268" s="78" t="s">
        <v>3801</v>
      </c>
      <c r="B268" s="85" t="s">
        <v>244</v>
      </c>
      <c r="C268" s="78">
        <f>VLOOKUP(GroupVertices[[#This Row],[Vertex]],Vertices[],MATCH("ID",Vertices[[#Headers],[Vertex]:[Vertex Content Word Count]],0),FALSE)</f>
        <v>54</v>
      </c>
    </row>
    <row r="269" spans="1:3" ht="15">
      <c r="A269" s="78" t="s">
        <v>3801</v>
      </c>
      <c r="B269" s="85" t="s">
        <v>436</v>
      </c>
      <c r="C269" s="78">
        <f>VLOOKUP(GroupVertices[[#This Row],[Vertex]],Vertices[],MATCH("ID",Vertices[[#Headers],[Vertex]:[Vertex Content Word Count]],0),FALSE)</f>
        <v>56</v>
      </c>
    </row>
    <row r="270" spans="1:3" ht="15">
      <c r="A270" s="78" t="s">
        <v>3801</v>
      </c>
      <c r="B270" s="85" t="s">
        <v>435</v>
      </c>
      <c r="C270" s="78">
        <f>VLOOKUP(GroupVertices[[#This Row],[Vertex]],Vertices[],MATCH("ID",Vertices[[#Headers],[Vertex]:[Vertex Content Word Count]],0),FALSE)</f>
        <v>55</v>
      </c>
    </row>
    <row r="271" spans="1:3" ht="15">
      <c r="A271" s="78" t="s">
        <v>3802</v>
      </c>
      <c r="B271" s="85" t="s">
        <v>243</v>
      </c>
      <c r="C271" s="78">
        <f>VLOOKUP(GroupVertices[[#This Row],[Vertex]],Vertices[],MATCH("ID",Vertices[[#Headers],[Vertex]:[Vertex Content Word Count]],0),FALSE)</f>
        <v>53</v>
      </c>
    </row>
    <row r="272" spans="1:3" ht="15">
      <c r="A272" s="78" t="s">
        <v>3802</v>
      </c>
      <c r="B272" s="85" t="s">
        <v>242</v>
      </c>
      <c r="C272" s="78">
        <f>VLOOKUP(GroupVertices[[#This Row],[Vertex]],Vertices[],MATCH("ID",Vertices[[#Headers],[Vertex]:[Vertex Content Word Count]],0),FALSE)</f>
        <v>52</v>
      </c>
    </row>
    <row r="273" spans="1:3" ht="15">
      <c r="A273" s="78" t="s">
        <v>3802</v>
      </c>
      <c r="B273" s="85" t="s">
        <v>241</v>
      </c>
      <c r="C273" s="78">
        <f>VLOOKUP(GroupVertices[[#This Row],[Vertex]],Vertices[],MATCH("ID",Vertices[[#Headers],[Vertex]:[Vertex Content Word Count]],0),FALSE)</f>
        <v>51</v>
      </c>
    </row>
    <row r="274" spans="1:3" ht="15">
      <c r="A274" s="78" t="s">
        <v>3803</v>
      </c>
      <c r="B274" s="85" t="s">
        <v>240</v>
      </c>
      <c r="C274" s="78">
        <f>VLOOKUP(GroupVertices[[#This Row],[Vertex]],Vertices[],MATCH("ID",Vertices[[#Headers],[Vertex]:[Vertex Content Word Count]],0),FALSE)</f>
        <v>48</v>
      </c>
    </row>
    <row r="275" spans="1:3" ht="15">
      <c r="A275" s="78" t="s">
        <v>3803</v>
      </c>
      <c r="B275" s="85" t="s">
        <v>434</v>
      </c>
      <c r="C275" s="78">
        <f>VLOOKUP(GroupVertices[[#This Row],[Vertex]],Vertices[],MATCH("ID",Vertices[[#Headers],[Vertex]:[Vertex Content Word Count]],0),FALSE)</f>
        <v>50</v>
      </c>
    </row>
    <row r="276" spans="1:3" ht="15">
      <c r="A276" s="78" t="s">
        <v>3803</v>
      </c>
      <c r="B276" s="85" t="s">
        <v>433</v>
      </c>
      <c r="C276" s="78">
        <f>VLOOKUP(GroupVertices[[#This Row],[Vertex]],Vertices[],MATCH("ID",Vertices[[#Headers],[Vertex]:[Vertex Content Word Count]],0),FALSE)</f>
        <v>49</v>
      </c>
    </row>
    <row r="277" spans="1:3" ht="15">
      <c r="A277" s="78" t="s">
        <v>3804</v>
      </c>
      <c r="B277" s="85" t="s">
        <v>232</v>
      </c>
      <c r="C277" s="78">
        <f>VLOOKUP(GroupVertices[[#This Row],[Vertex]],Vertices[],MATCH("ID",Vertices[[#Headers],[Vertex]:[Vertex Content Word Count]],0),FALSE)</f>
        <v>37</v>
      </c>
    </row>
    <row r="278" spans="1:3" ht="15">
      <c r="A278" s="78" t="s">
        <v>3804</v>
      </c>
      <c r="B278" s="85" t="s">
        <v>431</v>
      </c>
      <c r="C278" s="78">
        <f>VLOOKUP(GroupVertices[[#This Row],[Vertex]],Vertices[],MATCH("ID",Vertices[[#Headers],[Vertex]:[Vertex Content Word Count]],0),FALSE)</f>
        <v>39</v>
      </c>
    </row>
    <row r="279" spans="1:3" ht="15">
      <c r="A279" s="78" t="s">
        <v>3804</v>
      </c>
      <c r="B279" s="85" t="s">
        <v>430</v>
      </c>
      <c r="C279" s="78">
        <f>VLOOKUP(GroupVertices[[#This Row],[Vertex]],Vertices[],MATCH("ID",Vertices[[#Headers],[Vertex]:[Vertex Content Word Count]],0),FALSE)</f>
        <v>38</v>
      </c>
    </row>
    <row r="280" spans="1:3" ht="15">
      <c r="A280" s="78" t="s">
        <v>3805</v>
      </c>
      <c r="B280" s="85" t="s">
        <v>412</v>
      </c>
      <c r="C280" s="78">
        <f>VLOOKUP(GroupVertices[[#This Row],[Vertex]],Vertices[],MATCH("ID",Vertices[[#Headers],[Vertex]:[Vertex Content Word Count]],0),FALSE)</f>
        <v>308</v>
      </c>
    </row>
    <row r="281" spans="1:3" ht="15">
      <c r="A281" s="78" t="s">
        <v>3805</v>
      </c>
      <c r="B281" s="85" t="s">
        <v>524</v>
      </c>
      <c r="C281" s="78">
        <f>VLOOKUP(GroupVertices[[#This Row],[Vertex]],Vertices[],MATCH("ID",Vertices[[#Headers],[Vertex]:[Vertex Content Word Count]],0),FALSE)</f>
        <v>309</v>
      </c>
    </row>
    <row r="282" spans="1:3" ht="15">
      <c r="A282" s="78" t="s">
        <v>3806</v>
      </c>
      <c r="B282" s="85" t="s">
        <v>409</v>
      </c>
      <c r="C282" s="78">
        <f>VLOOKUP(GroupVertices[[#This Row],[Vertex]],Vertices[],MATCH("ID",Vertices[[#Headers],[Vertex]:[Vertex Content Word Count]],0),FALSE)</f>
        <v>305</v>
      </c>
    </row>
    <row r="283" spans="1:3" ht="15">
      <c r="A283" s="78" t="s">
        <v>3806</v>
      </c>
      <c r="B283" s="85" t="s">
        <v>523</v>
      </c>
      <c r="C283" s="78">
        <f>VLOOKUP(GroupVertices[[#This Row],[Vertex]],Vertices[],MATCH("ID",Vertices[[#Headers],[Vertex]:[Vertex Content Word Count]],0),FALSE)</f>
        <v>306</v>
      </c>
    </row>
    <row r="284" spans="1:3" ht="15">
      <c r="A284" s="78" t="s">
        <v>3807</v>
      </c>
      <c r="B284" s="85" t="s">
        <v>408</v>
      </c>
      <c r="C284" s="78">
        <f>VLOOKUP(GroupVertices[[#This Row],[Vertex]],Vertices[],MATCH("ID",Vertices[[#Headers],[Vertex]:[Vertex Content Word Count]],0),FALSE)</f>
        <v>303</v>
      </c>
    </row>
    <row r="285" spans="1:3" ht="15">
      <c r="A285" s="78" t="s">
        <v>3807</v>
      </c>
      <c r="B285" s="85" t="s">
        <v>522</v>
      </c>
      <c r="C285" s="78">
        <f>VLOOKUP(GroupVertices[[#This Row],[Vertex]],Vertices[],MATCH("ID",Vertices[[#Headers],[Vertex]:[Vertex Content Word Count]],0),FALSE)</f>
        <v>304</v>
      </c>
    </row>
    <row r="286" spans="1:3" ht="15">
      <c r="A286" s="78" t="s">
        <v>3808</v>
      </c>
      <c r="B286" s="85" t="s">
        <v>401</v>
      </c>
      <c r="C286" s="78">
        <f>VLOOKUP(GroupVertices[[#This Row],[Vertex]],Vertices[],MATCH("ID",Vertices[[#Headers],[Vertex]:[Vertex Content Word Count]],0),FALSE)</f>
        <v>293</v>
      </c>
    </row>
    <row r="287" spans="1:3" ht="15">
      <c r="A287" s="78" t="s">
        <v>3808</v>
      </c>
      <c r="B287" s="85" t="s">
        <v>518</v>
      </c>
      <c r="C287" s="78">
        <f>VLOOKUP(GroupVertices[[#This Row],[Vertex]],Vertices[],MATCH("ID",Vertices[[#Headers],[Vertex]:[Vertex Content Word Count]],0),FALSE)</f>
        <v>294</v>
      </c>
    </row>
    <row r="288" spans="1:3" ht="15">
      <c r="A288" s="78" t="s">
        <v>3809</v>
      </c>
      <c r="B288" s="85" t="s">
        <v>391</v>
      </c>
      <c r="C288" s="78">
        <f>VLOOKUP(GroupVertices[[#This Row],[Vertex]],Vertices[],MATCH("ID",Vertices[[#Headers],[Vertex]:[Vertex Content Word Count]],0),FALSE)</f>
        <v>287</v>
      </c>
    </row>
    <row r="289" spans="1:3" ht="15">
      <c r="A289" s="78" t="s">
        <v>3809</v>
      </c>
      <c r="B289" s="85" t="s">
        <v>517</v>
      </c>
      <c r="C289" s="78">
        <f>VLOOKUP(GroupVertices[[#This Row],[Vertex]],Vertices[],MATCH("ID",Vertices[[#Headers],[Vertex]:[Vertex Content Word Count]],0),FALSE)</f>
        <v>288</v>
      </c>
    </row>
    <row r="290" spans="1:3" ht="15">
      <c r="A290" s="78" t="s">
        <v>3810</v>
      </c>
      <c r="B290" s="85" t="s">
        <v>389</v>
      </c>
      <c r="C290" s="78">
        <f>VLOOKUP(GroupVertices[[#This Row],[Vertex]],Vertices[],MATCH("ID",Vertices[[#Headers],[Vertex]:[Vertex Content Word Count]],0),FALSE)</f>
        <v>282</v>
      </c>
    </row>
    <row r="291" spans="1:3" ht="15">
      <c r="A291" s="78" t="s">
        <v>3810</v>
      </c>
      <c r="B291" s="85" t="s">
        <v>514</v>
      </c>
      <c r="C291" s="78">
        <f>VLOOKUP(GroupVertices[[#This Row],[Vertex]],Vertices[],MATCH("ID",Vertices[[#Headers],[Vertex]:[Vertex Content Word Count]],0),FALSE)</f>
        <v>283</v>
      </c>
    </row>
    <row r="292" spans="1:3" ht="15">
      <c r="A292" s="78" t="s">
        <v>3811</v>
      </c>
      <c r="B292" s="85" t="s">
        <v>358</v>
      </c>
      <c r="C292" s="78">
        <f>VLOOKUP(GroupVertices[[#This Row],[Vertex]],Vertices[],MATCH("ID",Vertices[[#Headers],[Vertex]:[Vertex Content Word Count]],0),FALSE)</f>
        <v>206</v>
      </c>
    </row>
    <row r="293" spans="1:3" ht="15">
      <c r="A293" s="78" t="s">
        <v>3811</v>
      </c>
      <c r="B293" s="85" t="s">
        <v>357</v>
      </c>
      <c r="C293" s="78">
        <f>VLOOKUP(GroupVertices[[#This Row],[Vertex]],Vertices[],MATCH("ID",Vertices[[#Headers],[Vertex]:[Vertex Content Word Count]],0),FALSE)</f>
        <v>205</v>
      </c>
    </row>
    <row r="294" spans="1:3" ht="15">
      <c r="A294" s="78" t="s">
        <v>3812</v>
      </c>
      <c r="B294" s="85" t="s">
        <v>346</v>
      </c>
      <c r="C294" s="78">
        <f>VLOOKUP(GroupVertices[[#This Row],[Vertex]],Vertices[],MATCH("ID",Vertices[[#Headers],[Vertex]:[Vertex Content Word Count]],0),FALSE)</f>
        <v>191</v>
      </c>
    </row>
    <row r="295" spans="1:3" ht="15">
      <c r="A295" s="78" t="s">
        <v>3812</v>
      </c>
      <c r="B295" s="85" t="s">
        <v>345</v>
      </c>
      <c r="C295" s="78">
        <f>VLOOKUP(GroupVertices[[#This Row],[Vertex]],Vertices[],MATCH("ID",Vertices[[#Headers],[Vertex]:[Vertex Content Word Count]],0),FALSE)</f>
        <v>190</v>
      </c>
    </row>
    <row r="296" spans="1:3" ht="15">
      <c r="A296" s="78" t="s">
        <v>3813</v>
      </c>
      <c r="B296" s="85" t="s">
        <v>344</v>
      </c>
      <c r="C296" s="78">
        <f>VLOOKUP(GroupVertices[[#This Row],[Vertex]],Vertices[],MATCH("ID",Vertices[[#Headers],[Vertex]:[Vertex Content Word Count]],0),FALSE)</f>
        <v>188</v>
      </c>
    </row>
    <row r="297" spans="1:3" ht="15">
      <c r="A297" s="78" t="s">
        <v>3813</v>
      </c>
      <c r="B297" s="85" t="s">
        <v>462</v>
      </c>
      <c r="C297" s="78">
        <f>VLOOKUP(GroupVertices[[#This Row],[Vertex]],Vertices[],MATCH("ID",Vertices[[#Headers],[Vertex]:[Vertex Content Word Count]],0),FALSE)</f>
        <v>189</v>
      </c>
    </row>
    <row r="298" spans="1:3" ht="15">
      <c r="A298" s="78" t="s">
        <v>3814</v>
      </c>
      <c r="B298" s="85" t="s">
        <v>343</v>
      </c>
      <c r="C298" s="78">
        <f>VLOOKUP(GroupVertices[[#This Row],[Vertex]],Vertices[],MATCH("ID",Vertices[[#Headers],[Vertex]:[Vertex Content Word Count]],0),FALSE)</f>
        <v>187</v>
      </c>
    </row>
    <row r="299" spans="1:3" ht="15">
      <c r="A299" s="78" t="s">
        <v>3814</v>
      </c>
      <c r="B299" s="85" t="s">
        <v>342</v>
      </c>
      <c r="C299" s="78">
        <f>VLOOKUP(GroupVertices[[#This Row],[Vertex]],Vertices[],MATCH("ID",Vertices[[#Headers],[Vertex]:[Vertex Content Word Count]],0),FALSE)</f>
        <v>186</v>
      </c>
    </row>
    <row r="300" spans="1:3" ht="15">
      <c r="A300" s="78" t="s">
        <v>3815</v>
      </c>
      <c r="B300" s="85" t="s">
        <v>274</v>
      </c>
      <c r="C300" s="78">
        <f>VLOOKUP(GroupVertices[[#This Row],[Vertex]],Vertices[],MATCH("ID",Vertices[[#Headers],[Vertex]:[Vertex Content Word Count]],0),FALSE)</f>
        <v>93</v>
      </c>
    </row>
    <row r="301" spans="1:3" ht="15">
      <c r="A301" s="78" t="s">
        <v>3815</v>
      </c>
      <c r="B301" s="85" t="s">
        <v>441</v>
      </c>
      <c r="C301" s="78">
        <f>VLOOKUP(GroupVertices[[#This Row],[Vertex]],Vertices[],MATCH("ID",Vertices[[#Headers],[Vertex]:[Vertex Content Word Count]],0),FALSE)</f>
        <v>94</v>
      </c>
    </row>
    <row r="302" spans="1:3" ht="15">
      <c r="A302" s="78" t="s">
        <v>3816</v>
      </c>
      <c r="B302" s="85" t="s">
        <v>270</v>
      </c>
      <c r="C302" s="78">
        <f>VLOOKUP(GroupVertices[[#This Row],[Vertex]],Vertices[],MATCH("ID",Vertices[[#Headers],[Vertex]:[Vertex Content Word Count]],0),FALSE)</f>
        <v>86</v>
      </c>
    </row>
    <row r="303" spans="1:3" ht="15">
      <c r="A303" s="78" t="s">
        <v>3816</v>
      </c>
      <c r="B303" s="85" t="s">
        <v>440</v>
      </c>
      <c r="C303" s="78">
        <f>VLOOKUP(GroupVertices[[#This Row],[Vertex]],Vertices[],MATCH("ID",Vertices[[#Headers],[Vertex]:[Vertex Content Word Count]],0),FALSE)</f>
        <v>87</v>
      </c>
    </row>
    <row r="304" spans="1:3" ht="15">
      <c r="A304" s="78" t="s">
        <v>3817</v>
      </c>
      <c r="B304" s="85" t="s">
        <v>261</v>
      </c>
      <c r="C304" s="78">
        <f>VLOOKUP(GroupVertices[[#This Row],[Vertex]],Vertices[],MATCH("ID",Vertices[[#Headers],[Vertex]:[Vertex Content Word Count]],0),FALSE)</f>
        <v>76</v>
      </c>
    </row>
    <row r="305" spans="1:3" ht="15">
      <c r="A305" s="78" t="s">
        <v>3817</v>
      </c>
      <c r="B305" s="85" t="s">
        <v>439</v>
      </c>
      <c r="C305" s="78">
        <f>VLOOKUP(GroupVertices[[#This Row],[Vertex]],Vertices[],MATCH("ID",Vertices[[#Headers],[Vertex]:[Vertex Content Word Count]],0),FALSE)</f>
        <v>77</v>
      </c>
    </row>
    <row r="306" spans="1:3" ht="15">
      <c r="A306" s="78" t="s">
        <v>3818</v>
      </c>
      <c r="B306" s="85" t="s">
        <v>257</v>
      </c>
      <c r="C306" s="78">
        <f>VLOOKUP(GroupVertices[[#This Row],[Vertex]],Vertices[],MATCH("ID",Vertices[[#Headers],[Vertex]:[Vertex Content Word Count]],0),FALSE)</f>
        <v>71</v>
      </c>
    </row>
    <row r="307" spans="1:3" ht="15">
      <c r="A307" s="78" t="s">
        <v>3818</v>
      </c>
      <c r="B307" s="85" t="s">
        <v>438</v>
      </c>
      <c r="C307" s="78">
        <f>VLOOKUP(GroupVertices[[#This Row],[Vertex]],Vertices[],MATCH("ID",Vertices[[#Headers],[Vertex]:[Vertex Content Word Count]],0),FALSE)</f>
        <v>72</v>
      </c>
    </row>
    <row r="308" spans="1:3" ht="15">
      <c r="A308" s="78" t="s">
        <v>3819</v>
      </c>
      <c r="B308" s="85" t="s">
        <v>246</v>
      </c>
      <c r="C308" s="78">
        <f>VLOOKUP(GroupVertices[[#This Row],[Vertex]],Vertices[],MATCH("ID",Vertices[[#Headers],[Vertex]:[Vertex Content Word Count]],0),FALSE)</f>
        <v>58</v>
      </c>
    </row>
    <row r="309" spans="1:3" ht="15">
      <c r="A309" s="78" t="s">
        <v>3819</v>
      </c>
      <c r="B309" s="85" t="s">
        <v>245</v>
      </c>
      <c r="C309" s="78">
        <f>VLOOKUP(GroupVertices[[#This Row],[Vertex]],Vertices[],MATCH("ID",Vertices[[#Headers],[Vertex]:[Vertex Content Word Count]],0),FALSE)</f>
        <v>57</v>
      </c>
    </row>
    <row r="310" spans="1:3" ht="15">
      <c r="A310" s="78" t="s">
        <v>3820</v>
      </c>
      <c r="B310" s="85" t="s">
        <v>235</v>
      </c>
      <c r="C310" s="78">
        <f>VLOOKUP(GroupVertices[[#This Row],[Vertex]],Vertices[],MATCH("ID",Vertices[[#Headers],[Vertex]:[Vertex Content Word Count]],0),FALSE)</f>
        <v>42</v>
      </c>
    </row>
    <row r="311" spans="1:3" ht="15">
      <c r="A311" s="78" t="s">
        <v>3820</v>
      </c>
      <c r="B311" s="85" t="s">
        <v>432</v>
      </c>
      <c r="C311" s="78">
        <f>VLOOKUP(GroupVertices[[#This Row],[Vertex]],Vertices[],MATCH("ID",Vertices[[#Headers],[Vertex]:[Vertex Content Word Count]],0),FALSE)</f>
        <v>43</v>
      </c>
    </row>
    <row r="312" spans="1:3" ht="15">
      <c r="A312" s="78" t="s">
        <v>3821</v>
      </c>
      <c r="B312" s="85" t="s">
        <v>231</v>
      </c>
      <c r="C312" s="78">
        <f>VLOOKUP(GroupVertices[[#This Row],[Vertex]],Vertices[],MATCH("ID",Vertices[[#Headers],[Vertex]:[Vertex Content Word Count]],0),FALSE)</f>
        <v>36</v>
      </c>
    </row>
    <row r="313" spans="1:3" ht="15">
      <c r="A313" s="78" t="s">
        <v>3821</v>
      </c>
      <c r="B313" s="85" t="s">
        <v>230</v>
      </c>
      <c r="C313" s="78">
        <f>VLOOKUP(GroupVertices[[#This Row],[Vertex]],Vertices[],MATCH("ID",Vertices[[#Headers],[Vertex]:[Vertex Content Word Count]],0),FALSE)</f>
        <v>35</v>
      </c>
    </row>
    <row r="314" spans="1:3" ht="15">
      <c r="A314" s="78" t="s">
        <v>3822</v>
      </c>
      <c r="B314" s="85" t="s">
        <v>215</v>
      </c>
      <c r="C314" s="78">
        <f>VLOOKUP(GroupVertices[[#This Row],[Vertex]],Vertices[],MATCH("ID",Vertices[[#Headers],[Vertex]:[Vertex Content Word Count]],0),FALSE)</f>
        <v>13</v>
      </c>
    </row>
    <row r="315" spans="1:3" ht="15">
      <c r="A315" s="78" t="s">
        <v>3822</v>
      </c>
      <c r="B315" s="85" t="s">
        <v>427</v>
      </c>
      <c r="C315" s="78">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4907</v>
      </c>
      <c r="B2" s="34" t="s">
        <v>3733</v>
      </c>
      <c r="D2" s="31">
        <f>MIN(Vertices[Degree])</f>
        <v>0</v>
      </c>
      <c r="E2" s="3">
        <f>COUNTIF(Vertices[Degree],"&gt;= "&amp;D2)-COUNTIF(Vertices[Degree],"&gt;="&amp;D3)</f>
        <v>0</v>
      </c>
      <c r="F2" s="37">
        <f>MIN(Vertices[In-Degree])</f>
        <v>0</v>
      </c>
      <c r="G2" s="38">
        <f>COUNTIF(Vertices[In-Degree],"&gt;= "&amp;F2)-COUNTIF(Vertices[In-Degree],"&gt;="&amp;F3)</f>
        <v>140</v>
      </c>
      <c r="H2" s="37">
        <f>MIN(Vertices[Out-Degree])</f>
        <v>0</v>
      </c>
      <c r="I2" s="38">
        <f>COUNTIF(Vertices[Out-Degree],"&gt;= "&amp;H2)-COUNTIF(Vertices[Out-Degree],"&gt;="&amp;H3)</f>
        <v>106</v>
      </c>
      <c r="J2" s="37">
        <f>MIN(Vertices[Betweenness Centrality])</f>
        <v>0</v>
      </c>
      <c r="K2" s="38">
        <f>COUNTIF(Vertices[Betweenness Centrality],"&gt;= "&amp;J2)-COUNTIF(Vertices[Betweenness Centrality],"&gt;="&amp;J3)</f>
        <v>299</v>
      </c>
      <c r="L2" s="37">
        <f>MIN(Vertices[Closeness Centrality])</f>
        <v>0</v>
      </c>
      <c r="M2" s="38">
        <f>COUNTIF(Vertices[Closeness Centrality],"&gt;= "&amp;L2)-COUNTIF(Vertices[Closeness Centrality],"&gt;="&amp;L3)</f>
        <v>125</v>
      </c>
      <c r="N2" s="37">
        <f>MIN(Vertices[Eigenvector Centrality])</f>
        <v>0</v>
      </c>
      <c r="O2" s="38">
        <f>COUNTIF(Vertices[Eigenvector Centrality],"&gt;= "&amp;N2)-COUNTIF(Vertices[Eigenvector Centrality],"&gt;="&amp;N3)</f>
        <v>266</v>
      </c>
      <c r="P2" s="37">
        <f>MIN(Vertices[PageRank])</f>
        <v>0.346903</v>
      </c>
      <c r="Q2" s="38">
        <f>COUNTIF(Vertices[PageRank],"&gt;= "&amp;P2)-COUNTIF(Vertices[PageRank],"&gt;="&amp;P3)</f>
        <v>112</v>
      </c>
      <c r="R2" s="37">
        <f>MIN(Vertices[Clustering Coefficient])</f>
        <v>0</v>
      </c>
      <c r="S2" s="43">
        <f>COUNTIF(Vertices[Clustering Coefficient],"&gt;= "&amp;R2)-COUNTIF(Vertices[Clustering Coefficient],"&gt;="&amp;R3)</f>
        <v>229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0.5818181818181818</v>
      </c>
      <c r="G3" s="40">
        <f>COUNTIF(Vertices[In-Degree],"&gt;= "&amp;F3)-COUNTIF(Vertices[In-Degree],"&gt;="&amp;F4)</f>
        <v>114</v>
      </c>
      <c r="H3" s="39">
        <f aca="true" t="shared" si="3" ref="H3:H26">H2+($H$57-$H$2)/BinDivisor</f>
        <v>0.6909090909090909</v>
      </c>
      <c r="I3" s="40">
        <f>COUNTIF(Vertices[Out-Degree],"&gt;= "&amp;H3)-COUNTIF(Vertices[Out-Degree],"&gt;="&amp;H4)</f>
        <v>140</v>
      </c>
      <c r="J3" s="39">
        <f aca="true" t="shared" si="4" ref="J3:J26">J2+($J$57-$J$2)/BinDivisor</f>
        <v>50.21363636363636</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49</v>
      </c>
      <c r="N3" s="39">
        <f aca="true" t="shared" si="6" ref="N3:N26">N2+($N$57-$N$2)/BinDivisor</f>
        <v>0.0020940363636363637</v>
      </c>
      <c r="O3" s="40">
        <f>COUNTIF(Vertices[Eigenvector Centrality],"&gt;= "&amp;N3)-COUNTIF(Vertices[Eigenvector Centrality],"&gt;="&amp;N4)</f>
        <v>1</v>
      </c>
      <c r="P3" s="39">
        <f aca="true" t="shared" si="7" ref="P3:P26">P2+($P$57-$P$2)/BinDivisor</f>
        <v>0.6122343090909091</v>
      </c>
      <c r="Q3" s="40">
        <f>COUNTIF(Vertices[PageRank],"&gt;= "&amp;P3)-COUNTIF(Vertices[PageRank],"&gt;="&amp;P4)</f>
        <v>77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314</v>
      </c>
      <c r="D4" s="32">
        <f t="shared" si="1"/>
        <v>0</v>
      </c>
      <c r="E4" s="3">
        <f>COUNTIF(Vertices[Degree],"&gt;= "&amp;D4)-COUNTIF(Vertices[Degree],"&gt;="&amp;D5)</f>
        <v>0</v>
      </c>
      <c r="F4" s="37">
        <f t="shared" si="2"/>
        <v>1.1636363636363636</v>
      </c>
      <c r="G4" s="38">
        <f>COUNTIF(Vertices[In-Degree],"&gt;= "&amp;F4)-COUNTIF(Vertices[In-Degree],"&gt;="&amp;F5)</f>
        <v>0</v>
      </c>
      <c r="H4" s="37">
        <f t="shared" si="3"/>
        <v>1.3818181818181818</v>
      </c>
      <c r="I4" s="38">
        <f>COUNTIF(Vertices[Out-Degree],"&gt;= "&amp;H4)-COUNTIF(Vertices[Out-Degree],"&gt;="&amp;H5)</f>
        <v>46</v>
      </c>
      <c r="J4" s="37">
        <f t="shared" si="4"/>
        <v>100.42727272727272</v>
      </c>
      <c r="K4" s="38">
        <f>COUNTIF(Vertices[Betweenness Centrality],"&gt;= "&amp;J4)-COUNTIF(Vertices[Betweenness Centrality],"&gt;="&amp;J5)</f>
        <v>3</v>
      </c>
      <c r="L4" s="37">
        <f t="shared" si="5"/>
        <v>0.03636363636363636</v>
      </c>
      <c r="M4" s="38">
        <f>COUNTIF(Vertices[Closeness Centrality],"&gt;= "&amp;L4)-COUNTIF(Vertices[Closeness Centrality],"&gt;="&amp;L5)</f>
        <v>4</v>
      </c>
      <c r="N4" s="37">
        <f t="shared" si="6"/>
        <v>0.004188072727272727</v>
      </c>
      <c r="O4" s="38">
        <f>COUNTIF(Vertices[Eigenvector Centrality],"&gt;= "&amp;N4)-COUNTIF(Vertices[Eigenvector Centrality],"&gt;="&amp;N5)</f>
        <v>0</v>
      </c>
      <c r="P4" s="37">
        <f t="shared" si="7"/>
        <v>0.8775656181818183</v>
      </c>
      <c r="Q4" s="38">
        <f>COUNTIF(Vertices[PageRank],"&gt;= "&amp;P4)-COUNTIF(Vertices[PageRank],"&gt;="&amp;P5)</f>
        <v>72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1.7454545454545454</v>
      </c>
      <c r="G5" s="40">
        <f>COUNTIF(Vertices[In-Degree],"&gt;= "&amp;F5)-COUNTIF(Vertices[In-Degree],"&gt;="&amp;F6)</f>
        <v>26</v>
      </c>
      <c r="H5" s="39">
        <f t="shared" si="3"/>
        <v>2.0727272727272728</v>
      </c>
      <c r="I5" s="40">
        <f>COUNTIF(Vertices[Out-Degree],"&gt;= "&amp;H5)-COUNTIF(Vertices[Out-Degree],"&gt;="&amp;H6)</f>
        <v>0</v>
      </c>
      <c r="J5" s="39">
        <f t="shared" si="4"/>
        <v>150.64090909090908</v>
      </c>
      <c r="K5" s="40">
        <f>COUNTIF(Vertices[Betweenness Centrality],"&gt;= "&amp;J5)-COUNTIF(Vertices[Betweenness Centrality],"&gt;="&amp;J6)</f>
        <v>2</v>
      </c>
      <c r="L5" s="39">
        <f t="shared" si="5"/>
        <v>0.05454545454545454</v>
      </c>
      <c r="M5" s="40">
        <f>COUNTIF(Vertices[Closeness Centrality],"&gt;= "&amp;L5)-COUNTIF(Vertices[Closeness Centrality],"&gt;="&amp;L6)</f>
        <v>10</v>
      </c>
      <c r="N5" s="39">
        <f t="shared" si="6"/>
        <v>0.006282109090909091</v>
      </c>
      <c r="O5" s="40">
        <f>COUNTIF(Vertices[Eigenvector Centrality],"&gt;= "&amp;N5)-COUNTIF(Vertices[Eigenvector Centrality],"&gt;="&amp;N6)</f>
        <v>2</v>
      </c>
      <c r="P5" s="39">
        <f t="shared" si="7"/>
        <v>1.1428969272727274</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361</v>
      </c>
      <c r="D6" s="32">
        <f t="shared" si="1"/>
        <v>0</v>
      </c>
      <c r="E6" s="3">
        <f>COUNTIF(Vertices[Degree],"&gt;= "&amp;D6)-COUNTIF(Vertices[Degree],"&gt;="&amp;D7)</f>
        <v>0</v>
      </c>
      <c r="F6" s="37">
        <f t="shared" si="2"/>
        <v>2.327272727272727</v>
      </c>
      <c r="G6" s="38">
        <f>COUNTIF(Vertices[In-Degree],"&gt;= "&amp;F6)-COUNTIF(Vertices[In-Degree],"&gt;="&amp;F7)</f>
        <v>0</v>
      </c>
      <c r="H6" s="37">
        <f t="shared" si="3"/>
        <v>2.7636363636363637</v>
      </c>
      <c r="I6" s="38">
        <f>COUNTIF(Vertices[Out-Degree],"&gt;= "&amp;H6)-COUNTIF(Vertices[Out-Degree],"&gt;="&amp;H7)</f>
        <v>12</v>
      </c>
      <c r="J6" s="37">
        <f t="shared" si="4"/>
        <v>200.85454545454544</v>
      </c>
      <c r="K6" s="38">
        <f>COUNTIF(Vertices[Betweenness Centrality],"&gt;= "&amp;J6)-COUNTIF(Vertices[Betweenness Centrality],"&gt;="&amp;J7)</f>
        <v>2</v>
      </c>
      <c r="L6" s="37">
        <f t="shared" si="5"/>
        <v>0.07272727272727272</v>
      </c>
      <c r="M6" s="38">
        <f>COUNTIF(Vertices[Closeness Centrality],"&gt;= "&amp;L6)-COUNTIF(Vertices[Closeness Centrality],"&gt;="&amp;L7)</f>
        <v>11</v>
      </c>
      <c r="N6" s="37">
        <f t="shared" si="6"/>
        <v>0.008376145454545455</v>
      </c>
      <c r="O6" s="38">
        <f>COUNTIF(Vertices[Eigenvector Centrality],"&gt;= "&amp;N6)-COUNTIF(Vertices[Eigenvector Centrality],"&gt;="&amp;N7)</f>
        <v>0</v>
      </c>
      <c r="P6" s="37">
        <f t="shared" si="7"/>
        <v>1.4082282363636365</v>
      </c>
      <c r="Q6" s="38">
        <f>COUNTIF(Vertices[PageRank],"&gt;= "&amp;P6)-COUNTIF(Vertices[PageRank],"&gt;="&amp;P7)</f>
        <v>12</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57</v>
      </c>
      <c r="D7" s="32">
        <f t="shared" si="1"/>
        <v>0</v>
      </c>
      <c r="E7" s="3">
        <f>COUNTIF(Vertices[Degree],"&gt;= "&amp;D7)-COUNTIF(Vertices[Degree],"&gt;="&amp;D8)</f>
        <v>0</v>
      </c>
      <c r="F7" s="39">
        <f t="shared" si="2"/>
        <v>2.909090909090909</v>
      </c>
      <c r="G7" s="40">
        <f>COUNTIF(Vertices[In-Degree],"&gt;= "&amp;F7)-COUNTIF(Vertices[In-Degree],"&gt;="&amp;F8)</f>
        <v>8</v>
      </c>
      <c r="H7" s="39">
        <f t="shared" si="3"/>
        <v>3.4545454545454546</v>
      </c>
      <c r="I7" s="40">
        <f>COUNTIF(Vertices[Out-Degree],"&gt;= "&amp;H7)-COUNTIF(Vertices[Out-Degree],"&gt;="&amp;H8)</f>
        <v>1</v>
      </c>
      <c r="J7" s="39">
        <f t="shared" si="4"/>
        <v>251.0681818181818</v>
      </c>
      <c r="K7" s="40">
        <f>COUNTIF(Vertices[Betweenness Centrality],"&gt;= "&amp;J7)-COUNTIF(Vertices[Betweenness Centrality],"&gt;="&amp;J8)</f>
        <v>0</v>
      </c>
      <c r="L7" s="39">
        <f t="shared" si="5"/>
        <v>0.09090909090909091</v>
      </c>
      <c r="M7" s="40">
        <f>COUNTIF(Vertices[Closeness Centrality],"&gt;= "&amp;L7)-COUNTIF(Vertices[Closeness Centrality],"&gt;="&amp;L8)</f>
        <v>6</v>
      </c>
      <c r="N7" s="39">
        <f t="shared" si="6"/>
        <v>0.01047018181818182</v>
      </c>
      <c r="O7" s="40">
        <f>COUNTIF(Vertices[Eigenvector Centrality],"&gt;= "&amp;N7)-COUNTIF(Vertices[Eigenvector Centrality],"&gt;="&amp;N8)</f>
        <v>0</v>
      </c>
      <c r="P7" s="39">
        <f t="shared" si="7"/>
        <v>1.6735595454545455</v>
      </c>
      <c r="Q7" s="40">
        <f>COUNTIF(Vertices[PageRank],"&gt;= "&amp;P7)-COUNTIF(Vertices[PageRank],"&gt;="&amp;P8)</f>
        <v>10</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418</v>
      </c>
      <c r="D8" s="32">
        <f t="shared" si="1"/>
        <v>0</v>
      </c>
      <c r="E8" s="3">
        <f>COUNTIF(Vertices[Degree],"&gt;= "&amp;D8)-COUNTIF(Vertices[Degree],"&gt;="&amp;D9)</f>
        <v>0</v>
      </c>
      <c r="F8" s="37">
        <f t="shared" si="2"/>
        <v>3.490909090909091</v>
      </c>
      <c r="G8" s="38">
        <f>COUNTIF(Vertices[In-Degree],"&gt;= "&amp;F8)-COUNTIF(Vertices[In-Degree],"&gt;="&amp;F9)</f>
        <v>11</v>
      </c>
      <c r="H8" s="37">
        <f t="shared" si="3"/>
        <v>4.1454545454545455</v>
      </c>
      <c r="I8" s="38">
        <f>COUNTIF(Vertices[Out-Degree],"&gt;= "&amp;H8)-COUNTIF(Vertices[Out-Degree],"&gt;="&amp;H9)</f>
        <v>0</v>
      </c>
      <c r="J8" s="37">
        <f t="shared" si="4"/>
        <v>301.28181818181815</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0.012564218181818184</v>
      </c>
      <c r="O8" s="38">
        <f>COUNTIF(Vertices[Eigenvector Centrality],"&gt;= "&amp;N8)-COUNTIF(Vertices[Eigenvector Centrality],"&gt;="&amp;N9)</f>
        <v>23</v>
      </c>
      <c r="P8" s="37">
        <f t="shared" si="7"/>
        <v>1.9388908545454546</v>
      </c>
      <c r="Q8" s="38">
        <f>COUNTIF(Vertices[PageRank],"&gt;= "&amp;P8)-COUNTIF(Vertices[PageRank],"&gt;="&amp;P9)</f>
        <v>4</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4.072727272727273</v>
      </c>
      <c r="G9" s="40">
        <f>COUNTIF(Vertices[In-Degree],"&gt;= "&amp;F9)-COUNTIF(Vertices[In-Degree],"&gt;="&amp;F10)</f>
        <v>0</v>
      </c>
      <c r="H9" s="39">
        <f t="shared" si="3"/>
        <v>4.836363636363636</v>
      </c>
      <c r="I9" s="40">
        <f>COUNTIF(Vertices[Out-Degree],"&gt;= "&amp;H9)-COUNTIF(Vertices[Out-Degree],"&gt;="&amp;H10)</f>
        <v>1</v>
      </c>
      <c r="J9" s="39">
        <f t="shared" si="4"/>
        <v>351.4954545454545</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0.014658254545454549</v>
      </c>
      <c r="O9" s="40">
        <f>COUNTIF(Vertices[Eigenvector Centrality],"&gt;= "&amp;N9)-COUNTIF(Vertices[Eigenvector Centrality],"&gt;="&amp;N10)</f>
        <v>2</v>
      </c>
      <c r="P9" s="39">
        <f t="shared" si="7"/>
        <v>2.2042221636363637</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4908</v>
      </c>
      <c r="B10" s="34">
        <v>3</v>
      </c>
      <c r="D10" s="32">
        <f t="shared" si="1"/>
        <v>0</v>
      </c>
      <c r="E10" s="3">
        <f>COUNTIF(Vertices[Degree],"&gt;= "&amp;D10)-COUNTIF(Vertices[Degree],"&gt;="&amp;D11)</f>
        <v>0</v>
      </c>
      <c r="F10" s="37">
        <f t="shared" si="2"/>
        <v>4.654545454545455</v>
      </c>
      <c r="G10" s="38">
        <f>COUNTIF(Vertices[In-Degree],"&gt;= "&amp;F10)-COUNTIF(Vertices[In-Degree],"&gt;="&amp;F11)</f>
        <v>4</v>
      </c>
      <c r="H10" s="37">
        <f t="shared" si="3"/>
        <v>5.527272727272727</v>
      </c>
      <c r="I10" s="38">
        <f>COUNTIF(Vertices[Out-Degree],"&gt;= "&amp;H10)-COUNTIF(Vertices[Out-Degree],"&gt;="&amp;H11)</f>
        <v>1</v>
      </c>
      <c r="J10" s="37">
        <f t="shared" si="4"/>
        <v>401.70909090909083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0.016752290909090913</v>
      </c>
      <c r="O10" s="38">
        <f>COUNTIF(Vertices[Eigenvector Centrality],"&gt;= "&amp;N10)-COUNTIF(Vertices[Eigenvector Centrality],"&gt;="&amp;N11)</f>
        <v>1</v>
      </c>
      <c r="P10" s="37">
        <f t="shared" si="7"/>
        <v>2.4695534727272728</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5.236363636363637</v>
      </c>
      <c r="G11" s="40">
        <f>COUNTIF(Vertices[In-Degree],"&gt;= "&amp;F11)-COUNTIF(Vertices[In-Degree],"&gt;="&amp;F12)</f>
        <v>0</v>
      </c>
      <c r="H11" s="39">
        <f t="shared" si="3"/>
        <v>6.218181818181819</v>
      </c>
      <c r="I11" s="40">
        <f>COUNTIF(Vertices[Out-Degree],"&gt;= "&amp;H11)-COUNTIF(Vertices[Out-Degree],"&gt;="&amp;H12)</f>
        <v>0</v>
      </c>
      <c r="J11" s="39">
        <f t="shared" si="4"/>
        <v>451.9227272727272</v>
      </c>
      <c r="K11" s="40">
        <f>COUNTIF(Vertices[Betweenness Centrality],"&gt;= "&amp;J11)-COUNTIF(Vertices[Betweenness Centrality],"&gt;="&amp;J12)</f>
        <v>2</v>
      </c>
      <c r="L11" s="39">
        <f t="shared" si="5"/>
        <v>0.16363636363636366</v>
      </c>
      <c r="M11" s="40">
        <f>COUNTIF(Vertices[Closeness Centrality],"&gt;= "&amp;L11)-COUNTIF(Vertices[Closeness Centrality],"&gt;="&amp;L12)</f>
        <v>2</v>
      </c>
      <c r="N11" s="39">
        <f t="shared" si="6"/>
        <v>0.018846327272727278</v>
      </c>
      <c r="O11" s="40">
        <f>COUNTIF(Vertices[Eigenvector Centrality],"&gt;= "&amp;N11)-COUNTIF(Vertices[Eigenvector Centrality],"&gt;="&amp;N12)</f>
        <v>6</v>
      </c>
      <c r="P11" s="39">
        <f t="shared" si="7"/>
        <v>2.734884781818182</v>
      </c>
      <c r="Q11" s="40">
        <f>COUNTIF(Vertices[PageRank],"&gt;= "&amp;P11)-COUNTIF(Vertices[PageRank],"&gt;="&amp;P12)</f>
        <v>2</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176</v>
      </c>
      <c r="B12" s="34">
        <v>61</v>
      </c>
      <c r="D12" s="32">
        <f t="shared" si="1"/>
        <v>0</v>
      </c>
      <c r="E12" s="3">
        <f>COUNTIF(Vertices[Degree],"&gt;= "&amp;D12)-COUNTIF(Vertices[Degree],"&gt;="&amp;D13)</f>
        <v>0</v>
      </c>
      <c r="F12" s="37">
        <f t="shared" si="2"/>
        <v>5.818181818181819</v>
      </c>
      <c r="G12" s="38">
        <f>COUNTIF(Vertices[In-Degree],"&gt;= "&amp;F12)-COUNTIF(Vertices[In-Degree],"&gt;="&amp;F13)</f>
        <v>1</v>
      </c>
      <c r="H12" s="37">
        <f t="shared" si="3"/>
        <v>6.90909090909091</v>
      </c>
      <c r="I12" s="38">
        <f>COUNTIF(Vertices[Out-Degree],"&gt;= "&amp;H12)-COUNTIF(Vertices[Out-Degree],"&gt;="&amp;H13)</f>
        <v>1</v>
      </c>
      <c r="J12" s="37">
        <f t="shared" si="4"/>
        <v>502.1363636363635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0.020940363636363642</v>
      </c>
      <c r="O12" s="38">
        <f>COUNTIF(Vertices[Eigenvector Centrality],"&gt;= "&amp;N12)-COUNTIF(Vertices[Eigenvector Centrality],"&gt;="&amp;N13)</f>
        <v>0</v>
      </c>
      <c r="P12" s="37">
        <f t="shared" si="7"/>
        <v>3.000216090909091</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526</v>
      </c>
      <c r="B13" s="34">
        <v>323</v>
      </c>
      <c r="D13" s="32">
        <f t="shared" si="1"/>
        <v>0</v>
      </c>
      <c r="E13" s="3">
        <f>COUNTIF(Vertices[Degree],"&gt;= "&amp;D13)-COUNTIF(Vertices[Degree],"&gt;="&amp;D14)</f>
        <v>0</v>
      </c>
      <c r="F13" s="39">
        <f t="shared" si="2"/>
        <v>6.400000000000001</v>
      </c>
      <c r="G13" s="40">
        <f>COUNTIF(Vertices[In-Degree],"&gt;= "&amp;F13)-COUNTIF(Vertices[In-Degree],"&gt;="&amp;F14)</f>
        <v>0</v>
      </c>
      <c r="H13" s="39">
        <f t="shared" si="3"/>
        <v>7.600000000000001</v>
      </c>
      <c r="I13" s="40">
        <f>COUNTIF(Vertices[Out-Degree],"&gt;= "&amp;H13)-COUNTIF(Vertices[Out-Degree],"&gt;="&amp;H14)</f>
        <v>1</v>
      </c>
      <c r="J13" s="39">
        <f t="shared" si="4"/>
        <v>552.3499999999999</v>
      </c>
      <c r="K13" s="40">
        <f>COUNTIF(Vertices[Betweenness Centrality],"&gt;= "&amp;J13)-COUNTIF(Vertices[Betweenness Centrality],"&gt;="&amp;J14)</f>
        <v>0</v>
      </c>
      <c r="L13" s="39">
        <f t="shared" si="5"/>
        <v>0.20000000000000004</v>
      </c>
      <c r="M13" s="40">
        <f>COUNTIF(Vertices[Closeness Centrality],"&gt;= "&amp;L13)-COUNTIF(Vertices[Closeness Centrality],"&gt;="&amp;L14)</f>
        <v>13</v>
      </c>
      <c r="N13" s="39">
        <f t="shared" si="6"/>
        <v>0.023034400000000007</v>
      </c>
      <c r="O13" s="40">
        <f>COUNTIF(Vertices[Eigenvector Centrality],"&gt;= "&amp;N13)-COUNTIF(Vertices[Eigenvector Centrality],"&gt;="&amp;N14)</f>
        <v>2</v>
      </c>
      <c r="P13" s="39">
        <f t="shared" si="7"/>
        <v>3.2655474</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527</v>
      </c>
      <c r="B14" s="34">
        <v>34</v>
      </c>
      <c r="D14" s="32">
        <f t="shared" si="1"/>
        <v>0</v>
      </c>
      <c r="E14" s="3">
        <f>COUNTIF(Vertices[Degree],"&gt;= "&amp;D14)-COUNTIF(Vertices[Degree],"&gt;="&amp;D15)</f>
        <v>0</v>
      </c>
      <c r="F14" s="37">
        <f t="shared" si="2"/>
        <v>6.981818181818183</v>
      </c>
      <c r="G14" s="38">
        <f>COUNTIF(Vertices[In-Degree],"&gt;= "&amp;F14)-COUNTIF(Vertices[In-Degree],"&gt;="&amp;F15)</f>
        <v>0</v>
      </c>
      <c r="H14" s="37">
        <f t="shared" si="3"/>
        <v>8.290909090909093</v>
      </c>
      <c r="I14" s="38">
        <f>COUNTIF(Vertices[Out-Degree],"&gt;= "&amp;H14)-COUNTIF(Vertices[Out-Degree],"&gt;="&amp;H15)</f>
        <v>0</v>
      </c>
      <c r="J14" s="37">
        <f t="shared" si="4"/>
        <v>602.5636363636363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0.02512843636363637</v>
      </c>
      <c r="O14" s="38">
        <f>COUNTIF(Vertices[Eigenvector Centrality],"&gt;= "&amp;N14)-COUNTIF(Vertices[Eigenvector Centrality],"&gt;="&amp;N15)</f>
        <v>0</v>
      </c>
      <c r="P14" s="37">
        <f t="shared" si="7"/>
        <v>3.530878709090909</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7.563636363636365</v>
      </c>
      <c r="G15" s="40">
        <f>COUNTIF(Vertices[In-Degree],"&gt;= "&amp;F15)-COUNTIF(Vertices[In-Degree],"&gt;="&amp;F16)</f>
        <v>3</v>
      </c>
      <c r="H15" s="39">
        <f t="shared" si="3"/>
        <v>8.981818181818184</v>
      </c>
      <c r="I15" s="40">
        <f>COUNTIF(Vertices[Out-Degree],"&gt;= "&amp;H15)-COUNTIF(Vertices[Out-Degree],"&gt;="&amp;H16)</f>
        <v>0</v>
      </c>
      <c r="J15" s="39">
        <f t="shared" si="4"/>
        <v>652.7772727272727</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0.027222472727272736</v>
      </c>
      <c r="O15" s="40">
        <f>COUNTIF(Vertices[Eigenvector Centrality],"&gt;= "&amp;N15)-COUNTIF(Vertices[Eigenvector Centrality],"&gt;="&amp;N16)</f>
        <v>7</v>
      </c>
      <c r="P15" s="39">
        <f t="shared" si="7"/>
        <v>3.796210018181818</v>
      </c>
      <c r="Q15" s="40">
        <f>COUNTIF(Vertices[PageRank],"&gt;= "&amp;P15)-COUNTIF(Vertices[PageRank],"&gt;="&amp;P16)</f>
        <v>2</v>
      </c>
      <c r="R15" s="39">
        <f t="shared" si="8"/>
        <v>0.23636363636363641</v>
      </c>
      <c r="S15" s="44">
        <f>COUNTIF(Vertices[Clustering Coefficient],"&gt;= "&amp;R15)-COUNTIF(Vertices[Clustering Coefficient],"&gt;="&amp;R16)</f>
        <v>7</v>
      </c>
      <c r="T15" s="39" t="e">
        <f ca="1" t="shared" si="9"/>
        <v>#REF!</v>
      </c>
      <c r="U15" s="40" t="e">
        <f ca="1" t="shared" si="0"/>
        <v>#REF!</v>
      </c>
    </row>
    <row r="16" spans="1:21" ht="15">
      <c r="A16" s="34" t="s">
        <v>151</v>
      </c>
      <c r="B16" s="34">
        <v>61</v>
      </c>
      <c r="D16" s="32">
        <f t="shared" si="1"/>
        <v>0</v>
      </c>
      <c r="E16" s="3">
        <f>COUNTIF(Vertices[Degree],"&gt;= "&amp;D16)-COUNTIF(Vertices[Degree],"&gt;="&amp;D17)</f>
        <v>0</v>
      </c>
      <c r="F16" s="37">
        <f t="shared" si="2"/>
        <v>8.145454545454546</v>
      </c>
      <c r="G16" s="38">
        <f>COUNTIF(Vertices[In-Degree],"&gt;= "&amp;F16)-COUNTIF(Vertices[In-Degree],"&gt;="&amp;F17)</f>
        <v>0</v>
      </c>
      <c r="H16" s="37">
        <f t="shared" si="3"/>
        <v>9.672727272727276</v>
      </c>
      <c r="I16" s="38">
        <f>COUNTIF(Vertices[Out-Degree],"&gt;= "&amp;H16)-COUNTIF(Vertices[Out-Degree],"&gt;="&amp;H17)</f>
        <v>1</v>
      </c>
      <c r="J16" s="37">
        <f t="shared" si="4"/>
        <v>702.9909090909091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0.0293165090909091</v>
      </c>
      <c r="O16" s="38">
        <f>COUNTIF(Vertices[Eigenvector Centrality],"&gt;= "&amp;N16)-COUNTIF(Vertices[Eigenvector Centrality],"&gt;="&amp;N17)</f>
        <v>0</v>
      </c>
      <c r="P16" s="37">
        <f t="shared" si="7"/>
        <v>4.061541327272727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8.727272727272728</v>
      </c>
      <c r="G17" s="40">
        <f>COUNTIF(Vertices[In-Degree],"&gt;= "&amp;F17)-COUNTIF(Vertices[In-Degree],"&gt;="&amp;F18)</f>
        <v>1</v>
      </c>
      <c r="H17" s="39">
        <f t="shared" si="3"/>
        <v>10.363636363636367</v>
      </c>
      <c r="I17" s="40">
        <f>COUNTIF(Vertices[Out-Degree],"&gt;= "&amp;H17)-COUNTIF(Vertices[Out-Degree],"&gt;="&amp;H18)</f>
        <v>1</v>
      </c>
      <c r="J17" s="39">
        <f t="shared" si="4"/>
        <v>753.2045454545455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0.03141054545454546</v>
      </c>
      <c r="O17" s="40">
        <f>COUNTIF(Vertices[Eigenvector Centrality],"&gt;= "&amp;N17)-COUNTIF(Vertices[Eigenvector Centrality],"&gt;="&amp;N18)</f>
        <v>0</v>
      </c>
      <c r="P17" s="39">
        <f t="shared" si="7"/>
        <v>4.326872636363636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0.037267080745341616</v>
      </c>
      <c r="D18" s="32">
        <f t="shared" si="1"/>
        <v>0</v>
      </c>
      <c r="E18" s="3">
        <f>COUNTIF(Vertices[Degree],"&gt;= "&amp;D18)-COUNTIF(Vertices[Degree],"&gt;="&amp;D19)</f>
        <v>0</v>
      </c>
      <c r="F18" s="37">
        <f t="shared" si="2"/>
        <v>9.30909090909091</v>
      </c>
      <c r="G18" s="38">
        <f>COUNTIF(Vertices[In-Degree],"&gt;= "&amp;F18)-COUNTIF(Vertices[In-Degree],"&gt;="&amp;F19)</f>
        <v>0</v>
      </c>
      <c r="H18" s="37">
        <f t="shared" si="3"/>
        <v>11.054545454545458</v>
      </c>
      <c r="I18" s="38">
        <f>COUNTIF(Vertices[Out-Degree],"&gt;= "&amp;H18)-COUNTIF(Vertices[Out-Degree],"&gt;="&amp;H19)</f>
        <v>0</v>
      </c>
      <c r="J18" s="37">
        <f t="shared" si="4"/>
        <v>803.4181818181819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0.033504581818181826</v>
      </c>
      <c r="O18" s="38">
        <f>COUNTIF(Vertices[Eigenvector Centrality],"&gt;= "&amp;N18)-COUNTIF(Vertices[Eigenvector Centrality],"&gt;="&amp;N19)</f>
        <v>0</v>
      </c>
      <c r="P18" s="37">
        <f t="shared" si="7"/>
        <v>4.592203945454545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0.0718562874251497</v>
      </c>
      <c r="D19" s="32">
        <f t="shared" si="1"/>
        <v>0</v>
      </c>
      <c r="E19" s="3">
        <f>COUNTIF(Vertices[Degree],"&gt;= "&amp;D19)-COUNTIF(Vertices[Degree],"&gt;="&amp;D20)</f>
        <v>0</v>
      </c>
      <c r="F19" s="39">
        <f t="shared" si="2"/>
        <v>9.890909090909092</v>
      </c>
      <c r="G19" s="40">
        <f>COUNTIF(Vertices[In-Degree],"&gt;= "&amp;F19)-COUNTIF(Vertices[In-Degree],"&gt;="&amp;F20)</f>
        <v>1</v>
      </c>
      <c r="H19" s="39">
        <f t="shared" si="3"/>
        <v>11.74545454545455</v>
      </c>
      <c r="I19" s="40">
        <f>COUNTIF(Vertices[Out-Degree],"&gt;= "&amp;H19)-COUNTIF(Vertices[Out-Degree],"&gt;="&amp;H20)</f>
        <v>1</v>
      </c>
      <c r="J19" s="39">
        <f t="shared" si="4"/>
        <v>853.6318181818183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0.03559861818181819</v>
      </c>
      <c r="O19" s="40">
        <f>COUNTIF(Vertices[Eigenvector Centrality],"&gt;= "&amp;N19)-COUNTIF(Vertices[Eigenvector Centrality],"&gt;="&amp;N20)</f>
        <v>1</v>
      </c>
      <c r="P19" s="39">
        <f t="shared" si="7"/>
        <v>4.857535254545454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10.472727272727274</v>
      </c>
      <c r="G20" s="38">
        <f>COUNTIF(Vertices[In-Degree],"&gt;= "&amp;F20)-COUNTIF(Vertices[In-Degree],"&gt;="&amp;F21)</f>
        <v>2</v>
      </c>
      <c r="H20" s="37">
        <f t="shared" si="3"/>
        <v>12.436363636363641</v>
      </c>
      <c r="I20" s="38">
        <f>COUNTIF(Vertices[Out-Degree],"&gt;= "&amp;H20)-COUNTIF(Vertices[Out-Degree],"&gt;="&amp;H21)</f>
        <v>0</v>
      </c>
      <c r="J20" s="37">
        <f t="shared" si="4"/>
        <v>903.8454545454547</v>
      </c>
      <c r="K20" s="38">
        <f>COUNTIF(Vertices[Betweenness Centrality],"&gt;= "&amp;J20)-COUNTIF(Vertices[Betweenness Centrality],"&gt;="&amp;J21)</f>
        <v>0</v>
      </c>
      <c r="L20" s="37">
        <f t="shared" si="5"/>
        <v>0.3272727272727273</v>
      </c>
      <c r="M20" s="38">
        <f>COUNTIF(Vertices[Closeness Centrality],"&gt;= "&amp;L20)-COUNTIF(Vertices[Closeness Centrality],"&gt;="&amp;L21)</f>
        <v>35</v>
      </c>
      <c r="N20" s="37">
        <f t="shared" si="6"/>
        <v>0.037692654545454556</v>
      </c>
      <c r="O20" s="38">
        <f>COUNTIF(Vertices[Eigenvector Centrality],"&gt;= "&amp;N20)-COUNTIF(Vertices[Eigenvector Centrality],"&gt;="&amp;N21)</f>
        <v>1</v>
      </c>
      <c r="P20" s="37">
        <f t="shared" si="7"/>
        <v>5.1228665636363635</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82</v>
      </c>
      <c r="D21" s="32">
        <f t="shared" si="1"/>
        <v>0</v>
      </c>
      <c r="E21" s="3">
        <f>COUNTIF(Vertices[Degree],"&gt;= "&amp;D21)-COUNTIF(Vertices[Degree],"&gt;="&amp;D22)</f>
        <v>0</v>
      </c>
      <c r="F21" s="39">
        <f t="shared" si="2"/>
        <v>11.054545454545456</v>
      </c>
      <c r="G21" s="40">
        <f>COUNTIF(Vertices[In-Degree],"&gt;= "&amp;F21)-COUNTIF(Vertices[In-Degree],"&gt;="&amp;F22)</f>
        <v>0</v>
      </c>
      <c r="H21" s="39">
        <f t="shared" si="3"/>
        <v>13.127272727272732</v>
      </c>
      <c r="I21" s="40">
        <f>COUNTIF(Vertices[Out-Degree],"&gt;= "&amp;H21)-COUNTIF(Vertices[Out-Degree],"&gt;="&amp;H22)</f>
        <v>0</v>
      </c>
      <c r="J21" s="39">
        <f t="shared" si="4"/>
        <v>954.0590909090911</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0.03978669090909092</v>
      </c>
      <c r="O21" s="40">
        <f>COUNTIF(Vertices[Eigenvector Centrality],"&gt;= "&amp;N21)-COUNTIF(Vertices[Eigenvector Centrality],"&gt;="&amp;N22)</f>
        <v>0</v>
      </c>
      <c r="P21" s="39">
        <f t="shared" si="7"/>
        <v>5.388197872727273</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34</v>
      </c>
      <c r="D22" s="32">
        <f t="shared" si="1"/>
        <v>0</v>
      </c>
      <c r="E22" s="3">
        <f>COUNTIF(Vertices[Degree],"&gt;= "&amp;D22)-COUNTIF(Vertices[Degree],"&gt;="&amp;D23)</f>
        <v>0</v>
      </c>
      <c r="F22" s="37">
        <f t="shared" si="2"/>
        <v>11.636363636363638</v>
      </c>
      <c r="G22" s="38">
        <f>COUNTIF(Vertices[In-Degree],"&gt;= "&amp;F22)-COUNTIF(Vertices[In-Degree],"&gt;="&amp;F23)</f>
        <v>1</v>
      </c>
      <c r="H22" s="37">
        <f t="shared" si="3"/>
        <v>13.818181818181824</v>
      </c>
      <c r="I22" s="38">
        <f>COUNTIF(Vertices[Out-Degree],"&gt;= "&amp;H22)-COUNTIF(Vertices[Out-Degree],"&gt;="&amp;H23)</f>
        <v>0</v>
      </c>
      <c r="J22" s="37">
        <f t="shared" si="4"/>
        <v>1004.2727272727275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0.041880727272727285</v>
      </c>
      <c r="O22" s="38">
        <f>COUNTIF(Vertices[Eigenvector Centrality],"&gt;= "&amp;N22)-COUNTIF(Vertices[Eigenvector Centrality],"&gt;="&amp;N23)</f>
        <v>0</v>
      </c>
      <c r="P22" s="37">
        <f t="shared" si="7"/>
        <v>5.653529181818182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59</v>
      </c>
      <c r="D23" s="32">
        <f t="shared" si="1"/>
        <v>0</v>
      </c>
      <c r="E23" s="3">
        <f>COUNTIF(Vertices[Degree],"&gt;= "&amp;D23)-COUNTIF(Vertices[Degree],"&gt;="&amp;D24)</f>
        <v>0</v>
      </c>
      <c r="F23" s="39">
        <f t="shared" si="2"/>
        <v>12.21818181818182</v>
      </c>
      <c r="G23" s="40">
        <f>COUNTIF(Vertices[In-Degree],"&gt;= "&amp;F23)-COUNTIF(Vertices[In-Degree],"&gt;="&amp;F24)</f>
        <v>0</v>
      </c>
      <c r="H23" s="39">
        <f t="shared" si="3"/>
        <v>14.509090909090915</v>
      </c>
      <c r="I23" s="40">
        <f>COUNTIF(Vertices[Out-Degree],"&gt;= "&amp;H23)-COUNTIF(Vertices[Out-Degree],"&gt;="&amp;H24)</f>
        <v>1</v>
      </c>
      <c r="J23" s="39">
        <f t="shared" si="4"/>
        <v>1054.4863636363639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0.04397476363636365</v>
      </c>
      <c r="O23" s="40">
        <f>COUNTIF(Vertices[Eigenvector Centrality],"&gt;= "&amp;N23)-COUNTIF(Vertices[Eigenvector Centrality],"&gt;="&amp;N24)</f>
        <v>1</v>
      </c>
      <c r="P23" s="39">
        <f t="shared" si="7"/>
        <v>5.918860490909091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123</v>
      </c>
      <c r="D24" s="32">
        <f t="shared" si="1"/>
        <v>0</v>
      </c>
      <c r="E24" s="3">
        <f>COUNTIF(Vertices[Degree],"&gt;= "&amp;D24)-COUNTIF(Vertices[Degree],"&gt;="&amp;D25)</f>
        <v>0</v>
      </c>
      <c r="F24" s="37">
        <f t="shared" si="2"/>
        <v>12.800000000000002</v>
      </c>
      <c r="G24" s="38">
        <f>COUNTIF(Vertices[In-Degree],"&gt;= "&amp;F24)-COUNTIF(Vertices[In-Degree],"&gt;="&amp;F25)</f>
        <v>0</v>
      </c>
      <c r="H24" s="37">
        <f t="shared" si="3"/>
        <v>15.200000000000006</v>
      </c>
      <c r="I24" s="38">
        <f>COUNTIF(Vertices[Out-Degree],"&gt;= "&amp;H24)-COUNTIF(Vertices[Out-Degree],"&gt;="&amp;H25)</f>
        <v>0</v>
      </c>
      <c r="J24" s="37">
        <f t="shared" si="4"/>
        <v>1104.7000000000003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0.046068800000000014</v>
      </c>
      <c r="O24" s="38">
        <f>COUNTIF(Vertices[Eigenvector Centrality],"&gt;= "&amp;N24)-COUNTIF(Vertices[Eigenvector Centrality],"&gt;="&amp;N25)</f>
        <v>0</v>
      </c>
      <c r="P24" s="37">
        <f t="shared" si="7"/>
        <v>6.1841918</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3"/>
      <c r="B25" s="123"/>
      <c r="D25" s="32">
        <f t="shared" si="1"/>
        <v>0</v>
      </c>
      <c r="E25" s="3">
        <f>COUNTIF(Vertices[Degree],"&gt;= "&amp;D25)-COUNTIF(Vertices[Degree],"&gt;="&amp;D26)</f>
        <v>0</v>
      </c>
      <c r="F25" s="39">
        <f t="shared" si="2"/>
        <v>13.381818181818184</v>
      </c>
      <c r="G25" s="40">
        <f>COUNTIF(Vertices[In-Degree],"&gt;= "&amp;F25)-COUNTIF(Vertices[In-Degree],"&gt;="&amp;F26)</f>
        <v>0</v>
      </c>
      <c r="H25" s="39">
        <f t="shared" si="3"/>
        <v>15.890909090909098</v>
      </c>
      <c r="I25" s="40">
        <f>COUNTIF(Vertices[Out-Degree],"&gt;= "&amp;H25)-COUNTIF(Vertices[Out-Degree],"&gt;="&amp;H26)</f>
        <v>0</v>
      </c>
      <c r="J25" s="39">
        <f t="shared" si="4"/>
        <v>1154.9136363636367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0.04816283636363638</v>
      </c>
      <c r="O25" s="40">
        <f>COUNTIF(Vertices[Eigenvector Centrality],"&gt;= "&amp;N25)-COUNTIF(Vertices[Eigenvector Centrality],"&gt;="&amp;N26)</f>
        <v>0</v>
      </c>
      <c r="P25" s="39">
        <f t="shared" si="7"/>
        <v>6.449523109090909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13.963636363636367</v>
      </c>
      <c r="G26" s="38">
        <f>COUNTIF(Vertices[In-Degree],"&gt;= "&amp;F26)-COUNTIF(Vertices[In-Degree],"&gt;="&amp;F28)</f>
        <v>0</v>
      </c>
      <c r="H26" s="37">
        <f t="shared" si="3"/>
        <v>16.58181818181819</v>
      </c>
      <c r="I26" s="38">
        <f>COUNTIF(Vertices[Out-Degree],"&gt;= "&amp;H26)-COUNTIF(Vertices[Out-Degree],"&gt;="&amp;H28)</f>
        <v>0</v>
      </c>
      <c r="J26" s="37">
        <f t="shared" si="4"/>
        <v>1205.127272727273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0.05025687272727274</v>
      </c>
      <c r="O26" s="38">
        <f>COUNTIF(Vertices[Eigenvector Centrality],"&gt;= "&amp;N26)-COUNTIF(Vertices[Eigenvector Centrality],"&gt;="&amp;N28)</f>
        <v>0</v>
      </c>
      <c r="P26" s="37">
        <f t="shared" si="7"/>
        <v>6.714854418181818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2.17477</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-54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14.545454545454549</v>
      </c>
      <c r="G28" s="40">
        <f>COUNTIF(Vertices[In-Degree],"&gt;= "&amp;F28)-COUNTIF(Vertices[In-Degree],"&gt;="&amp;F40)</f>
        <v>1</v>
      </c>
      <c r="H28" s="39">
        <f>H26+($H$57-$H$2)/BinDivisor</f>
        <v>17.27272727272728</v>
      </c>
      <c r="I28" s="40">
        <f>COUNTIF(Vertices[Out-Degree],"&gt;= "&amp;H28)-COUNTIF(Vertices[Out-Degree],"&gt;="&amp;H40)</f>
        <v>0</v>
      </c>
      <c r="J28" s="39">
        <f>J26+($J$57-$J$2)/BinDivisor</f>
        <v>1255.3409090909095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0.05235090909090911</v>
      </c>
      <c r="O28" s="40">
        <f>COUNTIF(Vertices[Eigenvector Centrality],"&gt;= "&amp;N28)-COUNTIF(Vertices[Eigenvector Centrality],"&gt;="&amp;N40)</f>
        <v>0</v>
      </c>
      <c r="P28" s="39">
        <f>P26+($P$57-$P$2)/BinDivisor</f>
        <v>6.980185727272727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0.0033983842412649316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4909</v>
      </c>
      <c r="B30" s="34">
        <v>0.747676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4910</v>
      </c>
      <c r="B32" s="34" t="s">
        <v>4911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-54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-54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15.12727272727273</v>
      </c>
      <c r="G40" s="38">
        <f>COUNTIF(Vertices[In-Degree],"&gt;= "&amp;F40)-COUNTIF(Vertices[In-Degree],"&gt;="&amp;F41)</f>
        <v>0</v>
      </c>
      <c r="H40" s="37">
        <f>H28+($H$57-$H$2)/BinDivisor</f>
        <v>17.963636363636372</v>
      </c>
      <c r="I40" s="38">
        <f>COUNTIF(Vertices[Out-Degree],"&gt;= "&amp;H40)-COUNTIF(Vertices[Out-Degree],"&gt;="&amp;H41)</f>
        <v>0</v>
      </c>
      <c r="J40" s="37">
        <f>J28+($J$57-$J$2)/BinDivisor</f>
        <v>1305.5545454545459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0.05444494545454547</v>
      </c>
      <c r="O40" s="38">
        <f>COUNTIF(Vertices[Eigenvector Centrality],"&gt;= "&amp;N40)-COUNTIF(Vertices[Eigenvector Centrality],"&gt;="&amp;N41)</f>
        <v>0</v>
      </c>
      <c r="P40" s="37">
        <f>P28+($P$57-$P$2)/BinDivisor</f>
        <v>7.245517036363636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15.709090909090913</v>
      </c>
      <c r="G41" s="40">
        <f>COUNTIF(Vertices[In-Degree],"&gt;= "&amp;F41)-COUNTIF(Vertices[In-Degree],"&gt;="&amp;F42)</f>
        <v>0</v>
      </c>
      <c r="H41" s="39">
        <f aca="true" t="shared" si="12" ref="H41:H56">H40+($H$57-$H$2)/BinDivisor</f>
        <v>18.654545454545463</v>
      </c>
      <c r="I41" s="40">
        <f>COUNTIF(Vertices[Out-Degree],"&gt;= "&amp;H41)-COUNTIF(Vertices[Out-Degree],"&gt;="&amp;H42)</f>
        <v>0</v>
      </c>
      <c r="J41" s="39">
        <f aca="true" t="shared" si="13" ref="J41:J56">J40+($J$57-$J$2)/BinDivisor</f>
        <v>1355.7681818181823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18</v>
      </c>
      <c r="N41" s="39">
        <f aca="true" t="shared" si="15" ref="N41:N56">N40+($N$57-$N$2)/BinDivisor</f>
        <v>0.05653898181818184</v>
      </c>
      <c r="O41" s="40">
        <f>COUNTIF(Vertices[Eigenvector Centrality],"&gt;= "&amp;N41)-COUNTIF(Vertices[Eigenvector Centrality],"&gt;="&amp;N42)</f>
        <v>0</v>
      </c>
      <c r="P41" s="39">
        <f aca="true" t="shared" si="16" ref="P41:P56">P40+($P$57-$P$2)/BinDivisor</f>
        <v>7.510848345454545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39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16.290909090909093</v>
      </c>
      <c r="G42" s="38">
        <f>COUNTIF(Vertices[In-Degree],"&gt;= "&amp;F42)-COUNTIF(Vertices[In-Degree],"&gt;="&amp;F43)</f>
        <v>0</v>
      </c>
      <c r="H42" s="37">
        <f t="shared" si="12"/>
        <v>19.345454545454555</v>
      </c>
      <c r="I42" s="38">
        <f>COUNTIF(Vertices[Out-Degree],"&gt;= "&amp;H42)-COUNTIF(Vertices[Out-Degree],"&gt;="&amp;H43)</f>
        <v>0</v>
      </c>
      <c r="J42" s="37">
        <f t="shared" si="13"/>
        <v>1405.9818181818187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0.0586330181818182</v>
      </c>
      <c r="O42" s="38">
        <f>COUNTIF(Vertices[Eigenvector Centrality],"&gt;= "&amp;N42)-COUNTIF(Vertices[Eigenvector Centrality],"&gt;="&amp;N43)</f>
        <v>0</v>
      </c>
      <c r="P42" s="37">
        <f t="shared" si="16"/>
        <v>7.776179654545454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16.872727272727275</v>
      </c>
      <c r="G43" s="40">
        <f>COUNTIF(Vertices[In-Degree],"&gt;= "&amp;F43)-COUNTIF(Vertices[In-Degree],"&gt;="&amp;F44)</f>
        <v>0</v>
      </c>
      <c r="H43" s="39">
        <f t="shared" si="12"/>
        <v>20.036363636363646</v>
      </c>
      <c r="I43" s="40">
        <f>COUNTIF(Vertices[Out-Degree],"&gt;= "&amp;H43)-COUNTIF(Vertices[Out-Degree],"&gt;="&amp;H44)</f>
        <v>0</v>
      </c>
      <c r="J43" s="39">
        <f t="shared" si="13"/>
        <v>1456.195454545455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0.060727054545454566</v>
      </c>
      <c r="O43" s="40">
        <f>COUNTIF(Vertices[Eigenvector Centrality],"&gt;= "&amp;N43)-COUNTIF(Vertices[Eigenvector Centrality],"&gt;="&amp;N44)</f>
        <v>0</v>
      </c>
      <c r="P43" s="39">
        <f t="shared" si="16"/>
        <v>8.041510963636364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17.454545454545457</v>
      </c>
      <c r="G44" s="38">
        <f>COUNTIF(Vertices[In-Degree],"&gt;= "&amp;F44)-COUNTIF(Vertices[In-Degree],"&gt;="&amp;F45)</f>
        <v>0</v>
      </c>
      <c r="H44" s="37">
        <f t="shared" si="12"/>
        <v>20.727272727272737</v>
      </c>
      <c r="I44" s="38">
        <f>COUNTIF(Vertices[Out-Degree],"&gt;= "&amp;H44)-COUNTIF(Vertices[Out-Degree],"&gt;="&amp;H45)</f>
        <v>0</v>
      </c>
      <c r="J44" s="37">
        <f t="shared" si="13"/>
        <v>1506.4090909090914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0.06282109090909092</v>
      </c>
      <c r="O44" s="38">
        <f>COUNTIF(Vertices[Eigenvector Centrality],"&gt;= "&amp;N44)-COUNTIF(Vertices[Eigenvector Centrality],"&gt;="&amp;N45)</f>
        <v>0</v>
      </c>
      <c r="P44" s="37">
        <f t="shared" si="16"/>
        <v>8.306842272727273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18.03636363636364</v>
      </c>
      <c r="G45" s="40">
        <f>COUNTIF(Vertices[In-Degree],"&gt;= "&amp;F45)-COUNTIF(Vertices[In-Degree],"&gt;="&amp;F46)</f>
        <v>0</v>
      </c>
      <c r="H45" s="39">
        <f t="shared" si="12"/>
        <v>21.41818181818183</v>
      </c>
      <c r="I45" s="40">
        <f>COUNTIF(Vertices[Out-Degree],"&gt;= "&amp;H45)-COUNTIF(Vertices[Out-Degree],"&gt;="&amp;H46)</f>
        <v>0</v>
      </c>
      <c r="J45" s="39">
        <f t="shared" si="13"/>
        <v>1556.6227272727278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0.06491512727272729</v>
      </c>
      <c r="O45" s="40">
        <f>COUNTIF(Vertices[Eigenvector Centrality],"&gt;= "&amp;N45)-COUNTIF(Vertices[Eigenvector Centrality],"&gt;="&amp;N46)</f>
        <v>0</v>
      </c>
      <c r="P45" s="39">
        <f t="shared" si="16"/>
        <v>8.572173581818182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18.61818181818182</v>
      </c>
      <c r="G46" s="38">
        <f>COUNTIF(Vertices[In-Degree],"&gt;= "&amp;F46)-COUNTIF(Vertices[In-Degree],"&gt;="&amp;F47)</f>
        <v>0</v>
      </c>
      <c r="H46" s="37">
        <f t="shared" si="12"/>
        <v>22.10909090909092</v>
      </c>
      <c r="I46" s="38">
        <f>COUNTIF(Vertices[Out-Degree],"&gt;= "&amp;H46)-COUNTIF(Vertices[Out-Degree],"&gt;="&amp;H47)</f>
        <v>0</v>
      </c>
      <c r="J46" s="37">
        <f t="shared" si="13"/>
        <v>1606.8363636363642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0.06700916363636365</v>
      </c>
      <c r="O46" s="38">
        <f>COUNTIF(Vertices[Eigenvector Centrality],"&gt;= "&amp;N46)-COUNTIF(Vertices[Eigenvector Centrality],"&gt;="&amp;N47)</f>
        <v>0</v>
      </c>
      <c r="P46" s="37">
        <f t="shared" si="16"/>
        <v>8.837504890909091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19.200000000000003</v>
      </c>
      <c r="G47" s="40">
        <f>COUNTIF(Vertices[In-Degree],"&gt;= "&amp;F47)-COUNTIF(Vertices[In-Degree],"&gt;="&amp;F48)</f>
        <v>0</v>
      </c>
      <c r="H47" s="39">
        <f t="shared" si="12"/>
        <v>22.80000000000001</v>
      </c>
      <c r="I47" s="40">
        <f>COUNTIF(Vertices[Out-Degree],"&gt;= "&amp;H47)-COUNTIF(Vertices[Out-Degree],"&gt;="&amp;H48)</f>
        <v>0</v>
      </c>
      <c r="J47" s="39">
        <f t="shared" si="13"/>
        <v>1657.0500000000006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0.06910320000000002</v>
      </c>
      <c r="O47" s="40">
        <f>COUNTIF(Vertices[Eigenvector Centrality],"&gt;= "&amp;N47)-COUNTIF(Vertices[Eigenvector Centrality],"&gt;="&amp;N48)</f>
        <v>0</v>
      </c>
      <c r="P47" s="39">
        <f t="shared" si="16"/>
        <v>9.1028362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19.781818181818185</v>
      </c>
      <c r="G48" s="38">
        <f>COUNTIF(Vertices[In-Degree],"&gt;= "&amp;F48)-COUNTIF(Vertices[In-Degree],"&gt;="&amp;F49)</f>
        <v>0</v>
      </c>
      <c r="H48" s="37">
        <f t="shared" si="12"/>
        <v>23.490909090909103</v>
      </c>
      <c r="I48" s="38">
        <f>COUNTIF(Vertices[Out-Degree],"&gt;= "&amp;H48)-COUNTIF(Vertices[Out-Degree],"&gt;="&amp;H49)</f>
        <v>0</v>
      </c>
      <c r="J48" s="37">
        <f t="shared" si="13"/>
        <v>1707.263636363637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0.07119723636363638</v>
      </c>
      <c r="O48" s="38">
        <f>COUNTIF(Vertices[Eigenvector Centrality],"&gt;= "&amp;N48)-COUNTIF(Vertices[Eigenvector Centrality],"&gt;="&amp;N49)</f>
        <v>0</v>
      </c>
      <c r="P48" s="37">
        <f t="shared" si="16"/>
        <v>9.36816750909091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20.363636363636367</v>
      </c>
      <c r="G49" s="40">
        <f>COUNTIF(Vertices[In-Degree],"&gt;= "&amp;F49)-COUNTIF(Vertices[In-Degree],"&gt;="&amp;F50)</f>
        <v>0</v>
      </c>
      <c r="H49" s="39">
        <f t="shared" si="12"/>
        <v>24.181818181818194</v>
      </c>
      <c r="I49" s="40">
        <f>COUNTIF(Vertices[Out-Degree],"&gt;= "&amp;H49)-COUNTIF(Vertices[Out-Degree],"&gt;="&amp;H50)</f>
        <v>0</v>
      </c>
      <c r="J49" s="39">
        <f t="shared" si="13"/>
        <v>1757.4772727272734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0.07329127272727275</v>
      </c>
      <c r="O49" s="40">
        <f>COUNTIF(Vertices[Eigenvector Centrality],"&gt;= "&amp;N49)-COUNTIF(Vertices[Eigenvector Centrality],"&gt;="&amp;N50)</f>
        <v>0</v>
      </c>
      <c r="P49" s="39">
        <f t="shared" si="16"/>
        <v>9.633498818181819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20.94545454545455</v>
      </c>
      <c r="G50" s="38">
        <f>COUNTIF(Vertices[In-Degree],"&gt;= "&amp;F50)-COUNTIF(Vertices[In-Degree],"&gt;="&amp;F51)</f>
        <v>0</v>
      </c>
      <c r="H50" s="37">
        <f t="shared" si="12"/>
        <v>24.872727272727285</v>
      </c>
      <c r="I50" s="38">
        <f>COUNTIF(Vertices[Out-Degree],"&gt;= "&amp;H50)-COUNTIF(Vertices[Out-Degree],"&gt;="&amp;H51)</f>
        <v>0</v>
      </c>
      <c r="J50" s="37">
        <f t="shared" si="13"/>
        <v>1807.6909090909098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0.07538530909090911</v>
      </c>
      <c r="O50" s="38">
        <f>COUNTIF(Vertices[Eigenvector Centrality],"&gt;= "&amp;N50)-COUNTIF(Vertices[Eigenvector Centrality],"&gt;="&amp;N51)</f>
        <v>0</v>
      </c>
      <c r="P50" s="37">
        <f t="shared" si="16"/>
        <v>9.898830127272728</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21.52727272727273</v>
      </c>
      <c r="G51" s="40">
        <f>COUNTIF(Vertices[In-Degree],"&gt;= "&amp;F51)-COUNTIF(Vertices[In-Degree],"&gt;="&amp;F52)</f>
        <v>0</v>
      </c>
      <c r="H51" s="39">
        <f t="shared" si="12"/>
        <v>25.563636363636377</v>
      </c>
      <c r="I51" s="40">
        <f>COUNTIF(Vertices[Out-Degree],"&gt;= "&amp;H51)-COUNTIF(Vertices[Out-Degree],"&gt;="&amp;H52)</f>
        <v>0</v>
      </c>
      <c r="J51" s="39">
        <f t="shared" si="13"/>
        <v>1857.9045454545462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0.07747934545454548</v>
      </c>
      <c r="O51" s="40">
        <f>COUNTIF(Vertices[Eigenvector Centrality],"&gt;= "&amp;N51)-COUNTIF(Vertices[Eigenvector Centrality],"&gt;="&amp;N52)</f>
        <v>0</v>
      </c>
      <c r="P51" s="39">
        <f t="shared" si="16"/>
        <v>10.164161436363637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22.109090909090913</v>
      </c>
      <c r="G52" s="38">
        <f>COUNTIF(Vertices[In-Degree],"&gt;= "&amp;F52)-COUNTIF(Vertices[In-Degree],"&gt;="&amp;F53)</f>
        <v>0</v>
      </c>
      <c r="H52" s="37">
        <f t="shared" si="12"/>
        <v>26.254545454545468</v>
      </c>
      <c r="I52" s="38">
        <f>COUNTIF(Vertices[Out-Degree],"&gt;= "&amp;H52)-COUNTIF(Vertices[Out-Degree],"&gt;="&amp;H53)</f>
        <v>0</v>
      </c>
      <c r="J52" s="37">
        <f t="shared" si="13"/>
        <v>1908.1181818181826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0.07957338181818184</v>
      </c>
      <c r="O52" s="38">
        <f>COUNTIF(Vertices[Eigenvector Centrality],"&gt;= "&amp;N52)-COUNTIF(Vertices[Eigenvector Centrality],"&gt;="&amp;N53)</f>
        <v>0</v>
      </c>
      <c r="P52" s="37">
        <f t="shared" si="16"/>
        <v>10.429492745454546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22.690909090909095</v>
      </c>
      <c r="G53" s="40">
        <f>COUNTIF(Vertices[In-Degree],"&gt;= "&amp;F53)-COUNTIF(Vertices[In-Degree],"&gt;="&amp;F54)</f>
        <v>0</v>
      </c>
      <c r="H53" s="39">
        <f t="shared" si="12"/>
        <v>26.94545454545456</v>
      </c>
      <c r="I53" s="40">
        <f>COUNTIF(Vertices[Out-Degree],"&gt;= "&amp;H53)-COUNTIF(Vertices[Out-Degree],"&gt;="&amp;H54)</f>
        <v>0</v>
      </c>
      <c r="J53" s="39">
        <f t="shared" si="13"/>
        <v>1958.331818181819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0.0816674181818182</v>
      </c>
      <c r="O53" s="40">
        <f>COUNTIF(Vertices[Eigenvector Centrality],"&gt;= "&amp;N53)-COUNTIF(Vertices[Eigenvector Centrality],"&gt;="&amp;N54)</f>
        <v>0</v>
      </c>
      <c r="P53" s="39">
        <f t="shared" si="16"/>
        <v>10.694824054545455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23.272727272727277</v>
      </c>
      <c r="G54" s="38">
        <f>COUNTIF(Vertices[In-Degree],"&gt;= "&amp;F54)-COUNTIF(Vertices[In-Degree],"&gt;="&amp;F55)</f>
        <v>0</v>
      </c>
      <c r="H54" s="37">
        <f t="shared" si="12"/>
        <v>27.63636363636365</v>
      </c>
      <c r="I54" s="38">
        <f>COUNTIF(Vertices[Out-Degree],"&gt;= "&amp;H54)-COUNTIF(Vertices[Out-Degree],"&gt;="&amp;H55)</f>
        <v>0</v>
      </c>
      <c r="J54" s="37">
        <f t="shared" si="13"/>
        <v>2008.5454545454554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0.08376145454545457</v>
      </c>
      <c r="O54" s="38">
        <f>COUNTIF(Vertices[Eigenvector Centrality],"&gt;= "&amp;N54)-COUNTIF(Vertices[Eigenvector Centrality],"&gt;="&amp;N55)</f>
        <v>0</v>
      </c>
      <c r="P54" s="37">
        <f t="shared" si="16"/>
        <v>10.960155363636364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23.85454545454546</v>
      </c>
      <c r="G55" s="40">
        <f>COUNTIF(Vertices[In-Degree],"&gt;= "&amp;F55)-COUNTIF(Vertices[In-Degree],"&gt;="&amp;F56)</f>
        <v>0</v>
      </c>
      <c r="H55" s="39">
        <f t="shared" si="12"/>
        <v>28.327272727272742</v>
      </c>
      <c r="I55" s="40">
        <f>COUNTIF(Vertices[Out-Degree],"&gt;= "&amp;H55)-COUNTIF(Vertices[Out-Degree],"&gt;="&amp;H56)</f>
        <v>0</v>
      </c>
      <c r="J55" s="39">
        <f t="shared" si="13"/>
        <v>2058.759090909092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0.08585549090909093</v>
      </c>
      <c r="O55" s="40">
        <f>COUNTIF(Vertices[Eigenvector Centrality],"&gt;= "&amp;N55)-COUNTIF(Vertices[Eigenvector Centrality],"&gt;="&amp;N56)</f>
        <v>0</v>
      </c>
      <c r="P55" s="39">
        <f t="shared" si="16"/>
        <v>11.225486672727273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24.43636363636364</v>
      </c>
      <c r="G56" s="38">
        <f>COUNTIF(Vertices[In-Degree],"&gt;= "&amp;F56)-COUNTIF(Vertices[In-Degree],"&gt;="&amp;F57)</f>
        <v>0</v>
      </c>
      <c r="H56" s="37">
        <f t="shared" si="12"/>
        <v>29.018181818181834</v>
      </c>
      <c r="I56" s="38">
        <f>COUNTIF(Vertices[Out-Degree],"&gt;= "&amp;H56)-COUNTIF(Vertices[Out-Degree],"&gt;="&amp;H57)</f>
        <v>0</v>
      </c>
      <c r="J56" s="37">
        <f t="shared" si="13"/>
        <v>2108.972727272728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0.0879495272727273</v>
      </c>
      <c r="O56" s="38">
        <f>COUNTIF(Vertices[Eigenvector Centrality],"&gt;= "&amp;N56)-COUNTIF(Vertices[Eigenvector Centrality],"&gt;="&amp;N57)</f>
        <v>0</v>
      </c>
      <c r="P56" s="37">
        <f t="shared" si="16"/>
        <v>11.490817981818182</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32</v>
      </c>
      <c r="G57" s="42">
        <f>COUNTIF(Vertices[In-Degree],"&gt;= "&amp;F57)-COUNTIF(Vertices[In-Degree],"&gt;="&amp;F58)</f>
        <v>1</v>
      </c>
      <c r="H57" s="41">
        <f>MAX(Vertices[Out-Degree])</f>
        <v>38</v>
      </c>
      <c r="I57" s="42">
        <f>COUNTIF(Vertices[Out-Degree],"&gt;= "&amp;H57)-COUNTIF(Vertices[Out-Degree],"&gt;="&amp;H58)</f>
        <v>1</v>
      </c>
      <c r="J57" s="41">
        <f>MAX(Vertices[Betweenness Centrality])</f>
        <v>2761.75</v>
      </c>
      <c r="K57" s="42">
        <f>COUNTIF(Vertices[Betweenness Centrality],"&gt;= "&amp;J57)-COUNTIF(Vertices[Betweenness Centrality],"&gt;="&amp;J58)</f>
        <v>1</v>
      </c>
      <c r="L57" s="41">
        <f>MAX(Vertices[Closeness Centrality])</f>
        <v>1</v>
      </c>
      <c r="M57" s="42">
        <f>COUNTIF(Vertices[Closeness Centrality],"&gt;= "&amp;L57)-COUNTIF(Vertices[Closeness Centrality],"&gt;="&amp;L58)</f>
        <v>36</v>
      </c>
      <c r="N57" s="41">
        <f>MAX(Vertices[Eigenvector Centrality])</f>
        <v>0.115172</v>
      </c>
      <c r="O57" s="42">
        <f>COUNTIF(Vertices[Eigenvector Centrality],"&gt;= "&amp;N57)-COUNTIF(Vertices[Eigenvector Centrality],"&gt;="&amp;N58)</f>
        <v>1</v>
      </c>
      <c r="P57" s="41">
        <f>MAX(Vertices[PageRank])</f>
        <v>14.940125</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32</v>
      </c>
    </row>
    <row r="71" spans="1:2" ht="15">
      <c r="A71" s="33" t="s">
        <v>90</v>
      </c>
      <c r="B71" s="47">
        <f>_xlfn.IFERROR(AVERAGE(Vertices[In-Degree]),NoMetricMessage)</f>
        <v>1.2229299363057324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38</v>
      </c>
    </row>
    <row r="85" spans="1:2" ht="15">
      <c r="A85" s="33" t="s">
        <v>96</v>
      </c>
      <c r="B85" s="47">
        <f>_xlfn.IFERROR(AVERAGE(Vertices[Out-Degree]),NoMetricMessage)</f>
        <v>1.2229299363057324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2761.75</v>
      </c>
    </row>
    <row r="99" spans="1:2" ht="15">
      <c r="A99" s="33" t="s">
        <v>102</v>
      </c>
      <c r="B99" s="47">
        <f>_xlfn.IFERROR(AVERAGE(Vertices[Betweenness Centrality]),NoMetricMessage)</f>
        <v>23.777070063694268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0.20737544267515937</v>
      </c>
    </row>
    <row r="114" spans="1:2" ht="15">
      <c r="A114" s="33" t="s">
        <v>109</v>
      </c>
      <c r="B114" s="47">
        <f>_xlfn.IFERROR(MEDIAN(Vertices[Closeness Centrality]),NoMetricMessage)</f>
        <v>0.033333</v>
      </c>
    </row>
    <row r="125" spans="1:2" ht="15">
      <c r="A125" s="33" t="s">
        <v>112</v>
      </c>
      <c r="B125" s="47">
        <f>IF(COUNT(Vertices[Eigenvector Centrality])&gt;0,N2,NoMetricMessage)</f>
        <v>0</v>
      </c>
    </row>
    <row r="126" spans="1:2" ht="15">
      <c r="A126" s="33" t="s">
        <v>113</v>
      </c>
      <c r="B126" s="47">
        <f>IF(COUNT(Vertices[Eigenvector Centrality])&gt;0,N57,NoMetricMessage)</f>
        <v>0.115172</v>
      </c>
    </row>
    <row r="127" spans="1:2" ht="15">
      <c r="A127" s="33" t="s">
        <v>114</v>
      </c>
      <c r="B127" s="47">
        <f>_xlfn.IFERROR(AVERAGE(Vertices[Eigenvector Centrality]),NoMetricMessage)</f>
        <v>0.0031846974522293007</v>
      </c>
    </row>
    <row r="128" spans="1:2" ht="15">
      <c r="A128" s="33" t="s">
        <v>115</v>
      </c>
      <c r="B128" s="47">
        <f>_xlfn.IFERROR(MEDIAN(Vertices[Eigenvector Centrality]),NoMetricMessage)</f>
        <v>0</v>
      </c>
    </row>
    <row r="139" spans="1:2" ht="15">
      <c r="A139" s="33" t="s">
        <v>140</v>
      </c>
      <c r="B139" s="47">
        <f>IF(COUNT(Vertices[PageRank])&gt;0,P2,NoMetricMessage)</f>
        <v>0.346903</v>
      </c>
    </row>
    <row r="140" spans="1:2" ht="15">
      <c r="A140" s="33" t="s">
        <v>141</v>
      </c>
      <c r="B140" s="47">
        <f>IF(COUNT(Vertices[PageRank])&gt;0,P57,NoMetricMessage)</f>
        <v>14.940125</v>
      </c>
    </row>
    <row r="141" spans="1:2" ht="15">
      <c r="A141" s="33" t="s">
        <v>142</v>
      </c>
      <c r="B141" s="47">
        <f>_xlfn.IFERROR(AVERAGE(Vertices[PageRank]),NoMetricMessage)</f>
        <v>0.9999982993630575</v>
      </c>
    </row>
    <row r="142" spans="1:2" ht="15">
      <c r="A142" s="33" t="s">
        <v>143</v>
      </c>
      <c r="B142" s="47">
        <f>_xlfn.IFERROR(MEDIAN(Vertices[PageRank]),NoMetricMessage)</f>
        <v>0.729412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0.13540619278843244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3735</v>
      </c>
      <c r="K7" s="13" t="s">
        <v>3736</v>
      </c>
    </row>
    <row r="8" spans="1:11" ht="409.5">
      <c r="A8"/>
      <c r="B8">
        <v>2</v>
      </c>
      <c r="C8">
        <v>2</v>
      </c>
      <c r="D8" t="s">
        <v>61</v>
      </c>
      <c r="E8" t="s">
        <v>61</v>
      </c>
      <c r="H8" t="s">
        <v>73</v>
      </c>
      <c r="J8" t="s">
        <v>3737</v>
      </c>
      <c r="K8" s="13" t="s">
        <v>3738</v>
      </c>
    </row>
    <row r="9" spans="1:11" ht="409.5">
      <c r="A9"/>
      <c r="B9">
        <v>3</v>
      </c>
      <c r="C9">
        <v>4</v>
      </c>
      <c r="D9" t="s">
        <v>62</v>
      </c>
      <c r="E9" t="s">
        <v>62</v>
      </c>
      <c r="H9" t="s">
        <v>74</v>
      </c>
      <c r="J9" t="s">
        <v>3739</v>
      </c>
      <c r="K9" s="13" t="s">
        <v>3740</v>
      </c>
    </row>
    <row r="10" spans="1:11" ht="409.5">
      <c r="A10"/>
      <c r="B10">
        <v>4</v>
      </c>
      <c r="D10" t="s">
        <v>63</v>
      </c>
      <c r="E10" t="s">
        <v>63</v>
      </c>
      <c r="H10" t="s">
        <v>75</v>
      </c>
      <c r="J10" t="s">
        <v>3741</v>
      </c>
      <c r="K10" s="13" t="s">
        <v>3742</v>
      </c>
    </row>
    <row r="11" spans="1:11" ht="15">
      <c r="A11"/>
      <c r="B11">
        <v>5</v>
      </c>
      <c r="D11" t="s">
        <v>46</v>
      </c>
      <c r="E11">
        <v>1</v>
      </c>
      <c r="H11" t="s">
        <v>76</v>
      </c>
      <c r="J11" t="s">
        <v>3743</v>
      </c>
      <c r="K11" t="s">
        <v>3744</v>
      </c>
    </row>
    <row r="12" spans="1:11" ht="15">
      <c r="A12"/>
      <c r="B12"/>
      <c r="D12" t="s">
        <v>64</v>
      </c>
      <c r="E12">
        <v>2</v>
      </c>
      <c r="H12">
        <v>0</v>
      </c>
      <c r="J12" t="s">
        <v>3745</v>
      </c>
      <c r="K12" t="s">
        <v>3746</v>
      </c>
    </row>
    <row r="13" spans="1:11" ht="15">
      <c r="A13"/>
      <c r="B13"/>
      <c r="D13">
        <v>1</v>
      </c>
      <c r="E13">
        <v>3</v>
      </c>
      <c r="H13">
        <v>1</v>
      </c>
      <c r="J13" t="s">
        <v>3747</v>
      </c>
      <c r="K13" t="s">
        <v>3748</v>
      </c>
    </row>
    <row r="14" spans="4:11" ht="15">
      <c r="D14">
        <v>2</v>
      </c>
      <c r="E14">
        <v>4</v>
      </c>
      <c r="H14">
        <v>2</v>
      </c>
      <c r="J14" t="s">
        <v>3749</v>
      </c>
      <c r="K14" t="s">
        <v>3750</v>
      </c>
    </row>
    <row r="15" spans="4:11" ht="15">
      <c r="D15">
        <v>3</v>
      </c>
      <c r="E15">
        <v>5</v>
      </c>
      <c r="H15">
        <v>3</v>
      </c>
      <c r="J15" t="s">
        <v>3751</v>
      </c>
      <c r="K15" t="s">
        <v>3752</v>
      </c>
    </row>
    <row r="16" spans="4:11" ht="15">
      <c r="D16">
        <v>4</v>
      </c>
      <c r="E16">
        <v>6</v>
      </c>
      <c r="H16">
        <v>4</v>
      </c>
      <c r="J16" t="s">
        <v>3753</v>
      </c>
      <c r="K16" t="s">
        <v>3754</v>
      </c>
    </row>
    <row r="17" spans="4:11" ht="15">
      <c r="D17">
        <v>5</v>
      </c>
      <c r="E17">
        <v>7</v>
      </c>
      <c r="H17">
        <v>5</v>
      </c>
      <c r="J17" t="s">
        <v>3755</v>
      </c>
      <c r="K17" t="s">
        <v>3756</v>
      </c>
    </row>
    <row r="18" spans="4:11" ht="15">
      <c r="D18">
        <v>6</v>
      </c>
      <c r="E18">
        <v>8</v>
      </c>
      <c r="H18">
        <v>6</v>
      </c>
      <c r="J18" t="s">
        <v>3757</v>
      </c>
      <c r="K18" t="s">
        <v>3758</v>
      </c>
    </row>
    <row r="19" spans="4:11" ht="15">
      <c r="D19">
        <v>7</v>
      </c>
      <c r="E19">
        <v>9</v>
      </c>
      <c r="H19">
        <v>7</v>
      </c>
      <c r="J19" t="s">
        <v>3759</v>
      </c>
      <c r="K19" t="s">
        <v>3760</v>
      </c>
    </row>
    <row r="20" spans="4:11" ht="15">
      <c r="D20">
        <v>8</v>
      </c>
      <c r="H20">
        <v>8</v>
      </c>
      <c r="J20" t="s">
        <v>3761</v>
      </c>
      <c r="K20" t="s">
        <v>3762</v>
      </c>
    </row>
    <row r="21" spans="4:11" ht="409.5">
      <c r="D21">
        <v>9</v>
      </c>
      <c r="H21">
        <v>9</v>
      </c>
      <c r="J21" t="s">
        <v>3763</v>
      </c>
      <c r="K21" s="13" t="s">
        <v>3764</v>
      </c>
    </row>
    <row r="22" spans="4:11" ht="409.5">
      <c r="D22">
        <v>10</v>
      </c>
      <c r="J22" t="s">
        <v>3765</v>
      </c>
      <c r="K22" s="13" t="s">
        <v>3766</v>
      </c>
    </row>
    <row r="23" spans="4:11" ht="409.5">
      <c r="D23">
        <v>11</v>
      </c>
      <c r="J23" t="s">
        <v>3767</v>
      </c>
      <c r="K23" s="13" t="s">
        <v>3768</v>
      </c>
    </row>
    <row r="24" spans="10:11" ht="409.5">
      <c r="J24" t="s">
        <v>3769</v>
      </c>
      <c r="K24" s="13" t="s">
        <v>5015</v>
      </c>
    </row>
    <row r="25" spans="10:11" ht="15">
      <c r="J25" t="s">
        <v>3770</v>
      </c>
      <c r="K25" t="b">
        <v>0</v>
      </c>
    </row>
    <row r="26" spans="10:11" ht="15">
      <c r="J26" t="s">
        <v>5013</v>
      </c>
      <c r="K26" t="s">
        <v>5014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3839</v>
      </c>
      <c r="B1" s="13" t="s">
        <v>3840</v>
      </c>
      <c r="C1" s="13" t="s">
        <v>3841</v>
      </c>
      <c r="D1" s="13" t="s">
        <v>3843</v>
      </c>
      <c r="E1" s="13" t="s">
        <v>3842</v>
      </c>
      <c r="F1" s="13" t="s">
        <v>3847</v>
      </c>
      <c r="G1" s="13" t="s">
        <v>3846</v>
      </c>
      <c r="H1" s="13" t="s">
        <v>3849</v>
      </c>
      <c r="I1" s="13" t="s">
        <v>3848</v>
      </c>
      <c r="J1" s="13" t="s">
        <v>3851</v>
      </c>
      <c r="K1" s="13" t="s">
        <v>3850</v>
      </c>
      <c r="L1" s="13" t="s">
        <v>3853</v>
      </c>
      <c r="M1" s="13" t="s">
        <v>3852</v>
      </c>
      <c r="N1" s="13" t="s">
        <v>3855</v>
      </c>
      <c r="O1" s="13" t="s">
        <v>3854</v>
      </c>
      <c r="P1" s="13" t="s">
        <v>3857</v>
      </c>
      <c r="Q1" s="78" t="s">
        <v>3856</v>
      </c>
      <c r="R1" s="78" t="s">
        <v>3859</v>
      </c>
      <c r="S1" s="13" t="s">
        <v>3858</v>
      </c>
      <c r="T1" s="13" t="s">
        <v>3861</v>
      </c>
      <c r="U1" s="13" t="s">
        <v>3860</v>
      </c>
      <c r="V1" s="13" t="s">
        <v>3862</v>
      </c>
    </row>
    <row r="2" spans="1:22" ht="15">
      <c r="A2" s="83" t="s">
        <v>715</v>
      </c>
      <c r="B2" s="78">
        <v>9</v>
      </c>
      <c r="C2" s="83" t="s">
        <v>753</v>
      </c>
      <c r="D2" s="78">
        <v>1</v>
      </c>
      <c r="E2" s="83" t="s">
        <v>689</v>
      </c>
      <c r="F2" s="78">
        <v>2</v>
      </c>
      <c r="G2" s="83" t="s">
        <v>736</v>
      </c>
      <c r="H2" s="78">
        <v>1</v>
      </c>
      <c r="I2" s="83" t="s">
        <v>684</v>
      </c>
      <c r="J2" s="78">
        <v>1</v>
      </c>
      <c r="K2" s="83" t="s">
        <v>708</v>
      </c>
      <c r="L2" s="78">
        <v>1</v>
      </c>
      <c r="M2" s="83" t="s">
        <v>761</v>
      </c>
      <c r="N2" s="78">
        <v>1</v>
      </c>
      <c r="O2" s="83" t="s">
        <v>740</v>
      </c>
      <c r="P2" s="78">
        <v>1</v>
      </c>
      <c r="Q2" s="78"/>
      <c r="R2" s="78"/>
      <c r="S2" s="83" t="s">
        <v>715</v>
      </c>
      <c r="T2" s="78">
        <v>8</v>
      </c>
      <c r="U2" s="83" t="s">
        <v>770</v>
      </c>
      <c r="V2" s="78">
        <v>1</v>
      </c>
    </row>
    <row r="3" spans="1:22" ht="15">
      <c r="A3" s="83" t="s">
        <v>700</v>
      </c>
      <c r="B3" s="78">
        <v>3</v>
      </c>
      <c r="C3" s="83" t="s">
        <v>745</v>
      </c>
      <c r="D3" s="78">
        <v>1</v>
      </c>
      <c r="E3" s="83" t="s">
        <v>685</v>
      </c>
      <c r="F3" s="78">
        <v>1</v>
      </c>
      <c r="G3" s="83" t="s">
        <v>737</v>
      </c>
      <c r="H3" s="78">
        <v>1</v>
      </c>
      <c r="I3" s="78"/>
      <c r="J3" s="78"/>
      <c r="K3" s="83" t="s">
        <v>705</v>
      </c>
      <c r="L3" s="78">
        <v>1</v>
      </c>
      <c r="M3" s="83" t="s">
        <v>759</v>
      </c>
      <c r="N3" s="78">
        <v>1</v>
      </c>
      <c r="O3" s="83" t="s">
        <v>739</v>
      </c>
      <c r="P3" s="78">
        <v>1</v>
      </c>
      <c r="Q3" s="78"/>
      <c r="R3" s="78"/>
      <c r="S3" s="78"/>
      <c r="T3" s="78"/>
      <c r="U3" s="78"/>
      <c r="V3" s="78"/>
    </row>
    <row r="4" spans="1:22" ht="15">
      <c r="A4" s="83" t="s">
        <v>689</v>
      </c>
      <c r="B4" s="78">
        <v>2</v>
      </c>
      <c r="C4" s="83" t="s">
        <v>754</v>
      </c>
      <c r="D4" s="78">
        <v>1</v>
      </c>
      <c r="E4" s="83" t="s">
        <v>688</v>
      </c>
      <c r="F4" s="78">
        <v>1</v>
      </c>
      <c r="G4" s="83" t="s">
        <v>712</v>
      </c>
      <c r="H4" s="78">
        <v>1</v>
      </c>
      <c r="I4" s="78"/>
      <c r="J4" s="78"/>
      <c r="K4" s="78"/>
      <c r="L4" s="78"/>
      <c r="M4" s="83" t="s">
        <v>760</v>
      </c>
      <c r="N4" s="78">
        <v>1</v>
      </c>
      <c r="O4" s="78"/>
      <c r="P4" s="78"/>
      <c r="Q4" s="78"/>
      <c r="R4" s="78"/>
      <c r="S4" s="78"/>
      <c r="T4" s="78"/>
      <c r="U4" s="78"/>
      <c r="V4" s="78"/>
    </row>
    <row r="5" spans="1:22" ht="15">
      <c r="A5" s="83" t="s">
        <v>771</v>
      </c>
      <c r="B5" s="78">
        <v>1</v>
      </c>
      <c r="C5" s="83" t="s">
        <v>755</v>
      </c>
      <c r="D5" s="78">
        <v>1</v>
      </c>
      <c r="E5" s="83" t="s">
        <v>3844</v>
      </c>
      <c r="F5" s="78">
        <v>1</v>
      </c>
      <c r="G5" s="78"/>
      <c r="H5" s="78"/>
      <c r="I5" s="78"/>
      <c r="J5" s="78"/>
      <c r="K5" s="78"/>
      <c r="L5" s="78"/>
      <c r="M5" s="83" t="s">
        <v>687</v>
      </c>
      <c r="N5" s="78">
        <v>1</v>
      </c>
      <c r="O5" s="78"/>
      <c r="P5" s="78"/>
      <c r="Q5" s="78"/>
      <c r="R5" s="78"/>
      <c r="S5" s="78"/>
      <c r="T5" s="78"/>
      <c r="U5" s="78"/>
      <c r="V5" s="78"/>
    </row>
    <row r="6" spans="1:22" ht="15">
      <c r="A6" s="83" t="s">
        <v>768</v>
      </c>
      <c r="B6" s="78">
        <v>1</v>
      </c>
      <c r="C6" s="83" t="s">
        <v>756</v>
      </c>
      <c r="D6" s="78">
        <v>1</v>
      </c>
      <c r="E6" s="83" t="s">
        <v>3845</v>
      </c>
      <c r="F6" s="78">
        <v>1</v>
      </c>
      <c r="G6" s="78"/>
      <c r="H6" s="78"/>
      <c r="I6" s="78"/>
      <c r="J6" s="78"/>
      <c r="K6" s="78"/>
      <c r="L6" s="78"/>
      <c r="M6" s="78"/>
      <c r="N6" s="78"/>
      <c r="O6" s="78"/>
      <c r="P6" s="78"/>
      <c r="Q6" s="78"/>
      <c r="R6" s="78"/>
      <c r="S6" s="78"/>
      <c r="T6" s="78"/>
      <c r="U6" s="78"/>
      <c r="V6" s="78"/>
    </row>
    <row r="7" spans="1:22" ht="15">
      <c r="A7" s="83" t="s">
        <v>769</v>
      </c>
      <c r="B7" s="78">
        <v>1</v>
      </c>
      <c r="C7" s="83" t="s">
        <v>746</v>
      </c>
      <c r="D7" s="78">
        <v>1</v>
      </c>
      <c r="E7" s="83" t="s">
        <v>691</v>
      </c>
      <c r="F7" s="78">
        <v>1</v>
      </c>
      <c r="G7" s="78"/>
      <c r="H7" s="78"/>
      <c r="I7" s="78"/>
      <c r="J7" s="78"/>
      <c r="K7" s="78"/>
      <c r="L7" s="78"/>
      <c r="M7" s="78"/>
      <c r="N7" s="78"/>
      <c r="O7" s="78"/>
      <c r="P7" s="78"/>
      <c r="Q7" s="78"/>
      <c r="R7" s="78"/>
      <c r="S7" s="78"/>
      <c r="T7" s="78"/>
      <c r="U7" s="78"/>
      <c r="V7" s="78"/>
    </row>
    <row r="8" spans="1:22" ht="15">
      <c r="A8" s="83" t="s">
        <v>767</v>
      </c>
      <c r="B8" s="78">
        <v>1</v>
      </c>
      <c r="C8" s="83" t="s">
        <v>747</v>
      </c>
      <c r="D8" s="78">
        <v>1</v>
      </c>
      <c r="E8" s="83" t="s">
        <v>692</v>
      </c>
      <c r="F8" s="78">
        <v>1</v>
      </c>
      <c r="G8" s="78"/>
      <c r="H8" s="78"/>
      <c r="I8" s="78"/>
      <c r="J8" s="78"/>
      <c r="K8" s="78"/>
      <c r="L8" s="78"/>
      <c r="M8" s="78"/>
      <c r="N8" s="78"/>
      <c r="O8" s="78"/>
      <c r="P8" s="78"/>
      <c r="Q8" s="78"/>
      <c r="R8" s="78"/>
      <c r="S8" s="78"/>
      <c r="T8" s="78"/>
      <c r="U8" s="78"/>
      <c r="V8" s="78"/>
    </row>
    <row r="9" spans="1:22" ht="15">
      <c r="A9" s="83" t="s">
        <v>766</v>
      </c>
      <c r="B9" s="78">
        <v>1</v>
      </c>
      <c r="C9" s="83" t="s">
        <v>751</v>
      </c>
      <c r="D9" s="78">
        <v>1</v>
      </c>
      <c r="E9" s="83" t="s">
        <v>693</v>
      </c>
      <c r="F9" s="78">
        <v>1</v>
      </c>
      <c r="G9" s="78"/>
      <c r="H9" s="78"/>
      <c r="I9" s="78"/>
      <c r="J9" s="78"/>
      <c r="K9" s="78"/>
      <c r="L9" s="78"/>
      <c r="M9" s="78"/>
      <c r="N9" s="78"/>
      <c r="O9" s="78"/>
      <c r="P9" s="78"/>
      <c r="Q9" s="78"/>
      <c r="R9" s="78"/>
      <c r="S9" s="78"/>
      <c r="T9" s="78"/>
      <c r="U9" s="78"/>
      <c r="V9" s="78"/>
    </row>
    <row r="10" spans="1:22" ht="15">
      <c r="A10" s="83" t="s">
        <v>765</v>
      </c>
      <c r="B10" s="78">
        <v>1</v>
      </c>
      <c r="C10" s="83" t="s">
        <v>752</v>
      </c>
      <c r="D10" s="78">
        <v>1</v>
      </c>
      <c r="E10" s="83" t="s">
        <v>694</v>
      </c>
      <c r="F10" s="78">
        <v>1</v>
      </c>
      <c r="G10" s="78"/>
      <c r="H10" s="78"/>
      <c r="I10" s="78"/>
      <c r="J10" s="78"/>
      <c r="K10" s="78"/>
      <c r="L10" s="78"/>
      <c r="M10" s="78"/>
      <c r="N10" s="78"/>
      <c r="O10" s="78"/>
      <c r="P10" s="78"/>
      <c r="Q10" s="78"/>
      <c r="R10" s="78"/>
      <c r="S10" s="78"/>
      <c r="T10" s="78"/>
      <c r="U10" s="78"/>
      <c r="V10" s="78"/>
    </row>
    <row r="11" spans="1:22" ht="15">
      <c r="A11" s="83" t="s">
        <v>763</v>
      </c>
      <c r="B11" s="78">
        <v>1</v>
      </c>
      <c r="C11" s="83" t="s">
        <v>748</v>
      </c>
      <c r="D11" s="78">
        <v>1</v>
      </c>
      <c r="E11" s="83" t="s">
        <v>695</v>
      </c>
      <c r="F11" s="78">
        <v>1</v>
      </c>
      <c r="G11" s="78"/>
      <c r="H11" s="78"/>
      <c r="I11" s="78"/>
      <c r="J11" s="78"/>
      <c r="K11" s="78"/>
      <c r="L11" s="78"/>
      <c r="M11" s="78"/>
      <c r="N11" s="78"/>
      <c r="O11" s="78"/>
      <c r="P11" s="78"/>
      <c r="Q11" s="78"/>
      <c r="R11" s="78"/>
      <c r="S11" s="78"/>
      <c r="T11" s="78"/>
      <c r="U11" s="78"/>
      <c r="V11" s="78"/>
    </row>
    <row r="14" spans="1:22" ht="15" customHeight="1">
      <c r="A14" s="13" t="s">
        <v>3875</v>
      </c>
      <c r="B14" s="13" t="s">
        <v>3840</v>
      </c>
      <c r="C14" s="13" t="s">
        <v>3876</v>
      </c>
      <c r="D14" s="13" t="s">
        <v>3843</v>
      </c>
      <c r="E14" s="13" t="s">
        <v>3877</v>
      </c>
      <c r="F14" s="13" t="s">
        <v>3847</v>
      </c>
      <c r="G14" s="13" t="s">
        <v>3879</v>
      </c>
      <c r="H14" s="13" t="s">
        <v>3849</v>
      </c>
      <c r="I14" s="13" t="s">
        <v>3880</v>
      </c>
      <c r="J14" s="13" t="s">
        <v>3851</v>
      </c>
      <c r="K14" s="13" t="s">
        <v>3881</v>
      </c>
      <c r="L14" s="13" t="s">
        <v>3853</v>
      </c>
      <c r="M14" s="13" t="s">
        <v>3882</v>
      </c>
      <c r="N14" s="13" t="s">
        <v>3855</v>
      </c>
      <c r="O14" s="13" t="s">
        <v>3883</v>
      </c>
      <c r="P14" s="13" t="s">
        <v>3857</v>
      </c>
      <c r="Q14" s="78" t="s">
        <v>3884</v>
      </c>
      <c r="R14" s="78" t="s">
        <v>3859</v>
      </c>
      <c r="S14" s="13" t="s">
        <v>3885</v>
      </c>
      <c r="T14" s="13" t="s">
        <v>3861</v>
      </c>
      <c r="U14" s="13" t="s">
        <v>3886</v>
      </c>
      <c r="V14" s="13" t="s">
        <v>3862</v>
      </c>
    </row>
    <row r="15" spans="1:22" ht="15">
      <c r="A15" s="78" t="s">
        <v>778</v>
      </c>
      <c r="B15" s="78">
        <v>57</v>
      </c>
      <c r="C15" s="78" t="s">
        <v>778</v>
      </c>
      <c r="D15" s="78">
        <v>11</v>
      </c>
      <c r="E15" s="78" t="s">
        <v>778</v>
      </c>
      <c r="F15" s="78">
        <v>17</v>
      </c>
      <c r="G15" s="78" t="s">
        <v>778</v>
      </c>
      <c r="H15" s="78">
        <v>3</v>
      </c>
      <c r="I15" s="78" t="s">
        <v>772</v>
      </c>
      <c r="J15" s="78">
        <v>1</v>
      </c>
      <c r="K15" s="78" t="s">
        <v>778</v>
      </c>
      <c r="L15" s="78">
        <v>1</v>
      </c>
      <c r="M15" s="78" t="s">
        <v>793</v>
      </c>
      <c r="N15" s="78">
        <v>1</v>
      </c>
      <c r="O15" s="78" t="s">
        <v>778</v>
      </c>
      <c r="P15" s="78">
        <v>2</v>
      </c>
      <c r="Q15" s="78"/>
      <c r="R15" s="78"/>
      <c r="S15" s="78" t="s">
        <v>787</v>
      </c>
      <c r="T15" s="78">
        <v>8</v>
      </c>
      <c r="U15" s="78" t="s">
        <v>778</v>
      </c>
      <c r="V15" s="78">
        <v>1</v>
      </c>
    </row>
    <row r="16" spans="1:22" ht="15">
      <c r="A16" s="78" t="s">
        <v>787</v>
      </c>
      <c r="B16" s="78">
        <v>9</v>
      </c>
      <c r="C16" s="78" t="s">
        <v>791</v>
      </c>
      <c r="D16" s="78">
        <v>1</v>
      </c>
      <c r="E16" s="78" t="s">
        <v>773</v>
      </c>
      <c r="F16" s="78">
        <v>4</v>
      </c>
      <c r="G16" s="78"/>
      <c r="H16" s="78"/>
      <c r="I16" s="78"/>
      <c r="J16" s="78"/>
      <c r="K16" s="78" t="s">
        <v>773</v>
      </c>
      <c r="L16" s="78">
        <v>1</v>
      </c>
      <c r="M16" s="78" t="s">
        <v>773</v>
      </c>
      <c r="N16" s="78">
        <v>1</v>
      </c>
      <c r="O16" s="78"/>
      <c r="P16" s="78"/>
      <c r="Q16" s="78"/>
      <c r="R16" s="78"/>
      <c r="S16" s="78"/>
      <c r="T16" s="78"/>
      <c r="U16" s="78"/>
      <c r="V16" s="78"/>
    </row>
    <row r="17" spans="1:22" ht="15">
      <c r="A17" s="78" t="s">
        <v>773</v>
      </c>
      <c r="B17" s="78">
        <v>6</v>
      </c>
      <c r="C17" s="78"/>
      <c r="D17" s="78"/>
      <c r="E17" s="78" t="s">
        <v>776</v>
      </c>
      <c r="F17" s="78">
        <v>3</v>
      </c>
      <c r="G17" s="78"/>
      <c r="H17" s="78"/>
      <c r="I17" s="78"/>
      <c r="J17" s="78"/>
      <c r="K17" s="78"/>
      <c r="L17" s="78"/>
      <c r="M17" s="78" t="s">
        <v>792</v>
      </c>
      <c r="N17" s="78">
        <v>1</v>
      </c>
      <c r="O17" s="78"/>
      <c r="P17" s="78"/>
      <c r="Q17" s="78"/>
      <c r="R17" s="78"/>
      <c r="S17" s="78"/>
      <c r="T17" s="78"/>
      <c r="U17" s="78"/>
      <c r="V17" s="78"/>
    </row>
    <row r="18" spans="1:22" ht="15">
      <c r="A18" s="78" t="s">
        <v>782</v>
      </c>
      <c r="B18" s="78">
        <v>3</v>
      </c>
      <c r="C18" s="78"/>
      <c r="D18" s="78"/>
      <c r="E18" s="78" t="s">
        <v>3878</v>
      </c>
      <c r="F18" s="78">
        <v>1</v>
      </c>
      <c r="G18" s="78"/>
      <c r="H18" s="78"/>
      <c r="I18" s="78"/>
      <c r="J18" s="78"/>
      <c r="K18" s="78"/>
      <c r="L18" s="78"/>
      <c r="M18" s="78" t="s">
        <v>775</v>
      </c>
      <c r="N18" s="78">
        <v>1</v>
      </c>
      <c r="O18" s="78"/>
      <c r="P18" s="78"/>
      <c r="Q18" s="78"/>
      <c r="R18" s="78"/>
      <c r="S18" s="78"/>
      <c r="T18" s="78"/>
      <c r="U18" s="78"/>
      <c r="V18" s="78"/>
    </row>
    <row r="19" spans="1:22" ht="15">
      <c r="A19" s="78" t="s">
        <v>776</v>
      </c>
      <c r="B19" s="78">
        <v>3</v>
      </c>
      <c r="C19" s="78"/>
      <c r="D19" s="78"/>
      <c r="E19" s="78" t="s">
        <v>779</v>
      </c>
      <c r="F19" s="78">
        <v>1</v>
      </c>
      <c r="G19" s="78"/>
      <c r="H19" s="78"/>
      <c r="I19" s="78"/>
      <c r="J19" s="78"/>
      <c r="K19" s="78"/>
      <c r="L19" s="78"/>
      <c r="M19" s="78"/>
      <c r="N19" s="78"/>
      <c r="O19" s="78"/>
      <c r="P19" s="78"/>
      <c r="Q19" s="78"/>
      <c r="R19" s="78"/>
      <c r="S19" s="78"/>
      <c r="T19" s="78"/>
      <c r="U19" s="78"/>
      <c r="V19" s="78"/>
    </row>
    <row r="20" spans="1:22" ht="15">
      <c r="A20" s="78" t="s">
        <v>799</v>
      </c>
      <c r="B20" s="78">
        <v>1</v>
      </c>
      <c r="C20" s="78"/>
      <c r="D20" s="78"/>
      <c r="E20" s="78" t="s">
        <v>780</v>
      </c>
      <c r="F20" s="78">
        <v>1</v>
      </c>
      <c r="G20" s="78"/>
      <c r="H20" s="78"/>
      <c r="I20" s="78"/>
      <c r="J20" s="78"/>
      <c r="K20" s="78"/>
      <c r="L20" s="78"/>
      <c r="M20" s="78"/>
      <c r="N20" s="78"/>
      <c r="O20" s="78"/>
      <c r="P20" s="78"/>
      <c r="Q20" s="78"/>
      <c r="R20" s="78"/>
      <c r="S20" s="78"/>
      <c r="T20" s="78"/>
      <c r="U20" s="78"/>
      <c r="V20" s="78"/>
    </row>
    <row r="21" spans="1:22" ht="15">
      <c r="A21" s="78" t="s">
        <v>798</v>
      </c>
      <c r="B21" s="78">
        <v>1</v>
      </c>
      <c r="C21" s="78"/>
      <c r="D21" s="78"/>
      <c r="E21" s="78" t="s">
        <v>782</v>
      </c>
      <c r="F21" s="78">
        <v>1</v>
      </c>
      <c r="G21" s="78"/>
      <c r="H21" s="78"/>
      <c r="I21" s="78"/>
      <c r="J21" s="78"/>
      <c r="K21" s="78"/>
      <c r="L21" s="78"/>
      <c r="M21" s="78"/>
      <c r="N21" s="78"/>
      <c r="O21" s="78"/>
      <c r="P21" s="78"/>
      <c r="Q21" s="78"/>
      <c r="R21" s="78"/>
      <c r="S21" s="78"/>
      <c r="T21" s="78"/>
      <c r="U21" s="78"/>
      <c r="V21" s="78"/>
    </row>
    <row r="22" spans="1:22" ht="15">
      <c r="A22" s="78" t="s">
        <v>797</v>
      </c>
      <c r="B22" s="78">
        <v>1</v>
      </c>
      <c r="C22" s="78"/>
      <c r="D22" s="78"/>
      <c r="E22" s="78" t="s">
        <v>783</v>
      </c>
      <c r="F22" s="78">
        <v>1</v>
      </c>
      <c r="G22" s="78"/>
      <c r="H22" s="78"/>
      <c r="I22" s="78"/>
      <c r="J22" s="78"/>
      <c r="K22" s="78"/>
      <c r="L22" s="78"/>
      <c r="M22" s="78"/>
      <c r="N22" s="78"/>
      <c r="O22" s="78"/>
      <c r="P22" s="78"/>
      <c r="Q22" s="78"/>
      <c r="R22" s="78"/>
      <c r="S22" s="78"/>
      <c r="T22" s="78"/>
      <c r="U22" s="78"/>
      <c r="V22" s="78"/>
    </row>
    <row r="23" spans="1:22" ht="15">
      <c r="A23" s="78" t="s">
        <v>796</v>
      </c>
      <c r="B23" s="78">
        <v>1</v>
      </c>
      <c r="C23" s="78"/>
      <c r="D23" s="78"/>
      <c r="E23" s="78" t="s">
        <v>784</v>
      </c>
      <c r="F23" s="78">
        <v>1</v>
      </c>
      <c r="G23" s="78"/>
      <c r="H23" s="78"/>
      <c r="I23" s="78"/>
      <c r="J23" s="78"/>
      <c r="K23" s="78"/>
      <c r="L23" s="78"/>
      <c r="M23" s="78"/>
      <c r="N23" s="78"/>
      <c r="O23" s="78"/>
      <c r="P23" s="78"/>
      <c r="Q23" s="78"/>
      <c r="R23" s="78"/>
      <c r="S23" s="78"/>
      <c r="T23" s="78"/>
      <c r="U23" s="78"/>
      <c r="V23" s="78"/>
    </row>
    <row r="24" spans="1:22" ht="15">
      <c r="A24" s="78" t="s">
        <v>795</v>
      </c>
      <c r="B24" s="78">
        <v>1</v>
      </c>
      <c r="C24" s="78"/>
      <c r="D24" s="78"/>
      <c r="E24" s="78" t="s">
        <v>789</v>
      </c>
      <c r="F24" s="78">
        <v>1</v>
      </c>
      <c r="G24" s="78"/>
      <c r="H24" s="78"/>
      <c r="I24" s="78"/>
      <c r="J24" s="78"/>
      <c r="K24" s="78"/>
      <c r="L24" s="78"/>
      <c r="M24" s="78"/>
      <c r="N24" s="78"/>
      <c r="O24" s="78"/>
      <c r="P24" s="78"/>
      <c r="Q24" s="78"/>
      <c r="R24" s="78"/>
      <c r="S24" s="78"/>
      <c r="T24" s="78"/>
      <c r="U24" s="78"/>
      <c r="V24" s="78"/>
    </row>
    <row r="27" spans="1:22" ht="15" customHeight="1">
      <c r="A27" s="13" t="s">
        <v>3894</v>
      </c>
      <c r="B27" s="13" t="s">
        <v>3840</v>
      </c>
      <c r="C27" s="13" t="s">
        <v>3902</v>
      </c>
      <c r="D27" s="13" t="s">
        <v>3843</v>
      </c>
      <c r="E27" s="13" t="s">
        <v>3909</v>
      </c>
      <c r="F27" s="13" t="s">
        <v>3847</v>
      </c>
      <c r="G27" s="13" t="s">
        <v>3914</v>
      </c>
      <c r="H27" s="13" t="s">
        <v>3849</v>
      </c>
      <c r="I27" s="13" t="s">
        <v>3916</v>
      </c>
      <c r="J27" s="13" t="s">
        <v>3851</v>
      </c>
      <c r="K27" s="13" t="s">
        <v>3917</v>
      </c>
      <c r="L27" s="13" t="s">
        <v>3853</v>
      </c>
      <c r="M27" s="13" t="s">
        <v>3918</v>
      </c>
      <c r="N27" s="13" t="s">
        <v>3855</v>
      </c>
      <c r="O27" s="13" t="s">
        <v>3924</v>
      </c>
      <c r="P27" s="13" t="s">
        <v>3857</v>
      </c>
      <c r="Q27" s="13" t="s">
        <v>3925</v>
      </c>
      <c r="R27" s="13" t="s">
        <v>3859</v>
      </c>
      <c r="S27" s="13" t="s">
        <v>3934</v>
      </c>
      <c r="T27" s="13" t="s">
        <v>3861</v>
      </c>
      <c r="U27" s="78" t="s">
        <v>3935</v>
      </c>
      <c r="V27" s="78" t="s">
        <v>3862</v>
      </c>
    </row>
    <row r="28" spans="1:22" ht="15">
      <c r="A28" s="78" t="s">
        <v>800</v>
      </c>
      <c r="B28" s="78">
        <v>125</v>
      </c>
      <c r="C28" s="78" t="s">
        <v>800</v>
      </c>
      <c r="D28" s="78">
        <v>6</v>
      </c>
      <c r="E28" s="78" t="s">
        <v>800</v>
      </c>
      <c r="F28" s="78">
        <v>26</v>
      </c>
      <c r="G28" s="78" t="s">
        <v>827</v>
      </c>
      <c r="H28" s="78">
        <v>1</v>
      </c>
      <c r="I28" s="78" t="s">
        <v>800</v>
      </c>
      <c r="J28" s="78">
        <v>1</v>
      </c>
      <c r="K28" s="78" t="s">
        <v>800</v>
      </c>
      <c r="L28" s="78">
        <v>14</v>
      </c>
      <c r="M28" s="78" t="s">
        <v>800</v>
      </c>
      <c r="N28" s="78">
        <v>8</v>
      </c>
      <c r="O28" s="78" t="s">
        <v>800</v>
      </c>
      <c r="P28" s="78">
        <v>12</v>
      </c>
      <c r="Q28" s="78" t="s">
        <v>800</v>
      </c>
      <c r="R28" s="78">
        <v>3</v>
      </c>
      <c r="S28" s="78" t="s">
        <v>800</v>
      </c>
      <c r="T28" s="78">
        <v>8</v>
      </c>
      <c r="U28" s="78"/>
      <c r="V28" s="78"/>
    </row>
    <row r="29" spans="1:22" ht="15">
      <c r="A29" s="78" t="s">
        <v>3895</v>
      </c>
      <c r="B29" s="78">
        <v>17</v>
      </c>
      <c r="C29" s="78" t="s">
        <v>845</v>
      </c>
      <c r="D29" s="78">
        <v>3</v>
      </c>
      <c r="E29" s="78" t="s">
        <v>3895</v>
      </c>
      <c r="F29" s="78">
        <v>5</v>
      </c>
      <c r="G29" s="78" t="s">
        <v>3915</v>
      </c>
      <c r="H29" s="78">
        <v>1</v>
      </c>
      <c r="I29" s="78"/>
      <c r="J29" s="78"/>
      <c r="K29" s="78"/>
      <c r="L29" s="78"/>
      <c r="M29" s="78" t="s">
        <v>3896</v>
      </c>
      <c r="N29" s="78">
        <v>3</v>
      </c>
      <c r="O29" s="78" t="s">
        <v>3895</v>
      </c>
      <c r="P29" s="78">
        <v>10</v>
      </c>
      <c r="Q29" s="78" t="s">
        <v>3926</v>
      </c>
      <c r="R29" s="78">
        <v>1</v>
      </c>
      <c r="S29" s="78"/>
      <c r="T29" s="78"/>
      <c r="U29" s="78"/>
      <c r="V29" s="78"/>
    </row>
    <row r="30" spans="1:22" ht="15">
      <c r="A30" s="78" t="s">
        <v>3896</v>
      </c>
      <c r="B30" s="78">
        <v>10</v>
      </c>
      <c r="C30" s="78" t="s">
        <v>3899</v>
      </c>
      <c r="D30" s="78">
        <v>3</v>
      </c>
      <c r="E30" s="78" t="s">
        <v>3896</v>
      </c>
      <c r="F30" s="78">
        <v>3</v>
      </c>
      <c r="G30" s="78" t="s">
        <v>800</v>
      </c>
      <c r="H30" s="78">
        <v>1</v>
      </c>
      <c r="I30" s="78"/>
      <c r="J30" s="78"/>
      <c r="K30" s="78"/>
      <c r="L30" s="78"/>
      <c r="M30" s="78" t="s">
        <v>3898</v>
      </c>
      <c r="N30" s="78">
        <v>1</v>
      </c>
      <c r="O30" s="78"/>
      <c r="P30" s="78"/>
      <c r="Q30" s="78" t="s">
        <v>3927</v>
      </c>
      <c r="R30" s="78">
        <v>1</v>
      </c>
      <c r="S30" s="78"/>
      <c r="T30" s="78"/>
      <c r="U30" s="78"/>
      <c r="V30" s="78"/>
    </row>
    <row r="31" spans="1:22" ht="15">
      <c r="A31" s="78" t="s">
        <v>857</v>
      </c>
      <c r="B31" s="78">
        <v>9</v>
      </c>
      <c r="C31" s="78" t="s">
        <v>3903</v>
      </c>
      <c r="D31" s="78">
        <v>1</v>
      </c>
      <c r="E31" s="78" t="s">
        <v>857</v>
      </c>
      <c r="F31" s="78">
        <v>3</v>
      </c>
      <c r="G31" s="78"/>
      <c r="H31" s="78"/>
      <c r="I31" s="78"/>
      <c r="J31" s="78"/>
      <c r="K31" s="78"/>
      <c r="L31" s="78"/>
      <c r="M31" s="78" t="s">
        <v>3919</v>
      </c>
      <c r="N31" s="78">
        <v>1</v>
      </c>
      <c r="O31" s="78"/>
      <c r="P31" s="78"/>
      <c r="Q31" s="78" t="s">
        <v>3928</v>
      </c>
      <c r="R31" s="78">
        <v>1</v>
      </c>
      <c r="S31" s="78"/>
      <c r="T31" s="78"/>
      <c r="U31" s="78"/>
      <c r="V31" s="78"/>
    </row>
    <row r="32" spans="1:22" ht="15">
      <c r="A32" s="78" t="s">
        <v>3897</v>
      </c>
      <c r="B32" s="78">
        <v>5</v>
      </c>
      <c r="C32" s="78" t="s">
        <v>451</v>
      </c>
      <c r="D32" s="78">
        <v>1</v>
      </c>
      <c r="E32" s="78" t="s">
        <v>3897</v>
      </c>
      <c r="F32" s="78">
        <v>3</v>
      </c>
      <c r="G32" s="78"/>
      <c r="H32" s="78"/>
      <c r="I32" s="78"/>
      <c r="J32" s="78"/>
      <c r="K32" s="78"/>
      <c r="L32" s="78"/>
      <c r="M32" s="78" t="s">
        <v>3920</v>
      </c>
      <c r="N32" s="78">
        <v>1</v>
      </c>
      <c r="O32" s="78"/>
      <c r="P32" s="78"/>
      <c r="Q32" s="78" t="s">
        <v>3929</v>
      </c>
      <c r="R32" s="78">
        <v>1</v>
      </c>
      <c r="S32" s="78"/>
      <c r="T32" s="78"/>
      <c r="U32" s="78"/>
      <c r="V32" s="78"/>
    </row>
    <row r="33" spans="1:22" ht="15">
      <c r="A33" s="78" t="s">
        <v>3898</v>
      </c>
      <c r="B33" s="78">
        <v>4</v>
      </c>
      <c r="C33" s="78" t="s">
        <v>3904</v>
      </c>
      <c r="D33" s="78">
        <v>1</v>
      </c>
      <c r="E33" s="78" t="s">
        <v>3901</v>
      </c>
      <c r="F33" s="78">
        <v>3</v>
      </c>
      <c r="G33" s="78"/>
      <c r="H33" s="78"/>
      <c r="I33" s="78"/>
      <c r="J33" s="78"/>
      <c r="K33" s="78"/>
      <c r="L33" s="78"/>
      <c r="M33" s="78" t="s">
        <v>3921</v>
      </c>
      <c r="N33" s="78">
        <v>1</v>
      </c>
      <c r="O33" s="78"/>
      <c r="P33" s="78"/>
      <c r="Q33" s="78" t="s">
        <v>3930</v>
      </c>
      <c r="R33" s="78">
        <v>1</v>
      </c>
      <c r="S33" s="78"/>
      <c r="T33" s="78"/>
      <c r="U33" s="78"/>
      <c r="V33" s="78"/>
    </row>
    <row r="34" spans="1:22" ht="15">
      <c r="A34" s="78" t="s">
        <v>3899</v>
      </c>
      <c r="B34" s="78">
        <v>3</v>
      </c>
      <c r="C34" s="78" t="s">
        <v>3905</v>
      </c>
      <c r="D34" s="78">
        <v>1</v>
      </c>
      <c r="E34" s="78" t="s">
        <v>3910</v>
      </c>
      <c r="F34" s="78">
        <v>2</v>
      </c>
      <c r="G34" s="78"/>
      <c r="H34" s="78"/>
      <c r="I34" s="78"/>
      <c r="J34" s="78"/>
      <c r="K34" s="78"/>
      <c r="L34" s="78"/>
      <c r="M34" s="78" t="s">
        <v>3913</v>
      </c>
      <c r="N34" s="78">
        <v>1</v>
      </c>
      <c r="O34" s="78"/>
      <c r="P34" s="78"/>
      <c r="Q34" s="78" t="s">
        <v>3931</v>
      </c>
      <c r="R34" s="78">
        <v>1</v>
      </c>
      <c r="S34" s="78"/>
      <c r="T34" s="78"/>
      <c r="U34" s="78"/>
      <c r="V34" s="78"/>
    </row>
    <row r="35" spans="1:22" ht="15">
      <c r="A35" s="78" t="s">
        <v>845</v>
      </c>
      <c r="B35" s="78">
        <v>3</v>
      </c>
      <c r="C35" s="78" t="s">
        <v>3906</v>
      </c>
      <c r="D35" s="78">
        <v>1</v>
      </c>
      <c r="E35" s="78" t="s">
        <v>3911</v>
      </c>
      <c r="F35" s="78">
        <v>2</v>
      </c>
      <c r="G35" s="78"/>
      <c r="H35" s="78"/>
      <c r="I35" s="78"/>
      <c r="J35" s="78"/>
      <c r="K35" s="78"/>
      <c r="L35" s="78"/>
      <c r="M35" s="78" t="s">
        <v>3897</v>
      </c>
      <c r="N35" s="78">
        <v>1</v>
      </c>
      <c r="O35" s="78"/>
      <c r="P35" s="78"/>
      <c r="Q35" s="78" t="s">
        <v>3932</v>
      </c>
      <c r="R35" s="78">
        <v>1</v>
      </c>
      <c r="S35" s="78"/>
      <c r="T35" s="78"/>
      <c r="U35" s="78"/>
      <c r="V35" s="78"/>
    </row>
    <row r="36" spans="1:22" ht="15">
      <c r="A36" s="78" t="s">
        <v>3900</v>
      </c>
      <c r="B36" s="78">
        <v>3</v>
      </c>
      <c r="C36" s="78" t="s">
        <v>3907</v>
      </c>
      <c r="D36" s="78">
        <v>1</v>
      </c>
      <c r="E36" s="78" t="s">
        <v>3912</v>
      </c>
      <c r="F36" s="78">
        <v>2</v>
      </c>
      <c r="G36" s="78"/>
      <c r="H36" s="78"/>
      <c r="I36" s="78"/>
      <c r="J36" s="78"/>
      <c r="K36" s="78"/>
      <c r="L36" s="78"/>
      <c r="M36" s="78" t="s">
        <v>3922</v>
      </c>
      <c r="N36" s="78">
        <v>1</v>
      </c>
      <c r="O36" s="78"/>
      <c r="P36" s="78"/>
      <c r="Q36" s="78" t="s">
        <v>3933</v>
      </c>
      <c r="R36" s="78">
        <v>1</v>
      </c>
      <c r="S36" s="78"/>
      <c r="T36" s="78"/>
      <c r="U36" s="78"/>
      <c r="V36" s="78"/>
    </row>
    <row r="37" spans="1:22" ht="15">
      <c r="A37" s="78" t="s">
        <v>3901</v>
      </c>
      <c r="B37" s="78">
        <v>3</v>
      </c>
      <c r="C37" s="78" t="s">
        <v>3908</v>
      </c>
      <c r="D37" s="78">
        <v>1</v>
      </c>
      <c r="E37" s="78" t="s">
        <v>3913</v>
      </c>
      <c r="F37" s="78">
        <v>2</v>
      </c>
      <c r="G37" s="78"/>
      <c r="H37" s="78"/>
      <c r="I37" s="78"/>
      <c r="J37" s="78"/>
      <c r="K37" s="78"/>
      <c r="L37" s="78"/>
      <c r="M37" s="78" t="s">
        <v>3923</v>
      </c>
      <c r="N37" s="78">
        <v>1</v>
      </c>
      <c r="O37" s="78"/>
      <c r="P37" s="78"/>
      <c r="Q37" s="78"/>
      <c r="R37" s="78"/>
      <c r="S37" s="78"/>
      <c r="T37" s="78"/>
      <c r="U37" s="78"/>
      <c r="V37" s="78"/>
    </row>
    <row r="40" spans="1:22" ht="15" customHeight="1">
      <c r="A40" s="13" t="s">
        <v>3945</v>
      </c>
      <c r="B40" s="13" t="s">
        <v>3840</v>
      </c>
      <c r="C40" s="13" t="s">
        <v>3955</v>
      </c>
      <c r="D40" s="13" t="s">
        <v>3843</v>
      </c>
      <c r="E40" s="13" t="s">
        <v>3963</v>
      </c>
      <c r="F40" s="13" t="s">
        <v>3847</v>
      </c>
      <c r="G40" s="13" t="s">
        <v>3972</v>
      </c>
      <c r="H40" s="13" t="s">
        <v>3849</v>
      </c>
      <c r="I40" s="13" t="s">
        <v>3980</v>
      </c>
      <c r="J40" s="13" t="s">
        <v>3851</v>
      </c>
      <c r="K40" s="13" t="s">
        <v>3981</v>
      </c>
      <c r="L40" s="13" t="s">
        <v>3853</v>
      </c>
      <c r="M40" s="13" t="s">
        <v>3989</v>
      </c>
      <c r="N40" s="13" t="s">
        <v>3855</v>
      </c>
      <c r="O40" s="13" t="s">
        <v>3995</v>
      </c>
      <c r="P40" s="13" t="s">
        <v>3857</v>
      </c>
      <c r="Q40" s="13" t="s">
        <v>4003</v>
      </c>
      <c r="R40" s="13" t="s">
        <v>3859</v>
      </c>
      <c r="S40" s="13" t="s">
        <v>4004</v>
      </c>
      <c r="T40" s="13" t="s">
        <v>3861</v>
      </c>
      <c r="U40" s="13" t="s">
        <v>4007</v>
      </c>
      <c r="V40" s="13" t="s">
        <v>3862</v>
      </c>
    </row>
    <row r="41" spans="1:22" ht="15">
      <c r="A41" s="85" t="s">
        <v>3946</v>
      </c>
      <c r="B41" s="85">
        <v>133</v>
      </c>
      <c r="C41" s="85" t="s">
        <v>3956</v>
      </c>
      <c r="D41" s="85">
        <v>14</v>
      </c>
      <c r="E41" s="85" t="s">
        <v>3951</v>
      </c>
      <c r="F41" s="85">
        <v>25</v>
      </c>
      <c r="G41" s="85" t="s">
        <v>3952</v>
      </c>
      <c r="H41" s="85">
        <v>33</v>
      </c>
      <c r="I41" s="85" t="s">
        <v>513</v>
      </c>
      <c r="J41" s="85">
        <v>3</v>
      </c>
      <c r="K41" s="85" t="s">
        <v>437</v>
      </c>
      <c r="L41" s="85">
        <v>15</v>
      </c>
      <c r="M41" s="85" t="s">
        <v>393</v>
      </c>
      <c r="N41" s="85">
        <v>15</v>
      </c>
      <c r="O41" s="85" t="s">
        <v>3996</v>
      </c>
      <c r="P41" s="85">
        <v>12</v>
      </c>
      <c r="Q41" s="85" t="s">
        <v>469</v>
      </c>
      <c r="R41" s="85">
        <v>3</v>
      </c>
      <c r="S41" s="85" t="s">
        <v>3951</v>
      </c>
      <c r="T41" s="85">
        <v>8</v>
      </c>
      <c r="U41" s="85" t="s">
        <v>3996</v>
      </c>
      <c r="V41" s="85">
        <v>6</v>
      </c>
    </row>
    <row r="42" spans="1:22" ht="15">
      <c r="A42" s="85" t="s">
        <v>3947</v>
      </c>
      <c r="B42" s="85">
        <v>182</v>
      </c>
      <c r="C42" s="85" t="s">
        <v>3952</v>
      </c>
      <c r="D42" s="85">
        <v>12</v>
      </c>
      <c r="E42" s="85" t="s">
        <v>3895</v>
      </c>
      <c r="F42" s="85">
        <v>13</v>
      </c>
      <c r="G42" s="85" t="s">
        <v>3954</v>
      </c>
      <c r="H42" s="85">
        <v>33</v>
      </c>
      <c r="I42" s="85" t="s">
        <v>512</v>
      </c>
      <c r="J42" s="85">
        <v>3</v>
      </c>
      <c r="K42" s="85" t="s">
        <v>3951</v>
      </c>
      <c r="L42" s="85">
        <v>14</v>
      </c>
      <c r="M42" s="85" t="s">
        <v>395</v>
      </c>
      <c r="N42" s="85">
        <v>10</v>
      </c>
      <c r="O42" s="85" t="s">
        <v>461</v>
      </c>
      <c r="P42" s="85">
        <v>12</v>
      </c>
      <c r="Q42" s="85" t="s">
        <v>3951</v>
      </c>
      <c r="R42" s="85">
        <v>3</v>
      </c>
      <c r="S42" s="85" t="s">
        <v>4005</v>
      </c>
      <c r="T42" s="85">
        <v>8</v>
      </c>
      <c r="U42" s="85" t="s">
        <v>4008</v>
      </c>
      <c r="V42" s="85">
        <v>6</v>
      </c>
    </row>
    <row r="43" spans="1:22" ht="15">
      <c r="A43" s="85" t="s">
        <v>3948</v>
      </c>
      <c r="B43" s="85">
        <v>0</v>
      </c>
      <c r="C43" s="85" t="s">
        <v>3957</v>
      </c>
      <c r="D43" s="85">
        <v>12</v>
      </c>
      <c r="E43" s="85" t="s">
        <v>3964</v>
      </c>
      <c r="F43" s="85">
        <v>12</v>
      </c>
      <c r="G43" s="85" t="s">
        <v>3973</v>
      </c>
      <c r="H43" s="85">
        <v>33</v>
      </c>
      <c r="I43" s="85" t="s">
        <v>511</v>
      </c>
      <c r="J43" s="85">
        <v>2</v>
      </c>
      <c r="K43" s="85" t="s">
        <v>3982</v>
      </c>
      <c r="L43" s="85">
        <v>13</v>
      </c>
      <c r="M43" s="85" t="s">
        <v>3990</v>
      </c>
      <c r="N43" s="85">
        <v>10</v>
      </c>
      <c r="O43" s="85" t="s">
        <v>3992</v>
      </c>
      <c r="P43" s="85">
        <v>12</v>
      </c>
      <c r="Q43" s="85" t="s">
        <v>3971</v>
      </c>
      <c r="R43" s="85">
        <v>2</v>
      </c>
      <c r="S43" s="85" t="s">
        <v>4006</v>
      </c>
      <c r="T43" s="85">
        <v>8</v>
      </c>
      <c r="U43" s="85" t="s">
        <v>4009</v>
      </c>
      <c r="V43" s="85">
        <v>6</v>
      </c>
    </row>
    <row r="44" spans="1:22" ht="15">
      <c r="A44" s="85" t="s">
        <v>3949</v>
      </c>
      <c r="B44" s="85">
        <v>5121</v>
      </c>
      <c r="C44" s="85" t="s">
        <v>3958</v>
      </c>
      <c r="D44" s="85">
        <v>12</v>
      </c>
      <c r="E44" s="85" t="s">
        <v>3965</v>
      </c>
      <c r="F44" s="85">
        <v>6</v>
      </c>
      <c r="G44" s="85" t="s">
        <v>3974</v>
      </c>
      <c r="H44" s="85">
        <v>33</v>
      </c>
      <c r="I44" s="85" t="s">
        <v>510</v>
      </c>
      <c r="J44" s="85">
        <v>2</v>
      </c>
      <c r="K44" s="85" t="s">
        <v>3983</v>
      </c>
      <c r="L44" s="85">
        <v>13</v>
      </c>
      <c r="M44" s="85" t="s">
        <v>3969</v>
      </c>
      <c r="N44" s="85">
        <v>9</v>
      </c>
      <c r="O44" s="85" t="s">
        <v>3997</v>
      </c>
      <c r="P44" s="85">
        <v>12</v>
      </c>
      <c r="Q44" s="85" t="s">
        <v>3952</v>
      </c>
      <c r="R44" s="85">
        <v>2</v>
      </c>
      <c r="S44" s="85" t="s">
        <v>410</v>
      </c>
      <c r="T44" s="85">
        <v>7</v>
      </c>
      <c r="U44" s="85" t="s">
        <v>4010</v>
      </c>
      <c r="V44" s="85">
        <v>6</v>
      </c>
    </row>
    <row r="45" spans="1:22" ht="15">
      <c r="A45" s="85" t="s">
        <v>3950</v>
      </c>
      <c r="B45" s="85">
        <v>5436</v>
      </c>
      <c r="C45" s="85" t="s">
        <v>3959</v>
      </c>
      <c r="D45" s="85">
        <v>9</v>
      </c>
      <c r="E45" s="85" t="s">
        <v>3966</v>
      </c>
      <c r="F45" s="85">
        <v>5</v>
      </c>
      <c r="G45" s="85" t="s">
        <v>3975</v>
      </c>
      <c r="H45" s="85">
        <v>33</v>
      </c>
      <c r="I45" s="85" t="s">
        <v>509</v>
      </c>
      <c r="J45" s="85">
        <v>2</v>
      </c>
      <c r="K45" s="85" t="s">
        <v>3984</v>
      </c>
      <c r="L45" s="85">
        <v>13</v>
      </c>
      <c r="M45" s="85" t="s">
        <v>3951</v>
      </c>
      <c r="N45" s="85">
        <v>8</v>
      </c>
      <c r="O45" s="85" t="s">
        <v>3998</v>
      </c>
      <c r="P45" s="85">
        <v>12</v>
      </c>
      <c r="Q45" s="85"/>
      <c r="R45" s="85"/>
      <c r="S45" s="85"/>
      <c r="T45" s="85"/>
      <c r="U45" s="85" t="s">
        <v>4011</v>
      </c>
      <c r="V45" s="85">
        <v>6</v>
      </c>
    </row>
    <row r="46" spans="1:22" ht="15">
      <c r="A46" s="85" t="s">
        <v>3951</v>
      </c>
      <c r="B46" s="85">
        <v>124</v>
      </c>
      <c r="C46" s="85" t="s">
        <v>3960</v>
      </c>
      <c r="D46" s="85">
        <v>8</v>
      </c>
      <c r="E46" s="85" t="s">
        <v>3967</v>
      </c>
      <c r="F46" s="85">
        <v>5</v>
      </c>
      <c r="G46" s="85" t="s">
        <v>3976</v>
      </c>
      <c r="H46" s="85">
        <v>33</v>
      </c>
      <c r="I46" s="85" t="s">
        <v>508</v>
      </c>
      <c r="J46" s="85">
        <v>2</v>
      </c>
      <c r="K46" s="85" t="s">
        <v>3985</v>
      </c>
      <c r="L46" s="85">
        <v>13</v>
      </c>
      <c r="M46" s="85" t="s">
        <v>3991</v>
      </c>
      <c r="N46" s="85">
        <v>6</v>
      </c>
      <c r="O46" s="85" t="s">
        <v>3999</v>
      </c>
      <c r="P46" s="85">
        <v>12</v>
      </c>
      <c r="Q46" s="85"/>
      <c r="R46" s="85"/>
      <c r="S46" s="85"/>
      <c r="T46" s="85"/>
      <c r="U46" s="85" t="s">
        <v>463</v>
      </c>
      <c r="V46" s="85">
        <v>6</v>
      </c>
    </row>
    <row r="47" spans="1:22" ht="15">
      <c r="A47" s="85" t="s">
        <v>3952</v>
      </c>
      <c r="B47" s="85">
        <v>53</v>
      </c>
      <c r="C47" s="85" t="s">
        <v>3961</v>
      </c>
      <c r="D47" s="85">
        <v>8</v>
      </c>
      <c r="E47" s="85" t="s">
        <v>3968</v>
      </c>
      <c r="F47" s="85">
        <v>4</v>
      </c>
      <c r="G47" s="85" t="s">
        <v>3977</v>
      </c>
      <c r="H47" s="85">
        <v>33</v>
      </c>
      <c r="I47" s="85" t="s">
        <v>507</v>
      </c>
      <c r="J47" s="85">
        <v>2</v>
      </c>
      <c r="K47" s="85" t="s">
        <v>3986</v>
      </c>
      <c r="L47" s="85">
        <v>13</v>
      </c>
      <c r="M47" s="85" t="s">
        <v>3992</v>
      </c>
      <c r="N47" s="85">
        <v>6</v>
      </c>
      <c r="O47" s="85" t="s">
        <v>4000</v>
      </c>
      <c r="P47" s="85">
        <v>12</v>
      </c>
      <c r="Q47" s="85"/>
      <c r="R47" s="85"/>
      <c r="S47" s="85"/>
      <c r="T47" s="85"/>
      <c r="U47" s="85" t="s">
        <v>4012</v>
      </c>
      <c r="V47" s="85">
        <v>6</v>
      </c>
    </row>
    <row r="48" spans="1:22" ht="15">
      <c r="A48" s="85" t="s">
        <v>3895</v>
      </c>
      <c r="B48" s="85">
        <v>50</v>
      </c>
      <c r="C48" s="85" t="s">
        <v>3962</v>
      </c>
      <c r="D48" s="85">
        <v>8</v>
      </c>
      <c r="E48" s="85" t="s">
        <v>3969</v>
      </c>
      <c r="F48" s="85">
        <v>4</v>
      </c>
      <c r="G48" s="85" t="s">
        <v>3978</v>
      </c>
      <c r="H48" s="85">
        <v>33</v>
      </c>
      <c r="I48" s="85" t="s">
        <v>506</v>
      </c>
      <c r="J48" s="85">
        <v>2</v>
      </c>
      <c r="K48" s="85" t="s">
        <v>3987</v>
      </c>
      <c r="L48" s="85">
        <v>13</v>
      </c>
      <c r="M48" s="85" t="s">
        <v>3965</v>
      </c>
      <c r="N48" s="85">
        <v>5</v>
      </c>
      <c r="O48" s="85" t="s">
        <v>4001</v>
      </c>
      <c r="P48" s="85">
        <v>12</v>
      </c>
      <c r="Q48" s="85"/>
      <c r="R48" s="85"/>
      <c r="S48" s="85"/>
      <c r="T48" s="85"/>
      <c r="U48" s="85" t="s">
        <v>4013</v>
      </c>
      <c r="V48" s="85">
        <v>6</v>
      </c>
    </row>
    <row r="49" spans="1:22" ht="15">
      <c r="A49" s="85" t="s">
        <v>3953</v>
      </c>
      <c r="B49" s="85">
        <v>38</v>
      </c>
      <c r="C49" s="85" t="s">
        <v>379</v>
      </c>
      <c r="D49" s="85">
        <v>8</v>
      </c>
      <c r="E49" s="85" t="s">
        <v>3970</v>
      </c>
      <c r="F49" s="85">
        <v>4</v>
      </c>
      <c r="G49" s="85" t="s">
        <v>3953</v>
      </c>
      <c r="H49" s="85">
        <v>33</v>
      </c>
      <c r="I49" s="85" t="s">
        <v>505</v>
      </c>
      <c r="J49" s="85">
        <v>2</v>
      </c>
      <c r="K49" s="85" t="s">
        <v>3988</v>
      </c>
      <c r="L49" s="85">
        <v>13</v>
      </c>
      <c r="M49" s="85" t="s">
        <v>3993</v>
      </c>
      <c r="N49" s="85">
        <v>5</v>
      </c>
      <c r="O49" s="85" t="s">
        <v>3951</v>
      </c>
      <c r="P49" s="85">
        <v>12</v>
      </c>
      <c r="Q49" s="85"/>
      <c r="R49" s="85"/>
      <c r="S49" s="85"/>
      <c r="T49" s="85"/>
      <c r="U49" s="85" t="s">
        <v>4014</v>
      </c>
      <c r="V49" s="85">
        <v>6</v>
      </c>
    </row>
    <row r="50" spans="1:22" ht="15">
      <c r="A50" s="85" t="s">
        <v>3954</v>
      </c>
      <c r="B50" s="85">
        <v>37</v>
      </c>
      <c r="C50" s="85" t="s">
        <v>3951</v>
      </c>
      <c r="D50" s="85">
        <v>6</v>
      </c>
      <c r="E50" s="85" t="s">
        <v>3971</v>
      </c>
      <c r="F50" s="85">
        <v>4</v>
      </c>
      <c r="G50" s="85" t="s">
        <v>3979</v>
      </c>
      <c r="H50" s="85">
        <v>33</v>
      </c>
      <c r="I50" s="85" t="s">
        <v>504</v>
      </c>
      <c r="J50" s="85">
        <v>2</v>
      </c>
      <c r="K50" s="85" t="s">
        <v>277</v>
      </c>
      <c r="L50" s="85">
        <v>12</v>
      </c>
      <c r="M50" s="85" t="s">
        <v>3994</v>
      </c>
      <c r="N50" s="85">
        <v>5</v>
      </c>
      <c r="O50" s="85" t="s">
        <v>4002</v>
      </c>
      <c r="P50" s="85">
        <v>12</v>
      </c>
      <c r="Q50" s="85"/>
      <c r="R50" s="85"/>
      <c r="S50" s="85"/>
      <c r="T50" s="85"/>
      <c r="U50" s="85" t="s">
        <v>4015</v>
      </c>
      <c r="V50" s="85">
        <v>6</v>
      </c>
    </row>
    <row r="53" spans="1:22" ht="15" customHeight="1">
      <c r="A53" s="13" t="s">
        <v>4050</v>
      </c>
      <c r="B53" s="13" t="s">
        <v>3840</v>
      </c>
      <c r="C53" s="13" t="s">
        <v>4061</v>
      </c>
      <c r="D53" s="13" t="s">
        <v>3843</v>
      </c>
      <c r="E53" s="13" t="s">
        <v>4072</v>
      </c>
      <c r="F53" s="13" t="s">
        <v>3847</v>
      </c>
      <c r="G53" s="13" t="s">
        <v>4083</v>
      </c>
      <c r="H53" s="13" t="s">
        <v>3849</v>
      </c>
      <c r="I53" s="13" t="s">
        <v>4084</v>
      </c>
      <c r="J53" s="13" t="s">
        <v>3851</v>
      </c>
      <c r="K53" s="13" t="s">
        <v>4094</v>
      </c>
      <c r="L53" s="13" t="s">
        <v>3853</v>
      </c>
      <c r="M53" s="13" t="s">
        <v>4105</v>
      </c>
      <c r="N53" s="13" t="s">
        <v>3855</v>
      </c>
      <c r="O53" s="13" t="s">
        <v>4116</v>
      </c>
      <c r="P53" s="13" t="s">
        <v>3857</v>
      </c>
      <c r="Q53" s="78" t="s">
        <v>4127</v>
      </c>
      <c r="R53" s="78" t="s">
        <v>3859</v>
      </c>
      <c r="S53" s="13" t="s">
        <v>4128</v>
      </c>
      <c r="T53" s="13" t="s">
        <v>3861</v>
      </c>
      <c r="U53" s="13" t="s">
        <v>4132</v>
      </c>
      <c r="V53" s="13" t="s">
        <v>3862</v>
      </c>
    </row>
    <row r="54" spans="1:22" ht="15">
      <c r="A54" s="85" t="s">
        <v>4051</v>
      </c>
      <c r="B54" s="85">
        <v>35</v>
      </c>
      <c r="C54" s="85" t="s">
        <v>4062</v>
      </c>
      <c r="D54" s="85">
        <v>12</v>
      </c>
      <c r="E54" s="85" t="s">
        <v>4073</v>
      </c>
      <c r="F54" s="85">
        <v>6</v>
      </c>
      <c r="G54" s="85" t="s">
        <v>4052</v>
      </c>
      <c r="H54" s="85">
        <v>33</v>
      </c>
      <c r="I54" s="85" t="s">
        <v>4085</v>
      </c>
      <c r="J54" s="85">
        <v>2</v>
      </c>
      <c r="K54" s="85" t="s">
        <v>4095</v>
      </c>
      <c r="L54" s="85">
        <v>13</v>
      </c>
      <c r="M54" s="85" t="s">
        <v>4106</v>
      </c>
      <c r="N54" s="85">
        <v>10</v>
      </c>
      <c r="O54" s="85" t="s">
        <v>4117</v>
      </c>
      <c r="P54" s="85">
        <v>12</v>
      </c>
      <c r="Q54" s="85"/>
      <c r="R54" s="85"/>
      <c r="S54" s="85" t="s">
        <v>4129</v>
      </c>
      <c r="T54" s="85">
        <v>8</v>
      </c>
      <c r="U54" s="85" t="s">
        <v>4133</v>
      </c>
      <c r="V54" s="85">
        <v>6</v>
      </c>
    </row>
    <row r="55" spans="1:22" ht="15">
      <c r="A55" s="85" t="s">
        <v>4052</v>
      </c>
      <c r="B55" s="85">
        <v>33</v>
      </c>
      <c r="C55" s="85" t="s">
        <v>4063</v>
      </c>
      <c r="D55" s="85">
        <v>12</v>
      </c>
      <c r="E55" s="85" t="s">
        <v>4074</v>
      </c>
      <c r="F55" s="85">
        <v>3</v>
      </c>
      <c r="G55" s="85" t="s">
        <v>4053</v>
      </c>
      <c r="H55" s="85">
        <v>33</v>
      </c>
      <c r="I55" s="85" t="s">
        <v>4086</v>
      </c>
      <c r="J55" s="85">
        <v>2</v>
      </c>
      <c r="K55" s="85" t="s">
        <v>4096</v>
      </c>
      <c r="L55" s="85">
        <v>13</v>
      </c>
      <c r="M55" s="85" t="s">
        <v>4107</v>
      </c>
      <c r="N55" s="85">
        <v>5</v>
      </c>
      <c r="O55" s="85" t="s">
        <v>4118</v>
      </c>
      <c r="P55" s="85">
        <v>12</v>
      </c>
      <c r="Q55" s="85"/>
      <c r="R55" s="85"/>
      <c r="S55" s="85" t="s">
        <v>4130</v>
      </c>
      <c r="T55" s="85">
        <v>8</v>
      </c>
      <c r="U55" s="85" t="s">
        <v>4134</v>
      </c>
      <c r="V55" s="85">
        <v>6</v>
      </c>
    </row>
    <row r="56" spans="1:22" ht="15">
      <c r="A56" s="85" t="s">
        <v>4053</v>
      </c>
      <c r="B56" s="85">
        <v>33</v>
      </c>
      <c r="C56" s="85" t="s">
        <v>4064</v>
      </c>
      <c r="D56" s="85">
        <v>12</v>
      </c>
      <c r="E56" s="85" t="s">
        <v>4075</v>
      </c>
      <c r="F56" s="85">
        <v>3</v>
      </c>
      <c r="G56" s="85" t="s">
        <v>4054</v>
      </c>
      <c r="H56" s="85">
        <v>33</v>
      </c>
      <c r="I56" s="85" t="s">
        <v>4087</v>
      </c>
      <c r="J56" s="85">
        <v>2</v>
      </c>
      <c r="K56" s="85" t="s">
        <v>4097</v>
      </c>
      <c r="L56" s="85">
        <v>13</v>
      </c>
      <c r="M56" s="85" t="s">
        <v>4108</v>
      </c>
      <c r="N56" s="85">
        <v>5</v>
      </c>
      <c r="O56" s="85" t="s">
        <v>4119</v>
      </c>
      <c r="P56" s="85">
        <v>12</v>
      </c>
      <c r="Q56" s="85"/>
      <c r="R56" s="85"/>
      <c r="S56" s="85" t="s">
        <v>4131</v>
      </c>
      <c r="T56" s="85">
        <v>7</v>
      </c>
      <c r="U56" s="85" t="s">
        <v>4135</v>
      </c>
      <c r="V56" s="85">
        <v>6</v>
      </c>
    </row>
    <row r="57" spans="1:22" ht="15">
      <c r="A57" s="85" t="s">
        <v>4054</v>
      </c>
      <c r="B57" s="85">
        <v>33</v>
      </c>
      <c r="C57" s="85" t="s">
        <v>4065</v>
      </c>
      <c r="D57" s="85">
        <v>9</v>
      </c>
      <c r="E57" s="85" t="s">
        <v>4076</v>
      </c>
      <c r="F57" s="85">
        <v>3</v>
      </c>
      <c r="G57" s="85" t="s">
        <v>4055</v>
      </c>
      <c r="H57" s="85">
        <v>33</v>
      </c>
      <c r="I57" s="85" t="s">
        <v>4088</v>
      </c>
      <c r="J57" s="85">
        <v>2</v>
      </c>
      <c r="K57" s="85" t="s">
        <v>4098</v>
      </c>
      <c r="L57" s="85">
        <v>13</v>
      </c>
      <c r="M57" s="85" t="s">
        <v>4109</v>
      </c>
      <c r="N57" s="85">
        <v>5</v>
      </c>
      <c r="O57" s="85" t="s">
        <v>4120</v>
      </c>
      <c r="P57" s="85">
        <v>12</v>
      </c>
      <c r="Q57" s="85"/>
      <c r="R57" s="85"/>
      <c r="S57" s="85"/>
      <c r="T57" s="85"/>
      <c r="U57" s="85" t="s">
        <v>4136</v>
      </c>
      <c r="V57" s="85">
        <v>6</v>
      </c>
    </row>
    <row r="58" spans="1:22" ht="15">
      <c r="A58" s="85" t="s">
        <v>4055</v>
      </c>
      <c r="B58" s="85">
        <v>33</v>
      </c>
      <c r="C58" s="85" t="s">
        <v>4066</v>
      </c>
      <c r="D58" s="85">
        <v>8</v>
      </c>
      <c r="E58" s="85" t="s">
        <v>4077</v>
      </c>
      <c r="F58" s="85">
        <v>2</v>
      </c>
      <c r="G58" s="85" t="s">
        <v>4056</v>
      </c>
      <c r="H58" s="85">
        <v>33</v>
      </c>
      <c r="I58" s="85" t="s">
        <v>4089</v>
      </c>
      <c r="J58" s="85">
        <v>2</v>
      </c>
      <c r="K58" s="85" t="s">
        <v>4099</v>
      </c>
      <c r="L58" s="85">
        <v>13</v>
      </c>
      <c r="M58" s="85" t="s">
        <v>4110</v>
      </c>
      <c r="N58" s="85">
        <v>5</v>
      </c>
      <c r="O58" s="85" t="s">
        <v>4121</v>
      </c>
      <c r="P58" s="85">
        <v>12</v>
      </c>
      <c r="Q58" s="85"/>
      <c r="R58" s="85"/>
      <c r="S58" s="85"/>
      <c r="T58" s="85"/>
      <c r="U58" s="85" t="s">
        <v>4137</v>
      </c>
      <c r="V58" s="85">
        <v>6</v>
      </c>
    </row>
    <row r="59" spans="1:22" ht="15">
      <c r="A59" s="85" t="s">
        <v>4056</v>
      </c>
      <c r="B59" s="85">
        <v>33</v>
      </c>
      <c r="C59" s="85" t="s">
        <v>4067</v>
      </c>
      <c r="D59" s="85">
        <v>8</v>
      </c>
      <c r="E59" s="85" t="s">
        <v>4078</v>
      </c>
      <c r="F59" s="85">
        <v>2</v>
      </c>
      <c r="G59" s="85" t="s">
        <v>4057</v>
      </c>
      <c r="H59" s="85">
        <v>33</v>
      </c>
      <c r="I59" s="85" t="s">
        <v>4090</v>
      </c>
      <c r="J59" s="85">
        <v>2</v>
      </c>
      <c r="K59" s="85" t="s">
        <v>4100</v>
      </c>
      <c r="L59" s="85">
        <v>13</v>
      </c>
      <c r="M59" s="85" t="s">
        <v>4111</v>
      </c>
      <c r="N59" s="85">
        <v>5</v>
      </c>
      <c r="O59" s="85" t="s">
        <v>4122</v>
      </c>
      <c r="P59" s="85">
        <v>12</v>
      </c>
      <c r="Q59" s="85"/>
      <c r="R59" s="85"/>
      <c r="S59" s="85"/>
      <c r="T59" s="85"/>
      <c r="U59" s="85" t="s">
        <v>4138</v>
      </c>
      <c r="V59" s="85">
        <v>6</v>
      </c>
    </row>
    <row r="60" spans="1:22" ht="15">
      <c r="A60" s="85" t="s">
        <v>4057</v>
      </c>
      <c r="B60" s="85">
        <v>33</v>
      </c>
      <c r="C60" s="85" t="s">
        <v>4068</v>
      </c>
      <c r="D60" s="85">
        <v>8</v>
      </c>
      <c r="E60" s="85" t="s">
        <v>4079</v>
      </c>
      <c r="F60" s="85">
        <v>2</v>
      </c>
      <c r="G60" s="85" t="s">
        <v>4058</v>
      </c>
      <c r="H60" s="85">
        <v>33</v>
      </c>
      <c r="I60" s="85" t="s">
        <v>4091</v>
      </c>
      <c r="J60" s="85">
        <v>2</v>
      </c>
      <c r="K60" s="85" t="s">
        <v>4101</v>
      </c>
      <c r="L60" s="85">
        <v>13</v>
      </c>
      <c r="M60" s="85" t="s">
        <v>4112</v>
      </c>
      <c r="N60" s="85">
        <v>5</v>
      </c>
      <c r="O60" s="85" t="s">
        <v>4123</v>
      </c>
      <c r="P60" s="85">
        <v>12</v>
      </c>
      <c r="Q60" s="85"/>
      <c r="R60" s="85"/>
      <c r="S60" s="85"/>
      <c r="T60" s="85"/>
      <c r="U60" s="85" t="s">
        <v>4139</v>
      </c>
      <c r="V60" s="85">
        <v>6</v>
      </c>
    </row>
    <row r="61" spans="1:22" ht="15">
      <c r="A61" s="85" t="s">
        <v>4058</v>
      </c>
      <c r="B61" s="85">
        <v>33</v>
      </c>
      <c r="C61" s="85" t="s">
        <v>4069</v>
      </c>
      <c r="D61" s="85">
        <v>6</v>
      </c>
      <c r="E61" s="85" t="s">
        <v>4080</v>
      </c>
      <c r="F61" s="85">
        <v>2</v>
      </c>
      <c r="G61" s="85" t="s">
        <v>4051</v>
      </c>
      <c r="H61" s="85">
        <v>33</v>
      </c>
      <c r="I61" s="85" t="s">
        <v>4092</v>
      </c>
      <c r="J61" s="85">
        <v>2</v>
      </c>
      <c r="K61" s="85" t="s">
        <v>4102</v>
      </c>
      <c r="L61" s="85">
        <v>13</v>
      </c>
      <c r="M61" s="85" t="s">
        <v>4113</v>
      </c>
      <c r="N61" s="85">
        <v>5</v>
      </c>
      <c r="O61" s="85" t="s">
        <v>4124</v>
      </c>
      <c r="P61" s="85">
        <v>12</v>
      </c>
      <c r="Q61" s="85"/>
      <c r="R61" s="85"/>
      <c r="S61" s="85"/>
      <c r="T61" s="85"/>
      <c r="U61" s="85" t="s">
        <v>4140</v>
      </c>
      <c r="V61" s="85">
        <v>6</v>
      </c>
    </row>
    <row r="62" spans="1:22" ht="15">
      <c r="A62" s="85" t="s">
        <v>4059</v>
      </c>
      <c r="B62" s="85">
        <v>33</v>
      </c>
      <c r="C62" s="85" t="s">
        <v>4070</v>
      </c>
      <c r="D62" s="85">
        <v>5</v>
      </c>
      <c r="E62" s="85" t="s">
        <v>4081</v>
      </c>
      <c r="F62" s="85">
        <v>2</v>
      </c>
      <c r="G62" s="85" t="s">
        <v>4059</v>
      </c>
      <c r="H62" s="85">
        <v>33</v>
      </c>
      <c r="I62" s="85" t="s">
        <v>4093</v>
      </c>
      <c r="J62" s="85">
        <v>2</v>
      </c>
      <c r="K62" s="85" t="s">
        <v>4103</v>
      </c>
      <c r="L62" s="85">
        <v>12</v>
      </c>
      <c r="M62" s="85" t="s">
        <v>4114</v>
      </c>
      <c r="N62" s="85">
        <v>5</v>
      </c>
      <c r="O62" s="85" t="s">
        <v>4125</v>
      </c>
      <c r="P62" s="85">
        <v>12</v>
      </c>
      <c r="Q62" s="85"/>
      <c r="R62" s="85"/>
      <c r="S62" s="85"/>
      <c r="T62" s="85"/>
      <c r="U62" s="85" t="s">
        <v>4141</v>
      </c>
      <c r="V62" s="85">
        <v>6</v>
      </c>
    </row>
    <row r="63" spans="1:22" ht="15">
      <c r="A63" s="85" t="s">
        <v>4060</v>
      </c>
      <c r="B63" s="85">
        <v>33</v>
      </c>
      <c r="C63" s="85" t="s">
        <v>4071</v>
      </c>
      <c r="D63" s="85">
        <v>5</v>
      </c>
      <c r="E63" s="85" t="s">
        <v>4082</v>
      </c>
      <c r="F63" s="85">
        <v>2</v>
      </c>
      <c r="G63" s="85" t="s">
        <v>4060</v>
      </c>
      <c r="H63" s="85">
        <v>33</v>
      </c>
      <c r="I63" s="85"/>
      <c r="J63" s="85"/>
      <c r="K63" s="85" t="s">
        <v>4104</v>
      </c>
      <c r="L63" s="85">
        <v>12</v>
      </c>
      <c r="M63" s="85" t="s">
        <v>4115</v>
      </c>
      <c r="N63" s="85">
        <v>5</v>
      </c>
      <c r="O63" s="85" t="s">
        <v>4126</v>
      </c>
      <c r="P63" s="85">
        <v>12</v>
      </c>
      <c r="Q63" s="85"/>
      <c r="R63" s="85"/>
      <c r="S63" s="85"/>
      <c r="T63" s="85"/>
      <c r="U63" s="85" t="s">
        <v>4142</v>
      </c>
      <c r="V63" s="85">
        <v>6</v>
      </c>
    </row>
    <row r="66" spans="1:22" ht="15" customHeight="1">
      <c r="A66" s="13" t="s">
        <v>4171</v>
      </c>
      <c r="B66" s="13" t="s">
        <v>3840</v>
      </c>
      <c r="C66" s="13" t="s">
        <v>4173</v>
      </c>
      <c r="D66" s="13" t="s">
        <v>3843</v>
      </c>
      <c r="E66" s="78" t="s">
        <v>4174</v>
      </c>
      <c r="F66" s="78" t="s">
        <v>3847</v>
      </c>
      <c r="G66" s="13" t="s">
        <v>4177</v>
      </c>
      <c r="H66" s="13" t="s">
        <v>3849</v>
      </c>
      <c r="I66" s="13" t="s">
        <v>4179</v>
      </c>
      <c r="J66" s="13" t="s">
        <v>3851</v>
      </c>
      <c r="K66" s="78" t="s">
        <v>4181</v>
      </c>
      <c r="L66" s="78" t="s">
        <v>3853</v>
      </c>
      <c r="M66" s="78" t="s">
        <v>4183</v>
      </c>
      <c r="N66" s="78" t="s">
        <v>3855</v>
      </c>
      <c r="O66" s="78" t="s">
        <v>4185</v>
      </c>
      <c r="P66" s="78" t="s">
        <v>3857</v>
      </c>
      <c r="Q66" s="13" t="s">
        <v>4189</v>
      </c>
      <c r="R66" s="13" t="s">
        <v>3859</v>
      </c>
      <c r="S66" s="78" t="s">
        <v>4191</v>
      </c>
      <c r="T66" s="78" t="s">
        <v>3861</v>
      </c>
      <c r="U66" s="78" t="s">
        <v>4193</v>
      </c>
      <c r="V66" s="78" t="s">
        <v>3862</v>
      </c>
    </row>
    <row r="67" spans="1:22" ht="15">
      <c r="A67" s="78" t="s">
        <v>458</v>
      </c>
      <c r="B67" s="78">
        <v>4</v>
      </c>
      <c r="C67" s="78" t="s">
        <v>489</v>
      </c>
      <c r="D67" s="78">
        <v>2</v>
      </c>
      <c r="E67" s="78"/>
      <c r="F67" s="78"/>
      <c r="G67" s="78" t="s">
        <v>443</v>
      </c>
      <c r="H67" s="78">
        <v>1</v>
      </c>
      <c r="I67" s="78" t="s">
        <v>513</v>
      </c>
      <c r="J67" s="78">
        <v>1</v>
      </c>
      <c r="K67" s="78"/>
      <c r="L67" s="78"/>
      <c r="M67" s="78"/>
      <c r="N67" s="78"/>
      <c r="O67" s="78"/>
      <c r="P67" s="78"/>
      <c r="Q67" s="78" t="s">
        <v>469</v>
      </c>
      <c r="R67" s="78">
        <v>1</v>
      </c>
      <c r="S67" s="78"/>
      <c r="T67" s="78"/>
      <c r="U67" s="78"/>
      <c r="V67" s="78"/>
    </row>
    <row r="68" spans="1:22" ht="15">
      <c r="A68" s="78" t="s">
        <v>489</v>
      </c>
      <c r="B68" s="78">
        <v>2</v>
      </c>
      <c r="C68" s="78" t="s">
        <v>502</v>
      </c>
      <c r="D68" s="78">
        <v>1</v>
      </c>
      <c r="E68" s="78"/>
      <c r="F68" s="78"/>
      <c r="G68" s="78"/>
      <c r="H68" s="78"/>
      <c r="I68" s="78"/>
      <c r="J68" s="78"/>
      <c r="K68" s="78"/>
      <c r="L68" s="78"/>
      <c r="M68" s="78"/>
      <c r="N68" s="78"/>
      <c r="O68" s="78"/>
      <c r="P68" s="78"/>
      <c r="Q68" s="78" t="s">
        <v>478</v>
      </c>
      <c r="R68" s="78">
        <v>1</v>
      </c>
      <c r="S68" s="78"/>
      <c r="T68" s="78"/>
      <c r="U68" s="78"/>
      <c r="V68" s="78"/>
    </row>
    <row r="69" spans="1:22" ht="15">
      <c r="A69" s="78" t="s">
        <v>523</v>
      </c>
      <c r="B69" s="78">
        <v>1</v>
      </c>
      <c r="C69" s="78" t="s">
        <v>501</v>
      </c>
      <c r="D69" s="78">
        <v>1</v>
      </c>
      <c r="E69" s="78"/>
      <c r="F69" s="78"/>
      <c r="G69" s="78"/>
      <c r="H69" s="78"/>
      <c r="I69" s="78"/>
      <c r="J69" s="78"/>
      <c r="K69" s="78"/>
      <c r="L69" s="78"/>
      <c r="M69" s="78"/>
      <c r="N69" s="78"/>
      <c r="O69" s="78"/>
      <c r="P69" s="78"/>
      <c r="Q69" s="78"/>
      <c r="R69" s="78"/>
      <c r="S69" s="78"/>
      <c r="T69" s="78"/>
      <c r="U69" s="78"/>
      <c r="V69" s="78"/>
    </row>
    <row r="70" spans="1:22" ht="15">
      <c r="A70" s="78" t="s">
        <v>521</v>
      </c>
      <c r="B70" s="78">
        <v>1</v>
      </c>
      <c r="C70" s="78" t="s">
        <v>380</v>
      </c>
      <c r="D70" s="78">
        <v>1</v>
      </c>
      <c r="E70" s="78"/>
      <c r="F70" s="78"/>
      <c r="G70" s="78"/>
      <c r="H70" s="78"/>
      <c r="I70" s="78"/>
      <c r="J70" s="78"/>
      <c r="K70" s="78"/>
      <c r="L70" s="78"/>
      <c r="M70" s="78"/>
      <c r="N70" s="78"/>
      <c r="O70" s="78"/>
      <c r="P70" s="78"/>
      <c r="Q70" s="78"/>
      <c r="R70" s="78"/>
      <c r="S70" s="78"/>
      <c r="T70" s="78"/>
      <c r="U70" s="78"/>
      <c r="V70" s="78"/>
    </row>
    <row r="71" spans="1:22" ht="15">
      <c r="A71" s="78" t="s">
        <v>520</v>
      </c>
      <c r="B71" s="78">
        <v>1</v>
      </c>
      <c r="C71" s="78" t="s">
        <v>455</v>
      </c>
      <c r="D71" s="78">
        <v>1</v>
      </c>
      <c r="E71" s="78"/>
      <c r="F71" s="78"/>
      <c r="G71" s="78"/>
      <c r="H71" s="78"/>
      <c r="I71" s="78"/>
      <c r="J71" s="78"/>
      <c r="K71" s="78"/>
      <c r="L71" s="78"/>
      <c r="M71" s="78"/>
      <c r="N71" s="78"/>
      <c r="O71" s="78"/>
      <c r="P71" s="78"/>
      <c r="Q71" s="78"/>
      <c r="R71" s="78"/>
      <c r="S71" s="78"/>
      <c r="T71" s="78"/>
      <c r="U71" s="78"/>
      <c r="V71" s="78"/>
    </row>
    <row r="72" spans="1:22" ht="15">
      <c r="A72" s="78" t="s">
        <v>516</v>
      </c>
      <c r="B72" s="78">
        <v>1</v>
      </c>
      <c r="C72" s="78" t="s">
        <v>473</v>
      </c>
      <c r="D72" s="78">
        <v>1</v>
      </c>
      <c r="E72" s="78"/>
      <c r="F72" s="78"/>
      <c r="G72" s="78"/>
      <c r="H72" s="78"/>
      <c r="I72" s="78"/>
      <c r="J72" s="78"/>
      <c r="K72" s="78"/>
      <c r="L72" s="78"/>
      <c r="M72" s="78"/>
      <c r="N72" s="78"/>
      <c r="O72" s="78"/>
      <c r="P72" s="78"/>
      <c r="Q72" s="78"/>
      <c r="R72" s="78"/>
      <c r="S72" s="78"/>
      <c r="T72" s="78"/>
      <c r="U72" s="78"/>
      <c r="V72" s="78"/>
    </row>
    <row r="73" spans="1:22" ht="15">
      <c r="A73" s="78" t="s">
        <v>514</v>
      </c>
      <c r="B73" s="78">
        <v>1</v>
      </c>
      <c r="C73" s="78" t="s">
        <v>494</v>
      </c>
      <c r="D73" s="78">
        <v>1</v>
      </c>
      <c r="E73" s="78"/>
      <c r="F73" s="78"/>
      <c r="G73" s="78"/>
      <c r="H73" s="78"/>
      <c r="I73" s="78"/>
      <c r="J73" s="78"/>
      <c r="K73" s="78"/>
      <c r="L73" s="78"/>
      <c r="M73" s="78"/>
      <c r="N73" s="78"/>
      <c r="O73" s="78"/>
      <c r="P73" s="78"/>
      <c r="Q73" s="78"/>
      <c r="R73" s="78"/>
      <c r="S73" s="78"/>
      <c r="T73" s="78"/>
      <c r="U73" s="78"/>
      <c r="V73" s="78"/>
    </row>
    <row r="74" spans="1:22" ht="15">
      <c r="A74" s="78" t="s">
        <v>513</v>
      </c>
      <c r="B74" s="78">
        <v>1</v>
      </c>
      <c r="C74" s="78" t="s">
        <v>495</v>
      </c>
      <c r="D74" s="78">
        <v>1</v>
      </c>
      <c r="E74" s="78"/>
      <c r="F74" s="78"/>
      <c r="G74" s="78"/>
      <c r="H74" s="78"/>
      <c r="I74" s="78"/>
      <c r="J74" s="78"/>
      <c r="K74" s="78"/>
      <c r="L74" s="78"/>
      <c r="M74" s="78"/>
      <c r="N74" s="78"/>
      <c r="O74" s="78"/>
      <c r="P74" s="78"/>
      <c r="Q74" s="78"/>
      <c r="R74" s="78"/>
      <c r="S74" s="78"/>
      <c r="T74" s="78"/>
      <c r="U74" s="78"/>
      <c r="V74" s="78"/>
    </row>
    <row r="75" spans="1:22" ht="15">
      <c r="A75" s="78" t="s">
        <v>502</v>
      </c>
      <c r="B75" s="78">
        <v>1</v>
      </c>
      <c r="C75" s="78" t="s">
        <v>491</v>
      </c>
      <c r="D75" s="78">
        <v>1</v>
      </c>
      <c r="E75" s="78"/>
      <c r="F75" s="78"/>
      <c r="G75" s="78"/>
      <c r="H75" s="78"/>
      <c r="I75" s="78"/>
      <c r="J75" s="78"/>
      <c r="K75" s="78"/>
      <c r="L75" s="78"/>
      <c r="M75" s="78"/>
      <c r="N75" s="78"/>
      <c r="O75" s="78"/>
      <c r="P75" s="78"/>
      <c r="Q75" s="78"/>
      <c r="R75" s="78"/>
      <c r="S75" s="78"/>
      <c r="T75" s="78"/>
      <c r="U75" s="78"/>
      <c r="V75" s="78"/>
    </row>
    <row r="76" spans="1:22" ht="15">
      <c r="A76" s="78" t="s">
        <v>469</v>
      </c>
      <c r="B76" s="78">
        <v>1</v>
      </c>
      <c r="C76" s="78" t="s">
        <v>470</v>
      </c>
      <c r="D76" s="78">
        <v>1</v>
      </c>
      <c r="E76" s="78"/>
      <c r="F76" s="78"/>
      <c r="G76" s="78"/>
      <c r="H76" s="78"/>
      <c r="I76" s="78"/>
      <c r="J76" s="78"/>
      <c r="K76" s="78"/>
      <c r="L76" s="78"/>
      <c r="M76" s="78"/>
      <c r="N76" s="78"/>
      <c r="O76" s="78"/>
      <c r="P76" s="78"/>
      <c r="Q76" s="78"/>
      <c r="R76" s="78"/>
      <c r="S76" s="78"/>
      <c r="T76" s="78"/>
      <c r="U76" s="78"/>
      <c r="V76" s="78"/>
    </row>
    <row r="79" spans="1:22" ht="15" customHeight="1">
      <c r="A79" s="13" t="s">
        <v>4172</v>
      </c>
      <c r="B79" s="13" t="s">
        <v>3840</v>
      </c>
      <c r="C79" s="13" t="s">
        <v>4175</v>
      </c>
      <c r="D79" s="13" t="s">
        <v>3843</v>
      </c>
      <c r="E79" s="78" t="s">
        <v>4176</v>
      </c>
      <c r="F79" s="78" t="s">
        <v>3847</v>
      </c>
      <c r="G79" s="13" t="s">
        <v>4178</v>
      </c>
      <c r="H79" s="13" t="s">
        <v>3849</v>
      </c>
      <c r="I79" s="13" t="s">
        <v>4180</v>
      </c>
      <c r="J79" s="13" t="s">
        <v>3851</v>
      </c>
      <c r="K79" s="13" t="s">
        <v>4182</v>
      </c>
      <c r="L79" s="13" t="s">
        <v>3853</v>
      </c>
      <c r="M79" s="13" t="s">
        <v>4184</v>
      </c>
      <c r="N79" s="13" t="s">
        <v>3855</v>
      </c>
      <c r="O79" s="13" t="s">
        <v>4188</v>
      </c>
      <c r="P79" s="13" t="s">
        <v>3857</v>
      </c>
      <c r="Q79" s="13" t="s">
        <v>4190</v>
      </c>
      <c r="R79" s="13" t="s">
        <v>3859</v>
      </c>
      <c r="S79" s="13" t="s">
        <v>4192</v>
      </c>
      <c r="T79" s="13" t="s">
        <v>3861</v>
      </c>
      <c r="U79" s="13" t="s">
        <v>4194</v>
      </c>
      <c r="V79" s="13" t="s">
        <v>3862</v>
      </c>
    </row>
    <row r="80" spans="1:22" ht="15">
      <c r="A80" s="78" t="s">
        <v>359</v>
      </c>
      <c r="B80" s="78">
        <v>32</v>
      </c>
      <c r="C80" s="78" t="s">
        <v>379</v>
      </c>
      <c r="D80" s="78">
        <v>8</v>
      </c>
      <c r="E80" s="78"/>
      <c r="F80" s="78"/>
      <c r="G80" s="78" t="s">
        <v>359</v>
      </c>
      <c r="H80" s="78">
        <v>32</v>
      </c>
      <c r="I80" s="78" t="s">
        <v>512</v>
      </c>
      <c r="J80" s="78">
        <v>2</v>
      </c>
      <c r="K80" s="78" t="s">
        <v>437</v>
      </c>
      <c r="L80" s="78">
        <v>15</v>
      </c>
      <c r="M80" s="78" t="s">
        <v>393</v>
      </c>
      <c r="N80" s="78">
        <v>15</v>
      </c>
      <c r="O80" s="78" t="s">
        <v>461</v>
      </c>
      <c r="P80" s="78">
        <v>12</v>
      </c>
      <c r="Q80" s="78" t="s">
        <v>469</v>
      </c>
      <c r="R80" s="78">
        <v>2</v>
      </c>
      <c r="S80" s="78" t="s">
        <v>410</v>
      </c>
      <c r="T80" s="78">
        <v>7</v>
      </c>
      <c r="U80" s="78" t="s">
        <v>463</v>
      </c>
      <c r="V80" s="78">
        <v>6</v>
      </c>
    </row>
    <row r="81" spans="1:22" ht="15">
      <c r="A81" s="78" t="s">
        <v>393</v>
      </c>
      <c r="B81" s="78">
        <v>15</v>
      </c>
      <c r="C81" s="78" t="s">
        <v>455</v>
      </c>
      <c r="D81" s="78">
        <v>5</v>
      </c>
      <c r="E81" s="78"/>
      <c r="F81" s="78"/>
      <c r="G81" s="78"/>
      <c r="H81" s="78"/>
      <c r="I81" s="78" t="s">
        <v>511</v>
      </c>
      <c r="J81" s="78">
        <v>2</v>
      </c>
      <c r="K81" s="78" t="s">
        <v>277</v>
      </c>
      <c r="L81" s="78">
        <v>12</v>
      </c>
      <c r="M81" s="78" t="s">
        <v>395</v>
      </c>
      <c r="N81" s="78">
        <v>10</v>
      </c>
      <c r="O81" s="78" t="s">
        <v>372</v>
      </c>
      <c r="P81" s="78">
        <v>10</v>
      </c>
      <c r="Q81" s="78" t="s">
        <v>477</v>
      </c>
      <c r="R81" s="78">
        <v>1</v>
      </c>
      <c r="S81" s="78"/>
      <c r="T81" s="78"/>
      <c r="U81" s="78" t="s">
        <v>416</v>
      </c>
      <c r="V81" s="78">
        <v>5</v>
      </c>
    </row>
    <row r="82" spans="1:22" ht="15">
      <c r="A82" s="78" t="s">
        <v>437</v>
      </c>
      <c r="B82" s="78">
        <v>15</v>
      </c>
      <c r="C82" s="78" t="s">
        <v>448</v>
      </c>
      <c r="D82" s="78">
        <v>5</v>
      </c>
      <c r="E82" s="78"/>
      <c r="F82" s="78"/>
      <c r="G82" s="78"/>
      <c r="H82" s="78"/>
      <c r="I82" s="78" t="s">
        <v>510</v>
      </c>
      <c r="J82" s="78">
        <v>2</v>
      </c>
      <c r="K82" s="78" t="s">
        <v>266</v>
      </c>
      <c r="L82" s="78">
        <v>1</v>
      </c>
      <c r="M82" s="78" t="s">
        <v>428</v>
      </c>
      <c r="N82" s="78">
        <v>5</v>
      </c>
      <c r="O82" s="78" t="s">
        <v>379</v>
      </c>
      <c r="P82" s="78">
        <v>1</v>
      </c>
      <c r="Q82" s="78" t="s">
        <v>476</v>
      </c>
      <c r="R82" s="78">
        <v>1</v>
      </c>
      <c r="S82" s="78"/>
      <c r="T82" s="78"/>
      <c r="U82" s="78"/>
      <c r="V82" s="78"/>
    </row>
    <row r="83" spans="1:22" ht="15">
      <c r="A83" s="78" t="s">
        <v>461</v>
      </c>
      <c r="B83" s="78">
        <v>12</v>
      </c>
      <c r="C83" s="78" t="s">
        <v>450</v>
      </c>
      <c r="D83" s="78">
        <v>4</v>
      </c>
      <c r="E83" s="78"/>
      <c r="F83" s="78"/>
      <c r="G83" s="78"/>
      <c r="H83" s="78"/>
      <c r="I83" s="78" t="s">
        <v>509</v>
      </c>
      <c r="J83" s="78">
        <v>2</v>
      </c>
      <c r="K83" s="78"/>
      <c r="L83" s="78"/>
      <c r="M83" s="78" t="s">
        <v>397</v>
      </c>
      <c r="N83" s="78">
        <v>4</v>
      </c>
      <c r="O83" s="78" t="s">
        <v>455</v>
      </c>
      <c r="P83" s="78">
        <v>1</v>
      </c>
      <c r="Q83" s="78" t="s">
        <v>475</v>
      </c>
      <c r="R83" s="78">
        <v>1</v>
      </c>
      <c r="S83" s="78"/>
      <c r="T83" s="78"/>
      <c r="U83" s="78"/>
      <c r="V83" s="78"/>
    </row>
    <row r="84" spans="1:22" ht="15">
      <c r="A84" s="78" t="s">
        <v>277</v>
      </c>
      <c r="B84" s="78">
        <v>12</v>
      </c>
      <c r="C84" s="78" t="s">
        <v>380</v>
      </c>
      <c r="D84" s="78">
        <v>4</v>
      </c>
      <c r="E84" s="78"/>
      <c r="F84" s="78"/>
      <c r="G84" s="78"/>
      <c r="H84" s="78"/>
      <c r="I84" s="78" t="s">
        <v>508</v>
      </c>
      <c r="J84" s="78">
        <v>2</v>
      </c>
      <c r="K84" s="78"/>
      <c r="L84" s="78"/>
      <c r="M84" s="78" t="s">
        <v>394</v>
      </c>
      <c r="N84" s="78">
        <v>4</v>
      </c>
      <c r="O84" s="78" t="s">
        <v>454</v>
      </c>
      <c r="P84" s="78">
        <v>1</v>
      </c>
      <c r="Q84" s="78" t="s">
        <v>474</v>
      </c>
      <c r="R84" s="78">
        <v>1</v>
      </c>
      <c r="S84" s="78"/>
      <c r="T84" s="78"/>
      <c r="U84" s="78"/>
      <c r="V84" s="78"/>
    </row>
    <row r="85" spans="1:22" ht="15">
      <c r="A85" s="78" t="s">
        <v>395</v>
      </c>
      <c r="B85" s="78">
        <v>10</v>
      </c>
      <c r="C85" s="78" t="s">
        <v>497</v>
      </c>
      <c r="D85" s="78">
        <v>3</v>
      </c>
      <c r="E85" s="78"/>
      <c r="F85" s="78"/>
      <c r="G85" s="78"/>
      <c r="H85" s="78"/>
      <c r="I85" s="78" t="s">
        <v>507</v>
      </c>
      <c r="J85" s="78">
        <v>2</v>
      </c>
      <c r="K85" s="78"/>
      <c r="L85" s="78"/>
      <c r="M85" s="78" t="s">
        <v>392</v>
      </c>
      <c r="N85" s="78">
        <v>4</v>
      </c>
      <c r="O85" s="78" t="s">
        <v>453</v>
      </c>
      <c r="P85" s="78">
        <v>1</v>
      </c>
      <c r="Q85" s="78"/>
      <c r="R85" s="78"/>
      <c r="S85" s="78"/>
      <c r="T85" s="78"/>
      <c r="U85" s="78"/>
      <c r="V85" s="78"/>
    </row>
    <row r="86" spans="1:22" ht="15">
      <c r="A86" s="78" t="s">
        <v>372</v>
      </c>
      <c r="B86" s="78">
        <v>10</v>
      </c>
      <c r="C86" s="78" t="s">
        <v>454</v>
      </c>
      <c r="D86" s="78">
        <v>3</v>
      </c>
      <c r="E86" s="78"/>
      <c r="F86" s="78"/>
      <c r="G86" s="78"/>
      <c r="H86" s="78"/>
      <c r="I86" s="78" t="s">
        <v>506</v>
      </c>
      <c r="J86" s="78">
        <v>2</v>
      </c>
      <c r="K86" s="78"/>
      <c r="L86" s="78"/>
      <c r="M86" s="78" t="s">
        <v>396</v>
      </c>
      <c r="N86" s="78">
        <v>3</v>
      </c>
      <c r="O86" s="78" t="s">
        <v>452</v>
      </c>
      <c r="P86" s="78">
        <v>1</v>
      </c>
      <c r="Q86" s="78"/>
      <c r="R86" s="78"/>
      <c r="S86" s="78"/>
      <c r="T86" s="78"/>
      <c r="U86" s="78"/>
      <c r="V86" s="78"/>
    </row>
    <row r="87" spans="1:22" ht="15">
      <c r="A87" s="78" t="s">
        <v>379</v>
      </c>
      <c r="B87" s="78">
        <v>9</v>
      </c>
      <c r="C87" s="78" t="s">
        <v>453</v>
      </c>
      <c r="D87" s="78">
        <v>3</v>
      </c>
      <c r="E87" s="78"/>
      <c r="F87" s="78"/>
      <c r="G87" s="78"/>
      <c r="H87" s="78"/>
      <c r="I87" s="78" t="s">
        <v>505</v>
      </c>
      <c r="J87" s="78">
        <v>2</v>
      </c>
      <c r="K87" s="78"/>
      <c r="L87" s="78"/>
      <c r="M87" s="78" t="s">
        <v>4186</v>
      </c>
      <c r="N87" s="78">
        <v>3</v>
      </c>
      <c r="O87" s="78" t="s">
        <v>451</v>
      </c>
      <c r="P87" s="78">
        <v>1</v>
      </c>
      <c r="Q87" s="78"/>
      <c r="R87" s="78"/>
      <c r="S87" s="78"/>
      <c r="T87" s="78"/>
      <c r="U87" s="78"/>
      <c r="V87" s="78"/>
    </row>
    <row r="88" spans="1:22" ht="15">
      <c r="A88" s="78" t="s">
        <v>410</v>
      </c>
      <c r="B88" s="78">
        <v>7</v>
      </c>
      <c r="C88" s="78" t="s">
        <v>452</v>
      </c>
      <c r="D88" s="78">
        <v>3</v>
      </c>
      <c r="E88" s="78"/>
      <c r="F88" s="78"/>
      <c r="G88" s="78"/>
      <c r="H88" s="78"/>
      <c r="I88" s="78" t="s">
        <v>504</v>
      </c>
      <c r="J88" s="78">
        <v>2</v>
      </c>
      <c r="K88" s="78"/>
      <c r="L88" s="78"/>
      <c r="M88" s="78" t="s">
        <v>399</v>
      </c>
      <c r="N88" s="78">
        <v>1</v>
      </c>
      <c r="O88" s="78" t="s">
        <v>450</v>
      </c>
      <c r="P88" s="78">
        <v>1</v>
      </c>
      <c r="Q88" s="78"/>
      <c r="R88" s="78"/>
      <c r="S88" s="78"/>
      <c r="T88" s="78"/>
      <c r="U88" s="78"/>
      <c r="V88" s="78"/>
    </row>
    <row r="89" spans="1:22" ht="15">
      <c r="A89" s="78" t="s">
        <v>399</v>
      </c>
      <c r="B89" s="78">
        <v>7</v>
      </c>
      <c r="C89" s="78" t="s">
        <v>451</v>
      </c>
      <c r="D89" s="78">
        <v>3</v>
      </c>
      <c r="E89" s="78"/>
      <c r="F89" s="78"/>
      <c r="G89" s="78"/>
      <c r="H89" s="78"/>
      <c r="I89" s="78" t="s">
        <v>212</v>
      </c>
      <c r="J89" s="78">
        <v>1</v>
      </c>
      <c r="K89" s="78"/>
      <c r="L89" s="78"/>
      <c r="M89" s="78" t="s">
        <v>4187</v>
      </c>
      <c r="N89" s="78">
        <v>1</v>
      </c>
      <c r="O89" s="78" t="s">
        <v>449</v>
      </c>
      <c r="P89" s="78">
        <v>1</v>
      </c>
      <c r="Q89" s="78"/>
      <c r="R89" s="78"/>
      <c r="S89" s="78"/>
      <c r="T89" s="78"/>
      <c r="U89" s="78"/>
      <c r="V89" s="78"/>
    </row>
    <row r="92" spans="1:22" ht="15" customHeight="1">
      <c r="A92" s="13" t="s">
        <v>4219</v>
      </c>
      <c r="B92" s="13" t="s">
        <v>3840</v>
      </c>
      <c r="C92" s="13" t="s">
        <v>4220</v>
      </c>
      <c r="D92" s="13" t="s">
        <v>3843</v>
      </c>
      <c r="E92" s="13" t="s">
        <v>4221</v>
      </c>
      <c r="F92" s="13" t="s">
        <v>3847</v>
      </c>
      <c r="G92" s="13" t="s">
        <v>4222</v>
      </c>
      <c r="H92" s="13" t="s">
        <v>3849</v>
      </c>
      <c r="I92" s="13" t="s">
        <v>4223</v>
      </c>
      <c r="J92" s="13" t="s">
        <v>3851</v>
      </c>
      <c r="K92" s="13" t="s">
        <v>4224</v>
      </c>
      <c r="L92" s="13" t="s">
        <v>3853</v>
      </c>
      <c r="M92" s="13" t="s">
        <v>4225</v>
      </c>
      <c r="N92" s="13" t="s">
        <v>3855</v>
      </c>
      <c r="O92" s="13" t="s">
        <v>4226</v>
      </c>
      <c r="P92" s="13" t="s">
        <v>3857</v>
      </c>
      <c r="Q92" s="13" t="s">
        <v>4227</v>
      </c>
      <c r="R92" s="13" t="s">
        <v>3859</v>
      </c>
      <c r="S92" s="13" t="s">
        <v>4228</v>
      </c>
      <c r="T92" s="13" t="s">
        <v>3861</v>
      </c>
      <c r="U92" s="13" t="s">
        <v>4229</v>
      </c>
      <c r="V92" s="13" t="s">
        <v>3862</v>
      </c>
    </row>
    <row r="93" spans="1:22" ht="15">
      <c r="A93" s="114" t="s">
        <v>469</v>
      </c>
      <c r="B93" s="78">
        <v>2196530</v>
      </c>
      <c r="C93" s="114" t="s">
        <v>451</v>
      </c>
      <c r="D93" s="78">
        <v>267796</v>
      </c>
      <c r="E93" s="114" t="s">
        <v>239</v>
      </c>
      <c r="F93" s="78">
        <v>127054</v>
      </c>
      <c r="G93" s="114" t="s">
        <v>285</v>
      </c>
      <c r="H93" s="78">
        <v>317411</v>
      </c>
      <c r="I93" s="114" t="s">
        <v>423</v>
      </c>
      <c r="J93" s="78">
        <v>187566</v>
      </c>
      <c r="K93" s="114" t="s">
        <v>278</v>
      </c>
      <c r="L93" s="78">
        <v>328530</v>
      </c>
      <c r="M93" s="114" t="s">
        <v>224</v>
      </c>
      <c r="N93" s="78">
        <v>42039</v>
      </c>
      <c r="O93" s="114" t="s">
        <v>330</v>
      </c>
      <c r="P93" s="78">
        <v>9789</v>
      </c>
      <c r="Q93" s="114" t="s">
        <v>469</v>
      </c>
      <c r="R93" s="78">
        <v>2196530</v>
      </c>
      <c r="S93" s="114" t="s">
        <v>311</v>
      </c>
      <c r="T93" s="78">
        <v>24705</v>
      </c>
      <c r="U93" s="114" t="s">
        <v>463</v>
      </c>
      <c r="V93" s="78">
        <v>16875</v>
      </c>
    </row>
    <row r="94" spans="1:22" ht="15">
      <c r="A94" s="114" t="s">
        <v>476</v>
      </c>
      <c r="B94" s="78">
        <v>340957</v>
      </c>
      <c r="C94" s="114" t="s">
        <v>377</v>
      </c>
      <c r="D94" s="78">
        <v>186504</v>
      </c>
      <c r="E94" s="114" t="s">
        <v>249</v>
      </c>
      <c r="F94" s="78">
        <v>84209</v>
      </c>
      <c r="G94" s="114" t="s">
        <v>293</v>
      </c>
      <c r="H94" s="78">
        <v>160904</v>
      </c>
      <c r="I94" s="114" t="s">
        <v>212</v>
      </c>
      <c r="J94" s="78">
        <v>78831</v>
      </c>
      <c r="K94" s="114" t="s">
        <v>256</v>
      </c>
      <c r="L94" s="78">
        <v>199926</v>
      </c>
      <c r="M94" s="114" t="s">
        <v>397</v>
      </c>
      <c r="N94" s="78">
        <v>28397</v>
      </c>
      <c r="O94" s="114" t="s">
        <v>332</v>
      </c>
      <c r="P94" s="78">
        <v>6484</v>
      </c>
      <c r="Q94" s="114" t="s">
        <v>476</v>
      </c>
      <c r="R94" s="78">
        <v>340957</v>
      </c>
      <c r="S94" s="114" t="s">
        <v>310</v>
      </c>
      <c r="T94" s="78">
        <v>21845</v>
      </c>
      <c r="U94" s="114" t="s">
        <v>356</v>
      </c>
      <c r="V94" s="78">
        <v>16058</v>
      </c>
    </row>
    <row r="95" spans="1:22" ht="15">
      <c r="A95" s="114" t="s">
        <v>278</v>
      </c>
      <c r="B95" s="78">
        <v>328530</v>
      </c>
      <c r="C95" s="114" t="s">
        <v>385</v>
      </c>
      <c r="D95" s="78">
        <v>144944</v>
      </c>
      <c r="E95" s="114" t="s">
        <v>325</v>
      </c>
      <c r="F95" s="78">
        <v>67030</v>
      </c>
      <c r="G95" s="114" t="s">
        <v>305</v>
      </c>
      <c r="H95" s="78">
        <v>123709</v>
      </c>
      <c r="I95" s="114" t="s">
        <v>508</v>
      </c>
      <c r="J95" s="78">
        <v>53267</v>
      </c>
      <c r="K95" s="114" t="s">
        <v>247</v>
      </c>
      <c r="L95" s="78">
        <v>105133</v>
      </c>
      <c r="M95" s="114" t="s">
        <v>237</v>
      </c>
      <c r="N95" s="78">
        <v>24690</v>
      </c>
      <c r="O95" s="114" t="s">
        <v>329</v>
      </c>
      <c r="P95" s="78">
        <v>4579</v>
      </c>
      <c r="Q95" s="114" t="s">
        <v>475</v>
      </c>
      <c r="R95" s="78">
        <v>184765</v>
      </c>
      <c r="S95" s="114" t="s">
        <v>327</v>
      </c>
      <c r="T95" s="78">
        <v>10148</v>
      </c>
      <c r="U95" s="114" t="s">
        <v>417</v>
      </c>
      <c r="V95" s="78">
        <v>6533</v>
      </c>
    </row>
    <row r="96" spans="1:22" ht="15">
      <c r="A96" s="114" t="s">
        <v>285</v>
      </c>
      <c r="B96" s="78">
        <v>317411</v>
      </c>
      <c r="C96" s="114" t="s">
        <v>379</v>
      </c>
      <c r="D96" s="78">
        <v>127795</v>
      </c>
      <c r="E96" s="114" t="s">
        <v>248</v>
      </c>
      <c r="F96" s="78">
        <v>59723</v>
      </c>
      <c r="G96" s="114" t="s">
        <v>337</v>
      </c>
      <c r="H96" s="78">
        <v>107559</v>
      </c>
      <c r="I96" s="114" t="s">
        <v>421</v>
      </c>
      <c r="J96" s="78">
        <v>25384</v>
      </c>
      <c r="K96" s="114" t="s">
        <v>262</v>
      </c>
      <c r="L96" s="78">
        <v>23506</v>
      </c>
      <c r="M96" s="114" t="s">
        <v>428</v>
      </c>
      <c r="N96" s="78">
        <v>12901</v>
      </c>
      <c r="O96" s="114" t="s">
        <v>334</v>
      </c>
      <c r="P96" s="78">
        <v>2903</v>
      </c>
      <c r="Q96" s="114" t="s">
        <v>477</v>
      </c>
      <c r="R96" s="78">
        <v>128970</v>
      </c>
      <c r="S96" s="114" t="s">
        <v>410</v>
      </c>
      <c r="T96" s="78">
        <v>5772</v>
      </c>
      <c r="U96" s="114" t="s">
        <v>354</v>
      </c>
      <c r="V96" s="78">
        <v>3298</v>
      </c>
    </row>
    <row r="97" spans="1:22" ht="15">
      <c r="A97" s="114" t="s">
        <v>447</v>
      </c>
      <c r="B97" s="78">
        <v>289860</v>
      </c>
      <c r="C97" s="114" t="s">
        <v>380</v>
      </c>
      <c r="D97" s="78">
        <v>119855</v>
      </c>
      <c r="E97" s="114" t="s">
        <v>384</v>
      </c>
      <c r="F97" s="78">
        <v>48683</v>
      </c>
      <c r="G97" s="114" t="s">
        <v>287</v>
      </c>
      <c r="H97" s="78">
        <v>107303</v>
      </c>
      <c r="I97" s="114" t="s">
        <v>422</v>
      </c>
      <c r="J97" s="78">
        <v>12029</v>
      </c>
      <c r="K97" s="114" t="s">
        <v>277</v>
      </c>
      <c r="L97" s="78">
        <v>16805</v>
      </c>
      <c r="M97" s="114" t="s">
        <v>392</v>
      </c>
      <c r="N97" s="78">
        <v>9243</v>
      </c>
      <c r="O97" s="114" t="s">
        <v>373</v>
      </c>
      <c r="P97" s="78">
        <v>2600</v>
      </c>
      <c r="Q97" s="114" t="s">
        <v>474</v>
      </c>
      <c r="R97" s="78">
        <v>99400</v>
      </c>
      <c r="S97" s="114" t="s">
        <v>411</v>
      </c>
      <c r="T97" s="78">
        <v>2116</v>
      </c>
      <c r="U97" s="114" t="s">
        <v>416</v>
      </c>
      <c r="V97" s="78">
        <v>2528</v>
      </c>
    </row>
    <row r="98" spans="1:22" ht="15">
      <c r="A98" s="114" t="s">
        <v>451</v>
      </c>
      <c r="B98" s="78">
        <v>267796</v>
      </c>
      <c r="C98" s="114" t="s">
        <v>323</v>
      </c>
      <c r="D98" s="78">
        <v>105203</v>
      </c>
      <c r="E98" s="114" t="s">
        <v>227</v>
      </c>
      <c r="F98" s="78">
        <v>41489</v>
      </c>
      <c r="G98" s="114" t="s">
        <v>288</v>
      </c>
      <c r="H98" s="78">
        <v>77222</v>
      </c>
      <c r="I98" s="114" t="s">
        <v>420</v>
      </c>
      <c r="J98" s="78">
        <v>9952</v>
      </c>
      <c r="K98" s="114" t="s">
        <v>267</v>
      </c>
      <c r="L98" s="78">
        <v>12948</v>
      </c>
      <c r="M98" s="114" t="s">
        <v>395</v>
      </c>
      <c r="N98" s="78">
        <v>7627</v>
      </c>
      <c r="O98" s="114" t="s">
        <v>372</v>
      </c>
      <c r="P98" s="78">
        <v>2023</v>
      </c>
      <c r="Q98" s="114" t="s">
        <v>368</v>
      </c>
      <c r="R98" s="78">
        <v>89656</v>
      </c>
      <c r="S98" s="114" t="s">
        <v>312</v>
      </c>
      <c r="T98" s="78">
        <v>1705</v>
      </c>
      <c r="U98" s="114" t="s">
        <v>363</v>
      </c>
      <c r="V98" s="78">
        <v>975</v>
      </c>
    </row>
    <row r="99" spans="1:22" ht="15">
      <c r="A99" s="114" t="s">
        <v>256</v>
      </c>
      <c r="B99" s="78">
        <v>199926</v>
      </c>
      <c r="C99" s="114" t="s">
        <v>320</v>
      </c>
      <c r="D99" s="78">
        <v>67119</v>
      </c>
      <c r="E99" s="114" t="s">
        <v>331</v>
      </c>
      <c r="F99" s="78">
        <v>38073</v>
      </c>
      <c r="G99" s="114" t="s">
        <v>308</v>
      </c>
      <c r="H99" s="78">
        <v>65690</v>
      </c>
      <c r="I99" s="114" t="s">
        <v>504</v>
      </c>
      <c r="J99" s="78">
        <v>8080</v>
      </c>
      <c r="K99" s="114" t="s">
        <v>251</v>
      </c>
      <c r="L99" s="78">
        <v>12432</v>
      </c>
      <c r="M99" s="114" t="s">
        <v>225</v>
      </c>
      <c r="N99" s="78">
        <v>6723</v>
      </c>
      <c r="O99" s="114" t="s">
        <v>341</v>
      </c>
      <c r="P99" s="78">
        <v>1423</v>
      </c>
      <c r="Q99" s="114" t="s">
        <v>378</v>
      </c>
      <c r="R99" s="78">
        <v>29407</v>
      </c>
      <c r="S99" s="114" t="s">
        <v>333</v>
      </c>
      <c r="T99" s="78">
        <v>524</v>
      </c>
      <c r="U99" s="114" t="s">
        <v>347</v>
      </c>
      <c r="V99" s="78">
        <v>859</v>
      </c>
    </row>
    <row r="100" spans="1:22" ht="15">
      <c r="A100" s="114" t="s">
        <v>423</v>
      </c>
      <c r="B100" s="78">
        <v>187566</v>
      </c>
      <c r="C100" s="114" t="s">
        <v>484</v>
      </c>
      <c r="D100" s="78">
        <v>64169</v>
      </c>
      <c r="E100" s="114" t="s">
        <v>419</v>
      </c>
      <c r="F100" s="78">
        <v>34655</v>
      </c>
      <c r="G100" s="114" t="s">
        <v>294</v>
      </c>
      <c r="H100" s="78">
        <v>64087</v>
      </c>
      <c r="I100" s="114" t="s">
        <v>387</v>
      </c>
      <c r="J100" s="78">
        <v>7123</v>
      </c>
      <c r="K100" s="114" t="s">
        <v>258</v>
      </c>
      <c r="L100" s="78">
        <v>10525</v>
      </c>
      <c r="M100" s="114" t="s">
        <v>393</v>
      </c>
      <c r="N100" s="78">
        <v>6634</v>
      </c>
      <c r="O100" s="114" t="s">
        <v>461</v>
      </c>
      <c r="P100" s="78">
        <v>419</v>
      </c>
      <c r="Q100" s="114" t="s">
        <v>478</v>
      </c>
      <c r="R100" s="78">
        <v>26122</v>
      </c>
      <c r="S100" s="114" t="s">
        <v>370</v>
      </c>
      <c r="T100" s="78">
        <v>171</v>
      </c>
      <c r="U100" s="114"/>
      <c r="V100" s="78"/>
    </row>
    <row r="101" spans="1:22" ht="15">
      <c r="A101" s="114" t="s">
        <v>516</v>
      </c>
      <c r="B101" s="78">
        <v>187186</v>
      </c>
      <c r="C101" s="114" t="s">
        <v>496</v>
      </c>
      <c r="D101" s="78">
        <v>60362</v>
      </c>
      <c r="E101" s="114" t="s">
        <v>250</v>
      </c>
      <c r="F101" s="78">
        <v>33154</v>
      </c>
      <c r="G101" s="114" t="s">
        <v>290</v>
      </c>
      <c r="H101" s="78">
        <v>53887</v>
      </c>
      <c r="I101" s="114" t="s">
        <v>512</v>
      </c>
      <c r="J101" s="78">
        <v>5188</v>
      </c>
      <c r="K101" s="114" t="s">
        <v>253</v>
      </c>
      <c r="L101" s="78">
        <v>8584</v>
      </c>
      <c r="M101" s="114" t="s">
        <v>217</v>
      </c>
      <c r="N101" s="78">
        <v>5918</v>
      </c>
      <c r="O101" s="114" t="s">
        <v>340</v>
      </c>
      <c r="P101" s="78">
        <v>408</v>
      </c>
      <c r="Q101" s="114" t="s">
        <v>382</v>
      </c>
      <c r="R101" s="78">
        <v>822</v>
      </c>
      <c r="S101" s="114"/>
      <c r="T101" s="78"/>
      <c r="U101" s="114"/>
      <c r="V101" s="78"/>
    </row>
    <row r="102" spans="1:22" ht="15">
      <c r="A102" s="114" t="s">
        <v>377</v>
      </c>
      <c r="B102" s="78">
        <v>186504</v>
      </c>
      <c r="C102" s="114" t="s">
        <v>502</v>
      </c>
      <c r="D102" s="78">
        <v>42762</v>
      </c>
      <c r="E102" s="114" t="s">
        <v>264</v>
      </c>
      <c r="F102" s="78">
        <v>27184</v>
      </c>
      <c r="G102" s="114" t="s">
        <v>282</v>
      </c>
      <c r="H102" s="78">
        <v>30462</v>
      </c>
      <c r="I102" s="114" t="s">
        <v>513</v>
      </c>
      <c r="J102" s="78">
        <v>2788</v>
      </c>
      <c r="K102" s="114" t="s">
        <v>259</v>
      </c>
      <c r="L102" s="78">
        <v>7258</v>
      </c>
      <c r="M102" s="114" t="s">
        <v>394</v>
      </c>
      <c r="N102" s="78">
        <v>3559</v>
      </c>
      <c r="O102" s="114" t="s">
        <v>349</v>
      </c>
      <c r="P102" s="78">
        <v>310</v>
      </c>
      <c r="Q102" s="114"/>
      <c r="R102" s="78"/>
      <c r="S102" s="114"/>
      <c r="T102" s="78"/>
      <c r="U102" s="114"/>
      <c r="V102" s="78"/>
    </row>
  </sheetData>
  <hyperlinks>
    <hyperlink ref="A2" r:id="rId1" display="https://www.igd.com/research/brexit-and-economics/article/t/how-the-sugar-tax-is-changing-behaviour/i/22186"/>
    <hyperlink ref="A3" r:id="rId2" display="https://www.icelandreview.com/politics/in-focus-proposed-sugar-tax/"/>
    <hyperlink ref="A4" r:id="rId3" display="https://news.sky.com/story/call-for-calorie-tax-on-processed-food-after-success-of-sugar-levy-11779137"/>
    <hyperlink ref="A5" r:id="rId4" display="https://twitter.com/i/web/status/1163962095727198208"/>
    <hyperlink ref="A6" r:id="rId5" display="https://vip.politicsmeanspolitics.com/2019/07/03/daydream-belizers-brexit-big-sugar-and-the-bad-boys-from-belize/"/>
    <hyperlink ref="A7" r:id="rId6" display="https://twitter.com/banas51/status/1163696101855092736"/>
    <hyperlink ref="A8" r:id="rId7" display="https://www.smh.com.au/politics/federal/government-orders-review-to-weigh-up-added-sugar-labels-20190819-p52ilx.html"/>
    <hyperlink ref="A9" r:id="rId8" display="https://www.gdpuk.com/news/latest-news/3328-the-highs-and-lows-of-sugar-content-revealed"/>
    <hyperlink ref="A10" r:id="rId9" display="http://www.nzherald.co.nz/index.cfm?objectid=12254108&amp;ref=twitter"/>
    <hyperlink ref="A11" r:id="rId10" display="https://www.aerztezeitung.de/politik_gesellschaft/praevention/article/994086/kritik-nach-erklaerung-regierung-sieht-keine-wissenschaftliche-begruendbarkeit-zuckersteuer.html"/>
    <hyperlink ref="C2" r:id="rId11" display="https://www.coca-colacompany.com/stories/meet-our-partners-epode-international-network"/>
    <hyperlink ref="C3" r:id="rId12" display="https://twitter.com/i/web/status/1161690090919403520"/>
    <hyperlink ref="C4" r:id="rId13" display="https://twitter.com/i/web/status/1161724792879419392"/>
    <hyperlink ref="C5" r:id="rId14" display="https://twitter.com/i/web/status/1161753679545942023"/>
    <hyperlink ref="C6" r:id="rId15" display="https://twitter.com/bmel/status/1162734977584230400"/>
    <hyperlink ref="C7" r:id="rId16" display="https://twitter.com/i/web/status/1161705520501334017"/>
    <hyperlink ref="C8" r:id="rId17" display="https://twitter.com/tijdvooreten/status/1161748709778083841"/>
    <hyperlink ref="C9" r:id="rId18" display="https://twitter.com/i/web/status/1161927798434480128"/>
    <hyperlink ref="C10" r:id="rId19" display="https://twitter.com/i/web/status/1161940090714824705"/>
    <hyperlink ref="C11" r:id="rId20" display="https://twitter.com/i/web/status/1161748709778083841"/>
    <hyperlink ref="E2" r:id="rId21" display="https://news.sky.com/story/call-for-calorie-tax-on-processed-food-after-success-of-sugar-levy-11779137"/>
    <hyperlink ref="E3" r:id="rId22" display="https://www.huffingtonpost.co.uk/entry/calorie-levy-campaigners_uk_5d4993bee4b0244052e1a560"/>
    <hyperlink ref="E4" r:id="rId23" display="https://www.eveningexpress.co.uk/news/uk/call-for-calorie-tax-on-food-firms-after-success-of-sugar-levy/amp/?utm_source=twitter&amp;__twitter_impression=true"/>
    <hyperlink ref="E5" r:id="rId24" display="https://www.independent.co.uk/news/uk/politics/calorie-tax-campaign-health-food-levy-sugar-soft-drinks-a9044521.html"/>
    <hyperlink ref="E6" r:id="rId25" display="https://www.instagram.com/p/B03kt9jFd6l/"/>
    <hyperlink ref="E7" r:id="rId26" display="https://twitter.com/TheEconomist/status/1159139054857965568"/>
    <hyperlink ref="E8" r:id="rId27" display="https://www.youtube.com/watch?v=cfl26x1XCwY"/>
    <hyperlink ref="E9" r:id="rId28" display="https://twitter.com/theeconomist/status/1159291624528207873"/>
    <hyperlink ref="E10" r:id="rId29" display="https://news.sky.com/story/call-for-calorie-tax-on-processed-food-after-success-of-sugar-levy-11779137?utm_source=Greenhouse+Morning+News&amp;utm_campaign=925a7e4c19-Greenhouse_Morning_News_GMN__8th_August_2019&amp;utm_medium=email&amp;utm_term=0_e40c447c1a-925a7e4c19-123998953"/>
    <hyperlink ref="E11" r:id="rId30" display="https://www.foodmatterslive.com/visit/2019-schedule/2019-sessions-details-reformulation-and-portion-size-approaches-to-meeting-calorie-and-sugar-reduction-targets"/>
    <hyperlink ref="G2" r:id="rId31" display="https://twitter.com/i/web/status/1161452167045115904"/>
    <hyperlink ref="G3" r:id="rId32" display="https://twitter.com/i/web/status/1161457996624359425"/>
    <hyperlink ref="G4" r:id="rId33" display="https://twitter.com/i/web/status/1161245860488892422"/>
    <hyperlink ref="I2" r:id="rId34" display="https://www.sciencedirect.com/science/article/pii/S0167527316331515"/>
    <hyperlink ref="K2" r:id="rId35" display="https://twitter.com/i/web/status/1147097793204490241"/>
    <hyperlink ref="K3" r:id="rId36" display="https://www.bbc.co.uk/news/uk-politics-48847952"/>
    <hyperlink ref="M2" r:id="rId37" display="https://soundcloud.com/radiosputnik/obesity-we-believe-liability-here-is-with-the-food-industry-expert"/>
    <hyperlink ref="M3" r:id="rId38" display="https://www.dailymail.co.uk/health/article-7328077/Campaigners-call-CALORIE-TAX-processed-foods.html"/>
    <hyperlink ref="M4" r:id="rId39" display="https://www.qmul.ac.uk/media/news/2019/smd/call-for-levy-on-manufacturers-to-reduce-excessive-calories-in-unhealthy-food-.html"/>
    <hyperlink ref="M5" r:id="rId40" display="https://www.foodanddrinktechnology.com/news/29006/campaigners-call-for-calorie-levy-on-unhealthy-foods/"/>
    <hyperlink ref="O2" r:id="rId41" display="https://twitter.com/i/web/status/1161916658031702016"/>
    <hyperlink ref="O3" r:id="rId42" display="https://twitter.com/i/web/status/1161916007415525376"/>
    <hyperlink ref="S2" r:id="rId43" display="https://www.igd.com/research/brexit-and-economics/article/t/how-the-sugar-tax-is-changing-behaviour/i/22186"/>
    <hyperlink ref="U2" r:id="rId44" display="https://twitter.com/i/web/status/1161902893240373248"/>
  </hyperlinks>
  <printOptions/>
  <pageMargins left="0.7" right="0.7" top="0.75" bottom="0.75" header="0.3" footer="0.3"/>
  <pageSetup orientation="portrait" paperSize="9"/>
  <tableParts>
    <tablePart r:id="rId52"/>
    <tablePart r:id="rId51"/>
    <tablePart r:id="rId49"/>
    <tablePart r:id="rId47"/>
    <tablePart r:id="rId45"/>
    <tablePart r:id="rId48"/>
    <tablePart r:id="rId46"/>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4549</v>
      </c>
      <c r="B1" s="13" t="s">
        <v>4878</v>
      </c>
      <c r="C1" s="13" t="s">
        <v>4879</v>
      </c>
      <c r="D1" s="13" t="s">
        <v>144</v>
      </c>
      <c r="E1" s="13" t="s">
        <v>4881</v>
      </c>
      <c r="F1" s="13" t="s">
        <v>4882</v>
      </c>
      <c r="G1" s="13" t="s">
        <v>4883</v>
      </c>
    </row>
    <row r="2" spans="1:7" ht="15">
      <c r="A2" s="78" t="s">
        <v>3946</v>
      </c>
      <c r="B2" s="78">
        <v>133</v>
      </c>
      <c r="C2" s="117">
        <v>0.02446651949963208</v>
      </c>
      <c r="D2" s="78" t="s">
        <v>4880</v>
      </c>
      <c r="E2" s="78"/>
      <c r="F2" s="78"/>
      <c r="G2" s="78"/>
    </row>
    <row r="3" spans="1:7" ht="15">
      <c r="A3" s="78" t="s">
        <v>3947</v>
      </c>
      <c r="B3" s="78">
        <v>182</v>
      </c>
      <c r="C3" s="117">
        <v>0.03348050036791759</v>
      </c>
      <c r="D3" s="78" t="s">
        <v>4880</v>
      </c>
      <c r="E3" s="78"/>
      <c r="F3" s="78"/>
      <c r="G3" s="78"/>
    </row>
    <row r="4" spans="1:7" ht="15">
      <c r="A4" s="78" t="s">
        <v>3948</v>
      </c>
      <c r="B4" s="78">
        <v>0</v>
      </c>
      <c r="C4" s="117">
        <v>0</v>
      </c>
      <c r="D4" s="78" t="s">
        <v>4880</v>
      </c>
      <c r="E4" s="78"/>
      <c r="F4" s="78"/>
      <c r="G4" s="78"/>
    </row>
    <row r="5" spans="1:7" ht="15">
      <c r="A5" s="78" t="s">
        <v>3949</v>
      </c>
      <c r="B5" s="78">
        <v>5121</v>
      </c>
      <c r="C5" s="117">
        <v>0.9420529801324503</v>
      </c>
      <c r="D5" s="78" t="s">
        <v>4880</v>
      </c>
      <c r="E5" s="78"/>
      <c r="F5" s="78"/>
      <c r="G5" s="78"/>
    </row>
    <row r="6" spans="1:7" ht="15">
      <c r="A6" s="78" t="s">
        <v>3950</v>
      </c>
      <c r="B6" s="78">
        <v>5436</v>
      </c>
      <c r="C6" s="117">
        <v>1</v>
      </c>
      <c r="D6" s="78" t="s">
        <v>4880</v>
      </c>
      <c r="E6" s="78"/>
      <c r="F6" s="78"/>
      <c r="G6" s="78"/>
    </row>
    <row r="7" spans="1:7" ht="15">
      <c r="A7" s="85" t="s">
        <v>3951</v>
      </c>
      <c r="B7" s="85">
        <v>124</v>
      </c>
      <c r="C7" s="118">
        <v>0.01085205403569077</v>
      </c>
      <c r="D7" s="85" t="s">
        <v>4880</v>
      </c>
      <c r="E7" s="85" t="b">
        <v>0</v>
      </c>
      <c r="F7" s="85" t="b">
        <v>0</v>
      </c>
      <c r="G7" s="85" t="b">
        <v>0</v>
      </c>
    </row>
    <row r="8" spans="1:7" ht="15">
      <c r="A8" s="85" t="s">
        <v>3952</v>
      </c>
      <c r="B8" s="85">
        <v>53</v>
      </c>
      <c r="C8" s="118">
        <v>0.01059347531506648</v>
      </c>
      <c r="D8" s="85" t="s">
        <v>4880</v>
      </c>
      <c r="E8" s="85" t="b">
        <v>0</v>
      </c>
      <c r="F8" s="85" t="b">
        <v>0</v>
      </c>
      <c r="G8" s="85" t="b">
        <v>0</v>
      </c>
    </row>
    <row r="9" spans="1:7" ht="15">
      <c r="A9" s="85" t="s">
        <v>3895</v>
      </c>
      <c r="B9" s="85">
        <v>50</v>
      </c>
      <c r="C9" s="118">
        <v>0.011073789071934235</v>
      </c>
      <c r="D9" s="85" t="s">
        <v>4880</v>
      </c>
      <c r="E9" s="85" t="b">
        <v>0</v>
      </c>
      <c r="F9" s="85" t="b">
        <v>0</v>
      </c>
      <c r="G9" s="85" t="b">
        <v>0</v>
      </c>
    </row>
    <row r="10" spans="1:7" ht="15">
      <c r="A10" s="85" t="s">
        <v>3953</v>
      </c>
      <c r="B10" s="85">
        <v>38</v>
      </c>
      <c r="C10" s="118">
        <v>0.009136361038830882</v>
      </c>
      <c r="D10" s="85" t="s">
        <v>4880</v>
      </c>
      <c r="E10" s="85" t="b">
        <v>0</v>
      </c>
      <c r="F10" s="85" t="b">
        <v>0</v>
      </c>
      <c r="G10" s="85" t="b">
        <v>0</v>
      </c>
    </row>
    <row r="11" spans="1:7" ht="15">
      <c r="A11" s="85" t="s">
        <v>3954</v>
      </c>
      <c r="B11" s="85">
        <v>37</v>
      </c>
      <c r="C11" s="118">
        <v>0.009023506931841077</v>
      </c>
      <c r="D11" s="85" t="s">
        <v>4880</v>
      </c>
      <c r="E11" s="85" t="b">
        <v>0</v>
      </c>
      <c r="F11" s="85" t="b">
        <v>0</v>
      </c>
      <c r="G11" s="85" t="b">
        <v>0</v>
      </c>
    </row>
    <row r="12" spans="1:7" ht="15">
      <c r="A12" s="85" t="s">
        <v>3971</v>
      </c>
      <c r="B12" s="85">
        <v>37</v>
      </c>
      <c r="C12" s="118">
        <v>0.009289343832561118</v>
      </c>
      <c r="D12" s="85" t="s">
        <v>4880</v>
      </c>
      <c r="E12" s="85" t="b">
        <v>0</v>
      </c>
      <c r="F12" s="85" t="b">
        <v>0</v>
      </c>
      <c r="G12" s="85" t="b">
        <v>0</v>
      </c>
    </row>
    <row r="13" spans="1:7" ht="15">
      <c r="A13" s="85" t="s">
        <v>3978</v>
      </c>
      <c r="B13" s="85">
        <v>36</v>
      </c>
      <c r="C13" s="118">
        <v>0.008907157999574849</v>
      </c>
      <c r="D13" s="85" t="s">
        <v>4880</v>
      </c>
      <c r="E13" s="85" t="b">
        <v>0</v>
      </c>
      <c r="F13" s="85" t="b">
        <v>0</v>
      </c>
      <c r="G13" s="85" t="b">
        <v>0</v>
      </c>
    </row>
    <row r="14" spans="1:7" ht="15">
      <c r="A14" s="85" t="s">
        <v>3975</v>
      </c>
      <c r="B14" s="85">
        <v>35</v>
      </c>
      <c r="C14" s="118">
        <v>0.008787217138909164</v>
      </c>
      <c r="D14" s="85" t="s">
        <v>4880</v>
      </c>
      <c r="E14" s="85" t="b">
        <v>0</v>
      </c>
      <c r="F14" s="85" t="b">
        <v>1</v>
      </c>
      <c r="G14" s="85" t="b">
        <v>0</v>
      </c>
    </row>
    <row r="15" spans="1:7" ht="15">
      <c r="A15" s="85" t="s">
        <v>3976</v>
      </c>
      <c r="B15" s="85">
        <v>34</v>
      </c>
      <c r="C15" s="118">
        <v>0.008663581695766635</v>
      </c>
      <c r="D15" s="85" t="s">
        <v>4880</v>
      </c>
      <c r="E15" s="85" t="b">
        <v>0</v>
      </c>
      <c r="F15" s="85" t="b">
        <v>0</v>
      </c>
      <c r="G15" s="85" t="b">
        <v>0</v>
      </c>
    </row>
    <row r="16" spans="1:7" ht="15">
      <c r="A16" s="85" t="s">
        <v>4550</v>
      </c>
      <c r="B16" s="85">
        <v>34</v>
      </c>
      <c r="C16" s="118">
        <v>0.008663581695766635</v>
      </c>
      <c r="D16" s="85" t="s">
        <v>4880</v>
      </c>
      <c r="E16" s="85" t="b">
        <v>0</v>
      </c>
      <c r="F16" s="85" t="b">
        <v>0</v>
      </c>
      <c r="G16" s="85" t="b">
        <v>0</v>
      </c>
    </row>
    <row r="17" spans="1:7" ht="15">
      <c r="A17" s="85" t="s">
        <v>3973</v>
      </c>
      <c r="B17" s="85">
        <v>33</v>
      </c>
      <c r="C17" s="118">
        <v>0.008536142975054416</v>
      </c>
      <c r="D17" s="85" t="s">
        <v>4880</v>
      </c>
      <c r="E17" s="85" t="b">
        <v>0</v>
      </c>
      <c r="F17" s="85" t="b">
        <v>0</v>
      </c>
      <c r="G17" s="85" t="b">
        <v>0</v>
      </c>
    </row>
    <row r="18" spans="1:7" ht="15">
      <c r="A18" s="85" t="s">
        <v>3974</v>
      </c>
      <c r="B18" s="85">
        <v>33</v>
      </c>
      <c r="C18" s="118">
        <v>0.008536142975054416</v>
      </c>
      <c r="D18" s="85" t="s">
        <v>4880</v>
      </c>
      <c r="E18" s="85" t="b">
        <v>0</v>
      </c>
      <c r="F18" s="85" t="b">
        <v>1</v>
      </c>
      <c r="G18" s="85" t="b">
        <v>0</v>
      </c>
    </row>
    <row r="19" spans="1:7" ht="15">
      <c r="A19" s="85" t="s">
        <v>3977</v>
      </c>
      <c r="B19" s="85">
        <v>33</v>
      </c>
      <c r="C19" s="118">
        <v>0.008536142975054416</v>
      </c>
      <c r="D19" s="85" t="s">
        <v>4880</v>
      </c>
      <c r="E19" s="85" t="b">
        <v>0</v>
      </c>
      <c r="F19" s="85" t="b">
        <v>0</v>
      </c>
      <c r="G19" s="85" t="b">
        <v>0</v>
      </c>
    </row>
    <row r="20" spans="1:7" ht="15">
      <c r="A20" s="85" t="s">
        <v>3979</v>
      </c>
      <c r="B20" s="85">
        <v>33</v>
      </c>
      <c r="C20" s="118">
        <v>0.008536142975054416</v>
      </c>
      <c r="D20" s="85" t="s">
        <v>4880</v>
      </c>
      <c r="E20" s="85" t="b">
        <v>0</v>
      </c>
      <c r="F20" s="85" t="b">
        <v>0</v>
      </c>
      <c r="G20" s="85" t="b">
        <v>0</v>
      </c>
    </row>
    <row r="21" spans="1:7" ht="15">
      <c r="A21" s="85" t="s">
        <v>4551</v>
      </c>
      <c r="B21" s="85">
        <v>33</v>
      </c>
      <c r="C21" s="118">
        <v>0.008536142975054416</v>
      </c>
      <c r="D21" s="85" t="s">
        <v>4880</v>
      </c>
      <c r="E21" s="85" t="b">
        <v>0</v>
      </c>
      <c r="F21" s="85" t="b">
        <v>0</v>
      </c>
      <c r="G21" s="85" t="b">
        <v>0</v>
      </c>
    </row>
    <row r="22" spans="1:7" ht="15">
      <c r="A22" s="85" t="s">
        <v>359</v>
      </c>
      <c r="B22" s="85">
        <v>32</v>
      </c>
      <c r="C22" s="118">
        <v>0.008404785691158783</v>
      </c>
      <c r="D22" s="85" t="s">
        <v>4880</v>
      </c>
      <c r="E22" s="85" t="b">
        <v>0</v>
      </c>
      <c r="F22" s="85" t="b">
        <v>0</v>
      </c>
      <c r="G22" s="85" t="b">
        <v>0</v>
      </c>
    </row>
    <row r="23" spans="1:7" ht="15">
      <c r="A23" s="85" t="s">
        <v>4552</v>
      </c>
      <c r="B23" s="85">
        <v>32</v>
      </c>
      <c r="C23" s="118">
        <v>0.008404785691158783</v>
      </c>
      <c r="D23" s="85" t="s">
        <v>4880</v>
      </c>
      <c r="E23" s="85" t="b">
        <v>0</v>
      </c>
      <c r="F23" s="85" t="b">
        <v>0</v>
      </c>
      <c r="G23" s="85" t="b">
        <v>0</v>
      </c>
    </row>
    <row r="24" spans="1:7" ht="15">
      <c r="A24" s="85" t="s">
        <v>3964</v>
      </c>
      <c r="B24" s="85">
        <v>25</v>
      </c>
      <c r="C24" s="118">
        <v>0.007777367858860696</v>
      </c>
      <c r="D24" s="85" t="s">
        <v>4880</v>
      </c>
      <c r="E24" s="85" t="b">
        <v>0</v>
      </c>
      <c r="F24" s="85" t="b">
        <v>0</v>
      </c>
      <c r="G24" s="85" t="b">
        <v>0</v>
      </c>
    </row>
    <row r="25" spans="1:7" ht="15">
      <c r="A25" s="85" t="s">
        <v>3967</v>
      </c>
      <c r="B25" s="85">
        <v>22</v>
      </c>
      <c r="C25" s="118">
        <v>0.006976407173356899</v>
      </c>
      <c r="D25" s="85" t="s">
        <v>4880</v>
      </c>
      <c r="E25" s="85" t="b">
        <v>0</v>
      </c>
      <c r="F25" s="85" t="b">
        <v>0</v>
      </c>
      <c r="G25" s="85" t="b">
        <v>0</v>
      </c>
    </row>
    <row r="26" spans="1:7" ht="15">
      <c r="A26" s="85" t="s">
        <v>3992</v>
      </c>
      <c r="B26" s="85">
        <v>21</v>
      </c>
      <c r="C26" s="118">
        <v>0.006659297756386131</v>
      </c>
      <c r="D26" s="85" t="s">
        <v>4880</v>
      </c>
      <c r="E26" s="85" t="b">
        <v>0</v>
      </c>
      <c r="F26" s="85" t="b">
        <v>0</v>
      </c>
      <c r="G26" s="85" t="b">
        <v>0</v>
      </c>
    </row>
    <row r="27" spans="1:7" ht="15">
      <c r="A27" s="85" t="s">
        <v>3996</v>
      </c>
      <c r="B27" s="85">
        <v>20</v>
      </c>
      <c r="C27" s="118">
        <v>0.006468352668501031</v>
      </c>
      <c r="D27" s="85" t="s">
        <v>4880</v>
      </c>
      <c r="E27" s="85" t="b">
        <v>0</v>
      </c>
      <c r="F27" s="85" t="b">
        <v>0</v>
      </c>
      <c r="G27" s="85" t="b">
        <v>0</v>
      </c>
    </row>
    <row r="28" spans="1:7" ht="15">
      <c r="A28" s="85" t="s">
        <v>3990</v>
      </c>
      <c r="B28" s="85">
        <v>19</v>
      </c>
      <c r="C28" s="118">
        <v>0.006270940244814561</v>
      </c>
      <c r="D28" s="85" t="s">
        <v>4880</v>
      </c>
      <c r="E28" s="85" t="b">
        <v>0</v>
      </c>
      <c r="F28" s="85" t="b">
        <v>0</v>
      </c>
      <c r="G28" s="85" t="b">
        <v>0</v>
      </c>
    </row>
    <row r="29" spans="1:7" ht="15">
      <c r="A29" s="85" t="s">
        <v>3912</v>
      </c>
      <c r="B29" s="85">
        <v>18</v>
      </c>
      <c r="C29" s="118">
        <v>0.006066719792270801</v>
      </c>
      <c r="D29" s="85" t="s">
        <v>4880</v>
      </c>
      <c r="E29" s="85" t="b">
        <v>0</v>
      </c>
      <c r="F29" s="85" t="b">
        <v>0</v>
      </c>
      <c r="G29" s="85" t="b">
        <v>0</v>
      </c>
    </row>
    <row r="30" spans="1:7" ht="15">
      <c r="A30" s="85" t="s">
        <v>4553</v>
      </c>
      <c r="B30" s="85">
        <v>17</v>
      </c>
      <c r="C30" s="118">
        <v>0.005855312707450951</v>
      </c>
      <c r="D30" s="85" t="s">
        <v>4880</v>
      </c>
      <c r="E30" s="85" t="b">
        <v>0</v>
      </c>
      <c r="F30" s="85" t="b">
        <v>0</v>
      </c>
      <c r="G30" s="85" t="b">
        <v>0</v>
      </c>
    </row>
    <row r="31" spans="1:7" ht="15">
      <c r="A31" s="85" t="s">
        <v>3969</v>
      </c>
      <c r="B31" s="85">
        <v>17</v>
      </c>
      <c r="C31" s="118">
        <v>0.005855312707450951</v>
      </c>
      <c r="D31" s="85" t="s">
        <v>4880</v>
      </c>
      <c r="E31" s="85" t="b">
        <v>0</v>
      </c>
      <c r="F31" s="85" t="b">
        <v>0</v>
      </c>
      <c r="G31" s="85" t="b">
        <v>0</v>
      </c>
    </row>
    <row r="32" spans="1:7" ht="15">
      <c r="A32" s="85" t="s">
        <v>3956</v>
      </c>
      <c r="B32" s="85">
        <v>17</v>
      </c>
      <c r="C32" s="118">
        <v>0.005855312707450951</v>
      </c>
      <c r="D32" s="85" t="s">
        <v>4880</v>
      </c>
      <c r="E32" s="85" t="b">
        <v>0</v>
      </c>
      <c r="F32" s="85" t="b">
        <v>0</v>
      </c>
      <c r="G32" s="85" t="b">
        <v>0</v>
      </c>
    </row>
    <row r="33" spans="1:7" ht="15">
      <c r="A33" s="85" t="s">
        <v>3987</v>
      </c>
      <c r="B33" s="85">
        <v>16</v>
      </c>
      <c r="C33" s="118">
        <v>0.005636295772231282</v>
      </c>
      <c r="D33" s="85" t="s">
        <v>4880</v>
      </c>
      <c r="E33" s="85" t="b">
        <v>0</v>
      </c>
      <c r="F33" s="85" t="b">
        <v>0</v>
      </c>
      <c r="G33" s="85" t="b">
        <v>0</v>
      </c>
    </row>
    <row r="34" spans="1:7" ht="15">
      <c r="A34" s="85" t="s">
        <v>4554</v>
      </c>
      <c r="B34" s="85">
        <v>16</v>
      </c>
      <c r="C34" s="118">
        <v>0.005636295772231282</v>
      </c>
      <c r="D34" s="85" t="s">
        <v>4880</v>
      </c>
      <c r="E34" s="85" t="b">
        <v>0</v>
      </c>
      <c r="F34" s="85" t="b">
        <v>0</v>
      </c>
      <c r="G34" s="85" t="b">
        <v>0</v>
      </c>
    </row>
    <row r="35" spans="1:7" ht="15">
      <c r="A35" s="85" t="s">
        <v>3966</v>
      </c>
      <c r="B35" s="85">
        <v>16</v>
      </c>
      <c r="C35" s="118">
        <v>0.005636295772231282</v>
      </c>
      <c r="D35" s="85" t="s">
        <v>4880</v>
      </c>
      <c r="E35" s="85" t="b">
        <v>0</v>
      </c>
      <c r="F35" s="85" t="b">
        <v>0</v>
      </c>
      <c r="G35" s="85" t="b">
        <v>0</v>
      </c>
    </row>
    <row r="36" spans="1:7" ht="15">
      <c r="A36" s="85" t="s">
        <v>393</v>
      </c>
      <c r="B36" s="85">
        <v>15</v>
      </c>
      <c r="C36" s="118">
        <v>0.005409192768456601</v>
      </c>
      <c r="D36" s="85" t="s">
        <v>4880</v>
      </c>
      <c r="E36" s="85" t="b">
        <v>0</v>
      </c>
      <c r="F36" s="85" t="b">
        <v>0</v>
      </c>
      <c r="G36" s="85" t="b">
        <v>0</v>
      </c>
    </row>
    <row r="37" spans="1:7" ht="15">
      <c r="A37" s="85" t="s">
        <v>437</v>
      </c>
      <c r="B37" s="85">
        <v>15</v>
      </c>
      <c r="C37" s="118">
        <v>0.005409192768456601</v>
      </c>
      <c r="D37" s="85" t="s">
        <v>4880</v>
      </c>
      <c r="E37" s="85" t="b">
        <v>0</v>
      </c>
      <c r="F37" s="85" t="b">
        <v>0</v>
      </c>
      <c r="G37" s="85" t="b">
        <v>0</v>
      </c>
    </row>
    <row r="38" spans="1:7" ht="15">
      <c r="A38" s="85" t="s">
        <v>3998</v>
      </c>
      <c r="B38" s="85">
        <v>14</v>
      </c>
      <c r="C38" s="118">
        <v>0.00517346384913572</v>
      </c>
      <c r="D38" s="85" t="s">
        <v>4880</v>
      </c>
      <c r="E38" s="85" t="b">
        <v>0</v>
      </c>
      <c r="F38" s="85" t="b">
        <v>0</v>
      </c>
      <c r="G38" s="85" t="b">
        <v>0</v>
      </c>
    </row>
    <row r="39" spans="1:7" ht="15">
      <c r="A39" s="85" t="s">
        <v>3984</v>
      </c>
      <c r="B39" s="85">
        <v>14</v>
      </c>
      <c r="C39" s="118">
        <v>0.00517346384913572</v>
      </c>
      <c r="D39" s="85" t="s">
        <v>4880</v>
      </c>
      <c r="E39" s="85" t="b">
        <v>0</v>
      </c>
      <c r="F39" s="85" t="b">
        <v>0</v>
      </c>
      <c r="G39" s="85" t="b">
        <v>0</v>
      </c>
    </row>
    <row r="40" spans="1:7" ht="15">
      <c r="A40" s="85" t="s">
        <v>3991</v>
      </c>
      <c r="B40" s="85">
        <v>13</v>
      </c>
      <c r="C40" s="118">
        <v>0.005063028146407966</v>
      </c>
      <c r="D40" s="85" t="s">
        <v>4880</v>
      </c>
      <c r="E40" s="85" t="b">
        <v>0</v>
      </c>
      <c r="F40" s="85" t="b">
        <v>0</v>
      </c>
      <c r="G40" s="85" t="b">
        <v>0</v>
      </c>
    </row>
    <row r="41" spans="1:7" ht="15">
      <c r="A41" s="85" t="s">
        <v>3957</v>
      </c>
      <c r="B41" s="85">
        <v>13</v>
      </c>
      <c r="C41" s="118">
        <v>0.004928491861391666</v>
      </c>
      <c r="D41" s="85" t="s">
        <v>4880</v>
      </c>
      <c r="E41" s="85" t="b">
        <v>0</v>
      </c>
      <c r="F41" s="85" t="b">
        <v>0</v>
      </c>
      <c r="G41" s="85" t="b">
        <v>0</v>
      </c>
    </row>
    <row r="42" spans="1:7" ht="15">
      <c r="A42" s="85" t="s">
        <v>3958</v>
      </c>
      <c r="B42" s="85">
        <v>13</v>
      </c>
      <c r="C42" s="118">
        <v>0.004928491861391666</v>
      </c>
      <c r="D42" s="85" t="s">
        <v>4880</v>
      </c>
      <c r="E42" s="85" t="b">
        <v>0</v>
      </c>
      <c r="F42" s="85" t="b">
        <v>0</v>
      </c>
      <c r="G42" s="85" t="b">
        <v>0</v>
      </c>
    </row>
    <row r="43" spans="1:7" ht="15">
      <c r="A43" s="85" t="s">
        <v>3982</v>
      </c>
      <c r="B43" s="85">
        <v>13</v>
      </c>
      <c r="C43" s="118">
        <v>0.004928491861391666</v>
      </c>
      <c r="D43" s="85" t="s">
        <v>4880</v>
      </c>
      <c r="E43" s="85" t="b">
        <v>0</v>
      </c>
      <c r="F43" s="85" t="b">
        <v>0</v>
      </c>
      <c r="G43" s="85" t="b">
        <v>0</v>
      </c>
    </row>
    <row r="44" spans="1:7" ht="15">
      <c r="A44" s="85" t="s">
        <v>3983</v>
      </c>
      <c r="B44" s="85">
        <v>13</v>
      </c>
      <c r="C44" s="118">
        <v>0.004928491861391666</v>
      </c>
      <c r="D44" s="85" t="s">
        <v>4880</v>
      </c>
      <c r="E44" s="85" t="b">
        <v>0</v>
      </c>
      <c r="F44" s="85" t="b">
        <v>1</v>
      </c>
      <c r="G44" s="85" t="b">
        <v>0</v>
      </c>
    </row>
    <row r="45" spans="1:7" ht="15">
      <c r="A45" s="85" t="s">
        <v>3985</v>
      </c>
      <c r="B45" s="85">
        <v>13</v>
      </c>
      <c r="C45" s="118">
        <v>0.004928491861391666</v>
      </c>
      <c r="D45" s="85" t="s">
        <v>4880</v>
      </c>
      <c r="E45" s="85" t="b">
        <v>0</v>
      </c>
      <c r="F45" s="85" t="b">
        <v>0</v>
      </c>
      <c r="G45" s="85" t="b">
        <v>0</v>
      </c>
    </row>
    <row r="46" spans="1:7" ht="15">
      <c r="A46" s="85" t="s">
        <v>3986</v>
      </c>
      <c r="B46" s="85">
        <v>13</v>
      </c>
      <c r="C46" s="118">
        <v>0.004928491861391666</v>
      </c>
      <c r="D46" s="85" t="s">
        <v>4880</v>
      </c>
      <c r="E46" s="85" t="b">
        <v>0</v>
      </c>
      <c r="F46" s="85" t="b">
        <v>0</v>
      </c>
      <c r="G46" s="85" t="b">
        <v>0</v>
      </c>
    </row>
    <row r="47" spans="1:7" ht="15">
      <c r="A47" s="85" t="s">
        <v>3988</v>
      </c>
      <c r="B47" s="85">
        <v>13</v>
      </c>
      <c r="C47" s="118">
        <v>0.004928491861391666</v>
      </c>
      <c r="D47" s="85" t="s">
        <v>4880</v>
      </c>
      <c r="E47" s="85" t="b">
        <v>0</v>
      </c>
      <c r="F47" s="85" t="b">
        <v>0</v>
      </c>
      <c r="G47" s="85" t="b">
        <v>0</v>
      </c>
    </row>
    <row r="48" spans="1:7" ht="15">
      <c r="A48" s="85" t="s">
        <v>4555</v>
      </c>
      <c r="B48" s="85">
        <v>12</v>
      </c>
      <c r="C48" s="118">
        <v>0.004673564442838123</v>
      </c>
      <c r="D48" s="85" t="s">
        <v>4880</v>
      </c>
      <c r="E48" s="85" t="b">
        <v>0</v>
      </c>
      <c r="F48" s="85" t="b">
        <v>0</v>
      </c>
      <c r="G48" s="85" t="b">
        <v>0</v>
      </c>
    </row>
    <row r="49" spans="1:7" ht="15">
      <c r="A49" s="85" t="s">
        <v>4556</v>
      </c>
      <c r="B49" s="85">
        <v>12</v>
      </c>
      <c r="C49" s="118">
        <v>0.004673564442838123</v>
      </c>
      <c r="D49" s="85" t="s">
        <v>4880</v>
      </c>
      <c r="E49" s="85" t="b">
        <v>0</v>
      </c>
      <c r="F49" s="85" t="b">
        <v>0</v>
      </c>
      <c r="G49" s="85" t="b">
        <v>0</v>
      </c>
    </row>
    <row r="50" spans="1:7" ht="15">
      <c r="A50" s="85" t="s">
        <v>4015</v>
      </c>
      <c r="B50" s="85">
        <v>12</v>
      </c>
      <c r="C50" s="118">
        <v>0.004808563767242052</v>
      </c>
      <c r="D50" s="85" t="s">
        <v>4880</v>
      </c>
      <c r="E50" s="85" t="b">
        <v>0</v>
      </c>
      <c r="F50" s="85" t="b">
        <v>0</v>
      </c>
      <c r="G50" s="85" t="b">
        <v>0</v>
      </c>
    </row>
    <row r="51" spans="1:7" ht="15">
      <c r="A51" s="85" t="s">
        <v>4557</v>
      </c>
      <c r="B51" s="85">
        <v>12</v>
      </c>
      <c r="C51" s="118">
        <v>0.004673564442838123</v>
      </c>
      <c r="D51" s="85" t="s">
        <v>4880</v>
      </c>
      <c r="E51" s="85" t="b">
        <v>0</v>
      </c>
      <c r="F51" s="85" t="b">
        <v>0</v>
      </c>
      <c r="G51" s="85" t="b">
        <v>0</v>
      </c>
    </row>
    <row r="52" spans="1:7" ht="15">
      <c r="A52" s="85" t="s">
        <v>461</v>
      </c>
      <c r="B52" s="85">
        <v>12</v>
      </c>
      <c r="C52" s="118">
        <v>0.004673564442838123</v>
      </c>
      <c r="D52" s="85" t="s">
        <v>4880</v>
      </c>
      <c r="E52" s="85" t="b">
        <v>0</v>
      </c>
      <c r="F52" s="85" t="b">
        <v>0</v>
      </c>
      <c r="G52" s="85" t="b">
        <v>0</v>
      </c>
    </row>
    <row r="53" spans="1:7" ht="15">
      <c r="A53" s="85" t="s">
        <v>3997</v>
      </c>
      <c r="B53" s="85">
        <v>12</v>
      </c>
      <c r="C53" s="118">
        <v>0.004673564442838123</v>
      </c>
      <c r="D53" s="85" t="s">
        <v>4880</v>
      </c>
      <c r="E53" s="85" t="b">
        <v>0</v>
      </c>
      <c r="F53" s="85" t="b">
        <v>0</v>
      </c>
      <c r="G53" s="85" t="b">
        <v>0</v>
      </c>
    </row>
    <row r="54" spans="1:7" ht="15">
      <c r="A54" s="85" t="s">
        <v>3999</v>
      </c>
      <c r="B54" s="85">
        <v>12</v>
      </c>
      <c r="C54" s="118">
        <v>0.004673564442838123</v>
      </c>
      <c r="D54" s="85" t="s">
        <v>4880</v>
      </c>
      <c r="E54" s="85" t="b">
        <v>0</v>
      </c>
      <c r="F54" s="85" t="b">
        <v>0</v>
      </c>
      <c r="G54" s="85" t="b">
        <v>0</v>
      </c>
    </row>
    <row r="55" spans="1:7" ht="15">
      <c r="A55" s="85" t="s">
        <v>4000</v>
      </c>
      <c r="B55" s="85">
        <v>12</v>
      </c>
      <c r="C55" s="118">
        <v>0.004673564442838123</v>
      </c>
      <c r="D55" s="85" t="s">
        <v>4880</v>
      </c>
      <c r="E55" s="85" t="b">
        <v>0</v>
      </c>
      <c r="F55" s="85" t="b">
        <v>0</v>
      </c>
      <c r="G55" s="85" t="b">
        <v>0</v>
      </c>
    </row>
    <row r="56" spans="1:7" ht="15">
      <c r="A56" s="85" t="s">
        <v>4001</v>
      </c>
      <c r="B56" s="85">
        <v>12</v>
      </c>
      <c r="C56" s="118">
        <v>0.004673564442838123</v>
      </c>
      <c r="D56" s="85" t="s">
        <v>4880</v>
      </c>
      <c r="E56" s="85" t="b">
        <v>0</v>
      </c>
      <c r="F56" s="85" t="b">
        <v>0</v>
      </c>
      <c r="G56" s="85" t="b">
        <v>0</v>
      </c>
    </row>
    <row r="57" spans="1:7" ht="15">
      <c r="A57" s="85" t="s">
        <v>4002</v>
      </c>
      <c r="B57" s="85">
        <v>12</v>
      </c>
      <c r="C57" s="118">
        <v>0.004673564442838123</v>
      </c>
      <c r="D57" s="85" t="s">
        <v>4880</v>
      </c>
      <c r="E57" s="85" t="b">
        <v>0</v>
      </c>
      <c r="F57" s="85" t="b">
        <v>0</v>
      </c>
      <c r="G57" s="85" t="b">
        <v>0</v>
      </c>
    </row>
    <row r="58" spans="1:7" ht="15">
      <c r="A58" s="85" t="s">
        <v>3965</v>
      </c>
      <c r="B58" s="85">
        <v>12</v>
      </c>
      <c r="C58" s="118">
        <v>0.004673564442838123</v>
      </c>
      <c r="D58" s="85" t="s">
        <v>4880</v>
      </c>
      <c r="E58" s="85" t="b">
        <v>0</v>
      </c>
      <c r="F58" s="85" t="b">
        <v>0</v>
      </c>
      <c r="G58" s="85" t="b">
        <v>0</v>
      </c>
    </row>
    <row r="59" spans="1:7" ht="15">
      <c r="A59" s="85" t="s">
        <v>277</v>
      </c>
      <c r="B59" s="85">
        <v>12</v>
      </c>
      <c r="C59" s="118">
        <v>0.004673564442838123</v>
      </c>
      <c r="D59" s="85" t="s">
        <v>4880</v>
      </c>
      <c r="E59" s="85" t="b">
        <v>0</v>
      </c>
      <c r="F59" s="85" t="b">
        <v>0</v>
      </c>
      <c r="G59" s="85" t="b">
        <v>0</v>
      </c>
    </row>
    <row r="60" spans="1:7" ht="15">
      <c r="A60" s="85" t="s">
        <v>4558</v>
      </c>
      <c r="B60" s="85">
        <v>12</v>
      </c>
      <c r="C60" s="118">
        <v>0.004673564442838123</v>
      </c>
      <c r="D60" s="85" t="s">
        <v>4880</v>
      </c>
      <c r="E60" s="85" t="b">
        <v>1</v>
      </c>
      <c r="F60" s="85" t="b">
        <v>0</v>
      </c>
      <c r="G60" s="85" t="b">
        <v>0</v>
      </c>
    </row>
    <row r="61" spans="1:7" ht="15">
      <c r="A61" s="85" t="s">
        <v>4559</v>
      </c>
      <c r="B61" s="85">
        <v>12</v>
      </c>
      <c r="C61" s="118">
        <v>0.004673564442838123</v>
      </c>
      <c r="D61" s="85" t="s">
        <v>4880</v>
      </c>
      <c r="E61" s="85" t="b">
        <v>0</v>
      </c>
      <c r="F61" s="85" t="b">
        <v>0</v>
      </c>
      <c r="G61" s="85" t="b">
        <v>0</v>
      </c>
    </row>
    <row r="62" spans="1:7" ht="15">
      <c r="A62" s="85" t="s">
        <v>4560</v>
      </c>
      <c r="B62" s="85">
        <v>11</v>
      </c>
      <c r="C62" s="118">
        <v>0.004407850119971881</v>
      </c>
      <c r="D62" s="85" t="s">
        <v>4880</v>
      </c>
      <c r="E62" s="85" t="b">
        <v>0</v>
      </c>
      <c r="F62" s="85" t="b">
        <v>0</v>
      </c>
      <c r="G62" s="85" t="b">
        <v>0</v>
      </c>
    </row>
    <row r="63" spans="1:7" ht="15">
      <c r="A63" s="85" t="s">
        <v>4561</v>
      </c>
      <c r="B63" s="85">
        <v>11</v>
      </c>
      <c r="C63" s="118">
        <v>0.004543402229748742</v>
      </c>
      <c r="D63" s="85" t="s">
        <v>4880</v>
      </c>
      <c r="E63" s="85" t="b">
        <v>1</v>
      </c>
      <c r="F63" s="85" t="b">
        <v>0</v>
      </c>
      <c r="G63" s="85" t="b">
        <v>0</v>
      </c>
    </row>
    <row r="64" spans="1:7" ht="15">
      <c r="A64" s="85" t="s">
        <v>4562</v>
      </c>
      <c r="B64" s="85">
        <v>11</v>
      </c>
      <c r="C64" s="118">
        <v>0.004407850119971881</v>
      </c>
      <c r="D64" s="85" t="s">
        <v>4880</v>
      </c>
      <c r="E64" s="85" t="b">
        <v>0</v>
      </c>
      <c r="F64" s="85" t="b">
        <v>0</v>
      </c>
      <c r="G64" s="85" t="b">
        <v>0</v>
      </c>
    </row>
    <row r="65" spans="1:7" ht="15">
      <c r="A65" s="85" t="s">
        <v>3911</v>
      </c>
      <c r="B65" s="85">
        <v>11</v>
      </c>
      <c r="C65" s="118">
        <v>0.004407850119971881</v>
      </c>
      <c r="D65" s="85" t="s">
        <v>4880</v>
      </c>
      <c r="E65" s="85" t="b">
        <v>0</v>
      </c>
      <c r="F65" s="85" t="b">
        <v>0</v>
      </c>
      <c r="G65" s="85" t="b">
        <v>0</v>
      </c>
    </row>
    <row r="66" spans="1:7" ht="15">
      <c r="A66" s="85" t="s">
        <v>4563</v>
      </c>
      <c r="B66" s="85">
        <v>11</v>
      </c>
      <c r="C66" s="118">
        <v>0.004407850119971881</v>
      </c>
      <c r="D66" s="85" t="s">
        <v>4880</v>
      </c>
      <c r="E66" s="85" t="b">
        <v>0</v>
      </c>
      <c r="F66" s="85" t="b">
        <v>0</v>
      </c>
      <c r="G66" s="85" t="b">
        <v>0</v>
      </c>
    </row>
    <row r="67" spans="1:7" ht="15">
      <c r="A67" s="85" t="s">
        <v>3961</v>
      </c>
      <c r="B67" s="85">
        <v>10</v>
      </c>
      <c r="C67" s="118">
        <v>0.004130365663407947</v>
      </c>
      <c r="D67" s="85" t="s">
        <v>4880</v>
      </c>
      <c r="E67" s="85" t="b">
        <v>0</v>
      </c>
      <c r="F67" s="85" t="b">
        <v>0</v>
      </c>
      <c r="G67" s="85" t="b">
        <v>0</v>
      </c>
    </row>
    <row r="68" spans="1:7" ht="15">
      <c r="A68" s="85" t="s">
        <v>4564</v>
      </c>
      <c r="B68" s="85">
        <v>10</v>
      </c>
      <c r="C68" s="118">
        <v>0.004130365663407947</v>
      </c>
      <c r="D68" s="85" t="s">
        <v>4880</v>
      </c>
      <c r="E68" s="85" t="b">
        <v>0</v>
      </c>
      <c r="F68" s="85" t="b">
        <v>0</v>
      </c>
      <c r="G68" s="85" t="b">
        <v>0</v>
      </c>
    </row>
    <row r="69" spans="1:7" ht="15">
      <c r="A69" s="85" t="s">
        <v>4012</v>
      </c>
      <c r="B69" s="85">
        <v>10</v>
      </c>
      <c r="C69" s="118">
        <v>0.0044188741868019825</v>
      </c>
      <c r="D69" s="85" t="s">
        <v>4880</v>
      </c>
      <c r="E69" s="85" t="b">
        <v>0</v>
      </c>
      <c r="F69" s="85" t="b">
        <v>0</v>
      </c>
      <c r="G69" s="85" t="b">
        <v>0</v>
      </c>
    </row>
    <row r="70" spans="1:7" ht="15">
      <c r="A70" s="85" t="s">
        <v>4565</v>
      </c>
      <c r="B70" s="85">
        <v>10</v>
      </c>
      <c r="C70" s="118">
        <v>0.004130365663407947</v>
      </c>
      <c r="D70" s="85" t="s">
        <v>4880</v>
      </c>
      <c r="E70" s="85" t="b">
        <v>0</v>
      </c>
      <c r="F70" s="85" t="b">
        <v>0</v>
      </c>
      <c r="G70" s="85" t="b">
        <v>0</v>
      </c>
    </row>
    <row r="71" spans="1:7" ht="15">
      <c r="A71" s="85" t="s">
        <v>4005</v>
      </c>
      <c r="B71" s="85">
        <v>10</v>
      </c>
      <c r="C71" s="118">
        <v>0.004130365663407947</v>
      </c>
      <c r="D71" s="85" t="s">
        <v>4880</v>
      </c>
      <c r="E71" s="85" t="b">
        <v>0</v>
      </c>
      <c r="F71" s="85" t="b">
        <v>0</v>
      </c>
      <c r="G71" s="85" t="b">
        <v>0</v>
      </c>
    </row>
    <row r="72" spans="1:7" ht="15">
      <c r="A72" s="85" t="s">
        <v>4006</v>
      </c>
      <c r="B72" s="85">
        <v>10</v>
      </c>
      <c r="C72" s="118">
        <v>0.004130365663407947</v>
      </c>
      <c r="D72" s="85" t="s">
        <v>4880</v>
      </c>
      <c r="E72" s="85" t="b">
        <v>0</v>
      </c>
      <c r="F72" s="85" t="b">
        <v>0</v>
      </c>
      <c r="G72" s="85" t="b">
        <v>0</v>
      </c>
    </row>
    <row r="73" spans="1:7" ht="15">
      <c r="A73" s="85" t="s">
        <v>4566</v>
      </c>
      <c r="B73" s="85">
        <v>10</v>
      </c>
      <c r="C73" s="118">
        <v>0.004130365663407947</v>
      </c>
      <c r="D73" s="85" t="s">
        <v>4880</v>
      </c>
      <c r="E73" s="85" t="b">
        <v>0</v>
      </c>
      <c r="F73" s="85" t="b">
        <v>0</v>
      </c>
      <c r="G73" s="85" t="b">
        <v>0</v>
      </c>
    </row>
    <row r="74" spans="1:7" ht="15">
      <c r="A74" s="85" t="s">
        <v>395</v>
      </c>
      <c r="B74" s="85">
        <v>10</v>
      </c>
      <c r="C74" s="118">
        <v>0.004130365663407947</v>
      </c>
      <c r="D74" s="85" t="s">
        <v>4880</v>
      </c>
      <c r="E74" s="85" t="b">
        <v>0</v>
      </c>
      <c r="F74" s="85" t="b">
        <v>0</v>
      </c>
      <c r="G74" s="85" t="b">
        <v>0</v>
      </c>
    </row>
    <row r="75" spans="1:7" ht="15">
      <c r="A75" s="85" t="s">
        <v>372</v>
      </c>
      <c r="B75" s="85">
        <v>10</v>
      </c>
      <c r="C75" s="118">
        <v>0.004130365663407947</v>
      </c>
      <c r="D75" s="85" t="s">
        <v>4880</v>
      </c>
      <c r="E75" s="85" t="b">
        <v>0</v>
      </c>
      <c r="F75" s="85" t="b">
        <v>0</v>
      </c>
      <c r="G75" s="85" t="b">
        <v>0</v>
      </c>
    </row>
    <row r="76" spans="1:7" ht="15">
      <c r="A76" s="85" t="s">
        <v>4567</v>
      </c>
      <c r="B76" s="85">
        <v>9</v>
      </c>
      <c r="C76" s="118">
        <v>0.0038399302923770883</v>
      </c>
      <c r="D76" s="85" t="s">
        <v>4880</v>
      </c>
      <c r="E76" s="85" t="b">
        <v>0</v>
      </c>
      <c r="F76" s="85" t="b">
        <v>0</v>
      </c>
      <c r="G76" s="85" t="b">
        <v>0</v>
      </c>
    </row>
    <row r="77" spans="1:7" ht="15">
      <c r="A77" s="85" t="s">
        <v>4568</v>
      </c>
      <c r="B77" s="85">
        <v>9</v>
      </c>
      <c r="C77" s="118">
        <v>0.0038399302923770883</v>
      </c>
      <c r="D77" s="85" t="s">
        <v>4880</v>
      </c>
      <c r="E77" s="85" t="b">
        <v>0</v>
      </c>
      <c r="F77" s="85" t="b">
        <v>0</v>
      </c>
      <c r="G77" s="85" t="b">
        <v>0</v>
      </c>
    </row>
    <row r="78" spans="1:7" ht="15">
      <c r="A78" s="85" t="s">
        <v>3959</v>
      </c>
      <c r="B78" s="85">
        <v>9</v>
      </c>
      <c r="C78" s="118">
        <v>0.0038399302923770883</v>
      </c>
      <c r="D78" s="85" t="s">
        <v>4880</v>
      </c>
      <c r="E78" s="85" t="b">
        <v>0</v>
      </c>
      <c r="F78" s="85" t="b">
        <v>0</v>
      </c>
      <c r="G78" s="85" t="b">
        <v>0</v>
      </c>
    </row>
    <row r="79" spans="1:7" ht="15">
      <c r="A79" s="85" t="s">
        <v>379</v>
      </c>
      <c r="B79" s="85">
        <v>9</v>
      </c>
      <c r="C79" s="118">
        <v>0.0038399302923770883</v>
      </c>
      <c r="D79" s="85" t="s">
        <v>4880</v>
      </c>
      <c r="E79" s="85" t="b">
        <v>0</v>
      </c>
      <c r="F79" s="85" t="b">
        <v>0</v>
      </c>
      <c r="G79" s="85" t="b">
        <v>0</v>
      </c>
    </row>
    <row r="80" spans="1:7" ht="15">
      <c r="A80" s="85" t="s">
        <v>4042</v>
      </c>
      <c r="B80" s="85">
        <v>8</v>
      </c>
      <c r="C80" s="118">
        <v>0.0036732165199749272</v>
      </c>
      <c r="D80" s="85" t="s">
        <v>4880</v>
      </c>
      <c r="E80" s="85" t="b">
        <v>0</v>
      </c>
      <c r="F80" s="85" t="b">
        <v>0</v>
      </c>
      <c r="G80" s="85" t="b">
        <v>0</v>
      </c>
    </row>
    <row r="81" spans="1:7" ht="15">
      <c r="A81" s="85" t="s">
        <v>4569</v>
      </c>
      <c r="B81" s="85">
        <v>8</v>
      </c>
      <c r="C81" s="118">
        <v>0.0042520508127675315</v>
      </c>
      <c r="D81" s="85" t="s">
        <v>4880</v>
      </c>
      <c r="E81" s="85" t="b">
        <v>0</v>
      </c>
      <c r="F81" s="85" t="b">
        <v>0</v>
      </c>
      <c r="G81" s="85" t="b">
        <v>0</v>
      </c>
    </row>
    <row r="82" spans="1:7" ht="15">
      <c r="A82" s="85" t="s">
        <v>4570</v>
      </c>
      <c r="B82" s="85">
        <v>8</v>
      </c>
      <c r="C82" s="118">
        <v>0.003535099349441586</v>
      </c>
      <c r="D82" s="85" t="s">
        <v>4880</v>
      </c>
      <c r="E82" s="85" t="b">
        <v>0</v>
      </c>
      <c r="F82" s="85" t="b">
        <v>0</v>
      </c>
      <c r="G82" s="85" t="b">
        <v>0</v>
      </c>
    </row>
    <row r="83" spans="1:7" ht="15">
      <c r="A83" s="85" t="s">
        <v>3970</v>
      </c>
      <c r="B83" s="85">
        <v>8</v>
      </c>
      <c r="C83" s="118">
        <v>0.003535099349441586</v>
      </c>
      <c r="D83" s="85" t="s">
        <v>4880</v>
      </c>
      <c r="E83" s="85" t="b">
        <v>0</v>
      </c>
      <c r="F83" s="85" t="b">
        <v>0</v>
      </c>
      <c r="G83" s="85" t="b">
        <v>0</v>
      </c>
    </row>
    <row r="84" spans="1:7" ht="15">
      <c r="A84" s="85" t="s">
        <v>4571</v>
      </c>
      <c r="B84" s="85">
        <v>8</v>
      </c>
      <c r="C84" s="118">
        <v>0.003535099349441586</v>
      </c>
      <c r="D84" s="85" t="s">
        <v>4880</v>
      </c>
      <c r="E84" s="85" t="b">
        <v>0</v>
      </c>
      <c r="F84" s="85" t="b">
        <v>0</v>
      </c>
      <c r="G84" s="85" t="b">
        <v>0</v>
      </c>
    </row>
    <row r="85" spans="1:7" ht="15">
      <c r="A85" s="85" t="s">
        <v>4572</v>
      </c>
      <c r="B85" s="85">
        <v>8</v>
      </c>
      <c r="C85" s="118">
        <v>0.003535099349441586</v>
      </c>
      <c r="D85" s="85" t="s">
        <v>4880</v>
      </c>
      <c r="E85" s="85" t="b">
        <v>0</v>
      </c>
      <c r="F85" s="85" t="b">
        <v>1</v>
      </c>
      <c r="G85" s="85" t="b">
        <v>0</v>
      </c>
    </row>
    <row r="86" spans="1:7" ht="15">
      <c r="A86" s="85" t="s">
        <v>4573</v>
      </c>
      <c r="B86" s="85">
        <v>8</v>
      </c>
      <c r="C86" s="118">
        <v>0.003535099349441586</v>
      </c>
      <c r="D86" s="85" t="s">
        <v>4880</v>
      </c>
      <c r="E86" s="85" t="b">
        <v>0</v>
      </c>
      <c r="F86" s="85" t="b">
        <v>0</v>
      </c>
      <c r="G86" s="85" t="b">
        <v>0</v>
      </c>
    </row>
    <row r="87" spans="1:7" ht="15">
      <c r="A87" s="85" t="s">
        <v>4574</v>
      </c>
      <c r="B87" s="85">
        <v>8</v>
      </c>
      <c r="C87" s="118">
        <v>0.003535099349441586</v>
      </c>
      <c r="D87" s="85" t="s">
        <v>4880</v>
      </c>
      <c r="E87" s="85" t="b">
        <v>0</v>
      </c>
      <c r="F87" s="85" t="b">
        <v>0</v>
      </c>
      <c r="G87" s="85" t="b">
        <v>0</v>
      </c>
    </row>
    <row r="88" spans="1:7" ht="15">
      <c r="A88" s="85" t="s">
        <v>4575</v>
      </c>
      <c r="B88" s="85">
        <v>8</v>
      </c>
      <c r="C88" s="118">
        <v>0.003535099349441586</v>
      </c>
      <c r="D88" s="85" t="s">
        <v>4880</v>
      </c>
      <c r="E88" s="85" t="b">
        <v>0</v>
      </c>
      <c r="F88" s="85" t="b">
        <v>0</v>
      </c>
      <c r="G88" s="85" t="b">
        <v>0</v>
      </c>
    </row>
    <row r="89" spans="1:7" ht="15">
      <c r="A89" s="85" t="s">
        <v>4576</v>
      </c>
      <c r="B89" s="85">
        <v>8</v>
      </c>
      <c r="C89" s="118">
        <v>0.003535099349441586</v>
      </c>
      <c r="D89" s="85" t="s">
        <v>4880</v>
      </c>
      <c r="E89" s="85" t="b">
        <v>0</v>
      </c>
      <c r="F89" s="85" t="b">
        <v>0</v>
      </c>
      <c r="G89" s="85" t="b">
        <v>0</v>
      </c>
    </row>
    <row r="90" spans="1:7" ht="15">
      <c r="A90" s="85" t="s">
        <v>3960</v>
      </c>
      <c r="B90" s="85">
        <v>8</v>
      </c>
      <c r="C90" s="118">
        <v>0.003535099349441586</v>
      </c>
      <c r="D90" s="85" t="s">
        <v>4880</v>
      </c>
      <c r="E90" s="85" t="b">
        <v>0</v>
      </c>
      <c r="F90" s="85" t="b">
        <v>0</v>
      </c>
      <c r="G90" s="85" t="b">
        <v>0</v>
      </c>
    </row>
    <row r="91" spans="1:7" ht="15">
      <c r="A91" s="85" t="s">
        <v>3962</v>
      </c>
      <c r="B91" s="85">
        <v>8</v>
      </c>
      <c r="C91" s="118">
        <v>0.003535099349441586</v>
      </c>
      <c r="D91" s="85" t="s">
        <v>4880</v>
      </c>
      <c r="E91" s="85" t="b">
        <v>0</v>
      </c>
      <c r="F91" s="85" t="b">
        <v>0</v>
      </c>
      <c r="G91" s="85" t="b">
        <v>0</v>
      </c>
    </row>
    <row r="92" spans="1:7" ht="15">
      <c r="A92" s="85" t="s">
        <v>4577</v>
      </c>
      <c r="B92" s="85">
        <v>8</v>
      </c>
      <c r="C92" s="118">
        <v>0.003535099349441586</v>
      </c>
      <c r="D92" s="85" t="s">
        <v>4880</v>
      </c>
      <c r="E92" s="85" t="b">
        <v>0</v>
      </c>
      <c r="F92" s="85" t="b">
        <v>0</v>
      </c>
      <c r="G92" s="85" t="b">
        <v>0</v>
      </c>
    </row>
    <row r="93" spans="1:7" ht="15">
      <c r="A93" s="85" t="s">
        <v>4578</v>
      </c>
      <c r="B93" s="85">
        <v>8</v>
      </c>
      <c r="C93" s="118">
        <v>0.003535099349441586</v>
      </c>
      <c r="D93" s="85" t="s">
        <v>4880</v>
      </c>
      <c r="E93" s="85" t="b">
        <v>1</v>
      </c>
      <c r="F93" s="85" t="b">
        <v>0</v>
      </c>
      <c r="G93" s="85" t="b">
        <v>0</v>
      </c>
    </row>
    <row r="94" spans="1:7" ht="15">
      <c r="A94" s="85" t="s">
        <v>4579</v>
      </c>
      <c r="B94" s="85">
        <v>8</v>
      </c>
      <c r="C94" s="118">
        <v>0.003535099349441586</v>
      </c>
      <c r="D94" s="85" t="s">
        <v>4880</v>
      </c>
      <c r="E94" s="85" t="b">
        <v>0</v>
      </c>
      <c r="F94" s="85" t="b">
        <v>0</v>
      </c>
      <c r="G94" s="85" t="b">
        <v>0</v>
      </c>
    </row>
    <row r="95" spans="1:7" ht="15">
      <c r="A95" s="85" t="s">
        <v>4580</v>
      </c>
      <c r="B95" s="85">
        <v>8</v>
      </c>
      <c r="C95" s="118">
        <v>0.003535099349441586</v>
      </c>
      <c r="D95" s="85" t="s">
        <v>4880</v>
      </c>
      <c r="E95" s="85" t="b">
        <v>0</v>
      </c>
      <c r="F95" s="85" t="b">
        <v>1</v>
      </c>
      <c r="G95" s="85" t="b">
        <v>0</v>
      </c>
    </row>
    <row r="96" spans="1:7" ht="15">
      <c r="A96" s="85" t="s">
        <v>4581</v>
      </c>
      <c r="B96" s="85">
        <v>7</v>
      </c>
      <c r="C96" s="118">
        <v>0.0032140644549780613</v>
      </c>
      <c r="D96" s="85" t="s">
        <v>4880</v>
      </c>
      <c r="E96" s="85" t="b">
        <v>0</v>
      </c>
      <c r="F96" s="85" t="b">
        <v>0</v>
      </c>
      <c r="G96" s="85" t="b">
        <v>0</v>
      </c>
    </row>
    <row r="97" spans="1:7" ht="15">
      <c r="A97" s="85" t="s">
        <v>4582</v>
      </c>
      <c r="B97" s="85">
        <v>7</v>
      </c>
      <c r="C97" s="118">
        <v>0.0032140644549780613</v>
      </c>
      <c r="D97" s="85" t="s">
        <v>4880</v>
      </c>
      <c r="E97" s="85" t="b">
        <v>0</v>
      </c>
      <c r="F97" s="85" t="b">
        <v>0</v>
      </c>
      <c r="G97" s="85" t="b">
        <v>0</v>
      </c>
    </row>
    <row r="98" spans="1:7" ht="15">
      <c r="A98" s="85" t="s">
        <v>410</v>
      </c>
      <c r="B98" s="85">
        <v>7</v>
      </c>
      <c r="C98" s="118">
        <v>0.0032140644549780613</v>
      </c>
      <c r="D98" s="85" t="s">
        <v>4880</v>
      </c>
      <c r="E98" s="85" t="b">
        <v>0</v>
      </c>
      <c r="F98" s="85" t="b">
        <v>0</v>
      </c>
      <c r="G98" s="85" t="b">
        <v>0</v>
      </c>
    </row>
    <row r="99" spans="1:7" ht="15">
      <c r="A99" s="85" t="s">
        <v>4583</v>
      </c>
      <c r="B99" s="85">
        <v>7</v>
      </c>
      <c r="C99" s="118">
        <v>0.003353578455399107</v>
      </c>
      <c r="D99" s="85" t="s">
        <v>4880</v>
      </c>
      <c r="E99" s="85" t="b">
        <v>0</v>
      </c>
      <c r="F99" s="85" t="b">
        <v>0</v>
      </c>
      <c r="G99" s="85" t="b">
        <v>0</v>
      </c>
    </row>
    <row r="100" spans="1:7" ht="15">
      <c r="A100" s="85" t="s">
        <v>4584</v>
      </c>
      <c r="B100" s="85">
        <v>7</v>
      </c>
      <c r="C100" s="118">
        <v>0.0032140644549780613</v>
      </c>
      <c r="D100" s="85" t="s">
        <v>4880</v>
      </c>
      <c r="E100" s="85" t="b">
        <v>0</v>
      </c>
      <c r="F100" s="85" t="b">
        <v>0</v>
      </c>
      <c r="G100" s="85" t="b">
        <v>0</v>
      </c>
    </row>
    <row r="101" spans="1:7" ht="15">
      <c r="A101" s="85" t="s">
        <v>4585</v>
      </c>
      <c r="B101" s="85">
        <v>7</v>
      </c>
      <c r="C101" s="118">
        <v>0.0032140644549780613</v>
      </c>
      <c r="D101" s="85" t="s">
        <v>4880</v>
      </c>
      <c r="E101" s="85" t="b">
        <v>0</v>
      </c>
      <c r="F101" s="85" t="b">
        <v>0</v>
      </c>
      <c r="G101" s="85" t="b">
        <v>0</v>
      </c>
    </row>
    <row r="102" spans="1:7" ht="15">
      <c r="A102" s="85" t="s">
        <v>399</v>
      </c>
      <c r="B102" s="85">
        <v>7</v>
      </c>
      <c r="C102" s="118">
        <v>0.0032140644549780613</v>
      </c>
      <c r="D102" s="85" t="s">
        <v>4880</v>
      </c>
      <c r="E102" s="85" t="b">
        <v>0</v>
      </c>
      <c r="F102" s="85" t="b">
        <v>0</v>
      </c>
      <c r="G102" s="85" t="b">
        <v>0</v>
      </c>
    </row>
    <row r="103" spans="1:7" ht="15">
      <c r="A103" s="85" t="s">
        <v>4586</v>
      </c>
      <c r="B103" s="85">
        <v>7</v>
      </c>
      <c r="C103" s="118">
        <v>0.0032140644549780613</v>
      </c>
      <c r="D103" s="85" t="s">
        <v>4880</v>
      </c>
      <c r="E103" s="85" t="b">
        <v>0</v>
      </c>
      <c r="F103" s="85" t="b">
        <v>0</v>
      </c>
      <c r="G103" s="85" t="b">
        <v>0</v>
      </c>
    </row>
    <row r="104" spans="1:7" ht="15">
      <c r="A104" s="85" t="s">
        <v>800</v>
      </c>
      <c r="B104" s="85">
        <v>7</v>
      </c>
      <c r="C104" s="118">
        <v>0.0032140644549780613</v>
      </c>
      <c r="D104" s="85" t="s">
        <v>4880</v>
      </c>
      <c r="E104" s="85" t="b">
        <v>0</v>
      </c>
      <c r="F104" s="85" t="b">
        <v>0</v>
      </c>
      <c r="G104" s="85" t="b">
        <v>0</v>
      </c>
    </row>
    <row r="105" spans="1:7" ht="15">
      <c r="A105" s="85" t="s">
        <v>455</v>
      </c>
      <c r="B105" s="85">
        <v>7</v>
      </c>
      <c r="C105" s="118">
        <v>0.0032140644549780613</v>
      </c>
      <c r="D105" s="85" t="s">
        <v>4880</v>
      </c>
      <c r="E105" s="85" t="b">
        <v>0</v>
      </c>
      <c r="F105" s="85" t="b">
        <v>0</v>
      </c>
      <c r="G105" s="85" t="b">
        <v>0</v>
      </c>
    </row>
    <row r="106" spans="1:7" ht="15">
      <c r="A106" s="85" t="s">
        <v>4587</v>
      </c>
      <c r="B106" s="85">
        <v>7</v>
      </c>
      <c r="C106" s="118">
        <v>0.0032140644549780613</v>
      </c>
      <c r="D106" s="85" t="s">
        <v>4880</v>
      </c>
      <c r="E106" s="85" t="b">
        <v>1</v>
      </c>
      <c r="F106" s="85" t="b">
        <v>0</v>
      </c>
      <c r="G106" s="85" t="b">
        <v>0</v>
      </c>
    </row>
    <row r="107" spans="1:7" ht="15">
      <c r="A107" s="85" t="s">
        <v>3993</v>
      </c>
      <c r="B107" s="85">
        <v>7</v>
      </c>
      <c r="C107" s="118">
        <v>0.0032140644549780613</v>
      </c>
      <c r="D107" s="85" t="s">
        <v>4880</v>
      </c>
      <c r="E107" s="85" t="b">
        <v>0</v>
      </c>
      <c r="F107" s="85" t="b">
        <v>0</v>
      </c>
      <c r="G107" s="85" t="b">
        <v>0</v>
      </c>
    </row>
    <row r="108" spans="1:7" ht="15">
      <c r="A108" s="85" t="s">
        <v>4588</v>
      </c>
      <c r="B108" s="85">
        <v>7</v>
      </c>
      <c r="C108" s="118">
        <v>0.0032140644549780613</v>
      </c>
      <c r="D108" s="85" t="s">
        <v>4880</v>
      </c>
      <c r="E108" s="85" t="b">
        <v>0</v>
      </c>
      <c r="F108" s="85" t="b">
        <v>0</v>
      </c>
      <c r="G108" s="85" t="b">
        <v>0</v>
      </c>
    </row>
    <row r="109" spans="1:7" ht="15">
      <c r="A109" s="85" t="s">
        <v>4008</v>
      </c>
      <c r="B109" s="85">
        <v>6</v>
      </c>
      <c r="C109" s="118">
        <v>0.0028744958189135202</v>
      </c>
      <c r="D109" s="85" t="s">
        <v>4880</v>
      </c>
      <c r="E109" s="85" t="b">
        <v>0</v>
      </c>
      <c r="F109" s="85" t="b">
        <v>0</v>
      </c>
      <c r="G109" s="85" t="b">
        <v>0</v>
      </c>
    </row>
    <row r="110" spans="1:7" ht="15">
      <c r="A110" s="85" t="s">
        <v>4009</v>
      </c>
      <c r="B110" s="85">
        <v>6</v>
      </c>
      <c r="C110" s="118">
        <v>0.0028744958189135202</v>
      </c>
      <c r="D110" s="85" t="s">
        <v>4880</v>
      </c>
      <c r="E110" s="85" t="b">
        <v>0</v>
      </c>
      <c r="F110" s="85" t="b">
        <v>0</v>
      </c>
      <c r="G110" s="85" t="b">
        <v>0</v>
      </c>
    </row>
    <row r="111" spans="1:7" ht="15">
      <c r="A111" s="85" t="s">
        <v>4010</v>
      </c>
      <c r="B111" s="85">
        <v>6</v>
      </c>
      <c r="C111" s="118">
        <v>0.0028744958189135202</v>
      </c>
      <c r="D111" s="85" t="s">
        <v>4880</v>
      </c>
      <c r="E111" s="85" t="b">
        <v>0</v>
      </c>
      <c r="F111" s="85" t="b">
        <v>0</v>
      </c>
      <c r="G111" s="85" t="b">
        <v>0</v>
      </c>
    </row>
    <row r="112" spans="1:7" ht="15">
      <c r="A112" s="85" t="s">
        <v>4011</v>
      </c>
      <c r="B112" s="85">
        <v>6</v>
      </c>
      <c r="C112" s="118">
        <v>0.0028744958189135202</v>
      </c>
      <c r="D112" s="85" t="s">
        <v>4880</v>
      </c>
      <c r="E112" s="85" t="b">
        <v>0</v>
      </c>
      <c r="F112" s="85" t="b">
        <v>0</v>
      </c>
      <c r="G112" s="85" t="b">
        <v>0</v>
      </c>
    </row>
    <row r="113" spans="1:7" ht="15">
      <c r="A113" s="85" t="s">
        <v>463</v>
      </c>
      <c r="B113" s="85">
        <v>6</v>
      </c>
      <c r="C113" s="118">
        <v>0.0028744958189135202</v>
      </c>
      <c r="D113" s="85" t="s">
        <v>4880</v>
      </c>
      <c r="E113" s="85" t="b">
        <v>0</v>
      </c>
      <c r="F113" s="85" t="b">
        <v>0</v>
      </c>
      <c r="G113" s="85" t="b">
        <v>0</v>
      </c>
    </row>
    <row r="114" spans="1:7" ht="15">
      <c r="A114" s="85" t="s">
        <v>4013</v>
      </c>
      <c r="B114" s="85">
        <v>6</v>
      </c>
      <c r="C114" s="118">
        <v>0.0028744958189135202</v>
      </c>
      <c r="D114" s="85" t="s">
        <v>4880</v>
      </c>
      <c r="E114" s="85" t="b">
        <v>0</v>
      </c>
      <c r="F114" s="85" t="b">
        <v>0</v>
      </c>
      <c r="G114" s="85" t="b">
        <v>0</v>
      </c>
    </row>
    <row r="115" spans="1:7" ht="15">
      <c r="A115" s="85" t="s">
        <v>4014</v>
      </c>
      <c r="B115" s="85">
        <v>6</v>
      </c>
      <c r="C115" s="118">
        <v>0.0028744958189135202</v>
      </c>
      <c r="D115" s="85" t="s">
        <v>4880</v>
      </c>
      <c r="E115" s="85" t="b">
        <v>0</v>
      </c>
      <c r="F115" s="85" t="b">
        <v>0</v>
      </c>
      <c r="G115" s="85" t="b">
        <v>0</v>
      </c>
    </row>
    <row r="116" spans="1:7" ht="15">
      <c r="A116" s="85" t="s">
        <v>4589</v>
      </c>
      <c r="B116" s="85">
        <v>6</v>
      </c>
      <c r="C116" s="118">
        <v>0.0028744958189135202</v>
      </c>
      <c r="D116" s="85" t="s">
        <v>4880</v>
      </c>
      <c r="E116" s="85" t="b">
        <v>0</v>
      </c>
      <c r="F116" s="85" t="b">
        <v>0</v>
      </c>
      <c r="G116" s="85" t="b">
        <v>0</v>
      </c>
    </row>
    <row r="117" spans="1:7" ht="15">
      <c r="A117" s="85" t="s">
        <v>4590</v>
      </c>
      <c r="B117" s="85">
        <v>6</v>
      </c>
      <c r="C117" s="118">
        <v>0.0030159329955392273</v>
      </c>
      <c r="D117" s="85" t="s">
        <v>4880</v>
      </c>
      <c r="E117" s="85" t="b">
        <v>0</v>
      </c>
      <c r="F117" s="85" t="b">
        <v>0</v>
      </c>
      <c r="G117" s="85" t="b">
        <v>0</v>
      </c>
    </row>
    <row r="118" spans="1:7" ht="15">
      <c r="A118" s="85" t="s">
        <v>4591</v>
      </c>
      <c r="B118" s="85">
        <v>6</v>
      </c>
      <c r="C118" s="118">
        <v>0.0028744958189135202</v>
      </c>
      <c r="D118" s="85" t="s">
        <v>4880</v>
      </c>
      <c r="E118" s="85" t="b">
        <v>0</v>
      </c>
      <c r="F118" s="85" t="b">
        <v>0</v>
      </c>
      <c r="G118" s="85" t="b">
        <v>0</v>
      </c>
    </row>
    <row r="119" spans="1:7" ht="15">
      <c r="A119" s="85" t="s">
        <v>4592</v>
      </c>
      <c r="B119" s="85">
        <v>6</v>
      </c>
      <c r="C119" s="118">
        <v>0.0028744958189135202</v>
      </c>
      <c r="D119" s="85" t="s">
        <v>4880</v>
      </c>
      <c r="E119" s="85" t="b">
        <v>0</v>
      </c>
      <c r="F119" s="85" t="b">
        <v>0</v>
      </c>
      <c r="G119" s="85" t="b">
        <v>0</v>
      </c>
    </row>
    <row r="120" spans="1:7" ht="15">
      <c r="A120" s="85" t="s">
        <v>4593</v>
      </c>
      <c r="B120" s="85">
        <v>6</v>
      </c>
      <c r="C120" s="118">
        <v>0.0028744958189135202</v>
      </c>
      <c r="D120" s="85" t="s">
        <v>4880</v>
      </c>
      <c r="E120" s="85" t="b">
        <v>0</v>
      </c>
      <c r="F120" s="85" t="b">
        <v>0</v>
      </c>
      <c r="G120" s="85" t="b">
        <v>0</v>
      </c>
    </row>
    <row r="121" spans="1:7" ht="15">
      <c r="A121" s="85" t="s">
        <v>416</v>
      </c>
      <c r="B121" s="85">
        <v>5</v>
      </c>
      <c r="C121" s="118">
        <v>0.0025132774962826894</v>
      </c>
      <c r="D121" s="85" t="s">
        <v>4880</v>
      </c>
      <c r="E121" s="85" t="b">
        <v>0</v>
      </c>
      <c r="F121" s="85" t="b">
        <v>0</v>
      </c>
      <c r="G121" s="85" t="b">
        <v>0</v>
      </c>
    </row>
    <row r="122" spans="1:7" ht="15">
      <c r="A122" s="85" t="s">
        <v>4594</v>
      </c>
      <c r="B122" s="85">
        <v>5</v>
      </c>
      <c r="C122" s="118">
        <v>0.0025132774962826894</v>
      </c>
      <c r="D122" s="85" t="s">
        <v>4880</v>
      </c>
      <c r="E122" s="85" t="b">
        <v>0</v>
      </c>
      <c r="F122" s="85" t="b">
        <v>0</v>
      </c>
      <c r="G122" s="85" t="b">
        <v>0</v>
      </c>
    </row>
    <row r="123" spans="1:7" ht="15">
      <c r="A123" s="85" t="s">
        <v>4595</v>
      </c>
      <c r="B123" s="85">
        <v>5</v>
      </c>
      <c r="C123" s="118">
        <v>0.0025132774962826894</v>
      </c>
      <c r="D123" s="85" t="s">
        <v>4880</v>
      </c>
      <c r="E123" s="85" t="b">
        <v>0</v>
      </c>
      <c r="F123" s="85" t="b">
        <v>0</v>
      </c>
      <c r="G123" s="85" t="b">
        <v>0</v>
      </c>
    </row>
    <row r="124" spans="1:7" ht="15">
      <c r="A124" s="85" t="s">
        <v>4596</v>
      </c>
      <c r="B124" s="85">
        <v>5</v>
      </c>
      <c r="C124" s="118">
        <v>0.002657531757979707</v>
      </c>
      <c r="D124" s="85" t="s">
        <v>4880</v>
      </c>
      <c r="E124" s="85" t="b">
        <v>0</v>
      </c>
      <c r="F124" s="85" t="b">
        <v>0</v>
      </c>
      <c r="G124" s="85" t="b">
        <v>0</v>
      </c>
    </row>
    <row r="125" spans="1:7" ht="15">
      <c r="A125" s="85" t="s">
        <v>4597</v>
      </c>
      <c r="B125" s="85">
        <v>5</v>
      </c>
      <c r="C125" s="118">
        <v>0.0025132774962826894</v>
      </c>
      <c r="D125" s="85" t="s">
        <v>4880</v>
      </c>
      <c r="E125" s="85" t="b">
        <v>0</v>
      </c>
      <c r="F125" s="85" t="b">
        <v>0</v>
      </c>
      <c r="G125" s="85" t="b">
        <v>0</v>
      </c>
    </row>
    <row r="126" spans="1:7" ht="15">
      <c r="A126" s="85" t="s">
        <v>4598</v>
      </c>
      <c r="B126" s="85">
        <v>5</v>
      </c>
      <c r="C126" s="118">
        <v>0.0025132774962826894</v>
      </c>
      <c r="D126" s="85" t="s">
        <v>4880</v>
      </c>
      <c r="E126" s="85" t="b">
        <v>0</v>
      </c>
      <c r="F126" s="85" t="b">
        <v>0</v>
      </c>
      <c r="G126" s="85" t="b">
        <v>0</v>
      </c>
    </row>
    <row r="127" spans="1:7" ht="15">
      <c r="A127" s="85" t="s">
        <v>450</v>
      </c>
      <c r="B127" s="85">
        <v>5</v>
      </c>
      <c r="C127" s="118">
        <v>0.0025132774962826894</v>
      </c>
      <c r="D127" s="85" t="s">
        <v>4880</v>
      </c>
      <c r="E127" s="85" t="b">
        <v>0</v>
      </c>
      <c r="F127" s="85" t="b">
        <v>0</v>
      </c>
      <c r="G127" s="85" t="b">
        <v>0</v>
      </c>
    </row>
    <row r="128" spans="1:7" ht="15">
      <c r="A128" s="85" t="s">
        <v>4599</v>
      </c>
      <c r="B128" s="85">
        <v>5</v>
      </c>
      <c r="C128" s="118">
        <v>0.0025132774962826894</v>
      </c>
      <c r="D128" s="85" t="s">
        <v>4880</v>
      </c>
      <c r="E128" s="85" t="b">
        <v>0</v>
      </c>
      <c r="F128" s="85" t="b">
        <v>0</v>
      </c>
      <c r="G128" s="85" t="b">
        <v>0</v>
      </c>
    </row>
    <row r="129" spans="1:7" ht="15">
      <c r="A129" s="85" t="s">
        <v>4600</v>
      </c>
      <c r="B129" s="85">
        <v>5</v>
      </c>
      <c r="C129" s="118">
        <v>0.0025132774962826894</v>
      </c>
      <c r="D129" s="85" t="s">
        <v>4880</v>
      </c>
      <c r="E129" s="85" t="b">
        <v>0</v>
      </c>
      <c r="F129" s="85" t="b">
        <v>0</v>
      </c>
      <c r="G129" s="85" t="b">
        <v>0</v>
      </c>
    </row>
    <row r="130" spans="1:7" ht="15">
      <c r="A130" s="85" t="s">
        <v>4601</v>
      </c>
      <c r="B130" s="85">
        <v>5</v>
      </c>
      <c r="C130" s="118">
        <v>0.003553721087137138</v>
      </c>
      <c r="D130" s="85" t="s">
        <v>4880</v>
      </c>
      <c r="E130" s="85" t="b">
        <v>0</v>
      </c>
      <c r="F130" s="85" t="b">
        <v>0</v>
      </c>
      <c r="G130" s="85" t="b">
        <v>0</v>
      </c>
    </row>
    <row r="131" spans="1:7" ht="15">
      <c r="A131" s="85" t="s">
        <v>833</v>
      </c>
      <c r="B131" s="85">
        <v>5</v>
      </c>
      <c r="C131" s="118">
        <v>0.0025132774962826894</v>
      </c>
      <c r="D131" s="85" t="s">
        <v>4880</v>
      </c>
      <c r="E131" s="85" t="b">
        <v>1</v>
      </c>
      <c r="F131" s="85" t="b">
        <v>0</v>
      </c>
      <c r="G131" s="85" t="b">
        <v>0</v>
      </c>
    </row>
    <row r="132" spans="1:7" ht="15">
      <c r="A132" s="85" t="s">
        <v>4602</v>
      </c>
      <c r="B132" s="85">
        <v>5</v>
      </c>
      <c r="C132" s="118">
        <v>0.0025132774962826894</v>
      </c>
      <c r="D132" s="85" t="s">
        <v>4880</v>
      </c>
      <c r="E132" s="85" t="b">
        <v>0</v>
      </c>
      <c r="F132" s="85" t="b">
        <v>0</v>
      </c>
      <c r="G132" s="85" t="b">
        <v>0</v>
      </c>
    </row>
    <row r="133" spans="1:7" ht="15">
      <c r="A133" s="85" t="s">
        <v>3896</v>
      </c>
      <c r="B133" s="85">
        <v>5</v>
      </c>
      <c r="C133" s="118">
        <v>0.0025132774962826894</v>
      </c>
      <c r="D133" s="85" t="s">
        <v>4880</v>
      </c>
      <c r="E133" s="85" t="b">
        <v>0</v>
      </c>
      <c r="F133" s="85" t="b">
        <v>0</v>
      </c>
      <c r="G133" s="85" t="b">
        <v>0</v>
      </c>
    </row>
    <row r="134" spans="1:7" ht="15">
      <c r="A134" s="85" t="s">
        <v>380</v>
      </c>
      <c r="B134" s="85">
        <v>5</v>
      </c>
      <c r="C134" s="118">
        <v>0.0025132774962826894</v>
      </c>
      <c r="D134" s="85" t="s">
        <v>4880</v>
      </c>
      <c r="E134" s="85" t="b">
        <v>0</v>
      </c>
      <c r="F134" s="85" t="b">
        <v>0</v>
      </c>
      <c r="G134" s="85" t="b">
        <v>0</v>
      </c>
    </row>
    <row r="135" spans="1:7" ht="15">
      <c r="A135" s="85" t="s">
        <v>448</v>
      </c>
      <c r="B135" s="85">
        <v>5</v>
      </c>
      <c r="C135" s="118">
        <v>0.0025132774962826894</v>
      </c>
      <c r="D135" s="85" t="s">
        <v>4880</v>
      </c>
      <c r="E135" s="85" t="b">
        <v>0</v>
      </c>
      <c r="F135" s="85" t="b">
        <v>0</v>
      </c>
      <c r="G135" s="85" t="b">
        <v>0</v>
      </c>
    </row>
    <row r="136" spans="1:7" ht="15">
      <c r="A136" s="85" t="s">
        <v>4603</v>
      </c>
      <c r="B136" s="85">
        <v>5</v>
      </c>
      <c r="C136" s="118">
        <v>0.0025132774962826894</v>
      </c>
      <c r="D136" s="85" t="s">
        <v>4880</v>
      </c>
      <c r="E136" s="85" t="b">
        <v>0</v>
      </c>
      <c r="F136" s="85" t="b">
        <v>0</v>
      </c>
      <c r="G136" s="85" t="b">
        <v>0</v>
      </c>
    </row>
    <row r="137" spans="1:7" ht="15">
      <c r="A137" s="85" t="s">
        <v>4604</v>
      </c>
      <c r="B137" s="85">
        <v>5</v>
      </c>
      <c r="C137" s="118">
        <v>0.0025132774962826894</v>
      </c>
      <c r="D137" s="85" t="s">
        <v>4880</v>
      </c>
      <c r="E137" s="85" t="b">
        <v>0</v>
      </c>
      <c r="F137" s="85" t="b">
        <v>0</v>
      </c>
      <c r="G137" s="85" t="b">
        <v>0</v>
      </c>
    </row>
    <row r="138" spans="1:7" ht="15">
      <c r="A138" s="85" t="s">
        <v>4605</v>
      </c>
      <c r="B138" s="85">
        <v>5</v>
      </c>
      <c r="C138" s="118">
        <v>0.0025132774962826894</v>
      </c>
      <c r="D138" s="85" t="s">
        <v>4880</v>
      </c>
      <c r="E138" s="85" t="b">
        <v>0</v>
      </c>
      <c r="F138" s="85" t="b">
        <v>0</v>
      </c>
      <c r="G138" s="85" t="b">
        <v>0</v>
      </c>
    </row>
    <row r="139" spans="1:7" ht="15">
      <c r="A139" s="85" t="s">
        <v>4606</v>
      </c>
      <c r="B139" s="85">
        <v>5</v>
      </c>
      <c r="C139" s="118">
        <v>0.0025132774962826894</v>
      </c>
      <c r="D139" s="85" t="s">
        <v>4880</v>
      </c>
      <c r="E139" s="85" t="b">
        <v>0</v>
      </c>
      <c r="F139" s="85" t="b">
        <v>0</v>
      </c>
      <c r="G139" s="85" t="b">
        <v>0</v>
      </c>
    </row>
    <row r="140" spans="1:7" ht="15">
      <c r="A140" s="85" t="s">
        <v>3994</v>
      </c>
      <c r="B140" s="85">
        <v>5</v>
      </c>
      <c r="C140" s="118">
        <v>0.0025132774962826894</v>
      </c>
      <c r="D140" s="85" t="s">
        <v>4880</v>
      </c>
      <c r="E140" s="85" t="b">
        <v>0</v>
      </c>
      <c r="F140" s="85" t="b">
        <v>1</v>
      </c>
      <c r="G140" s="85" t="b">
        <v>0</v>
      </c>
    </row>
    <row r="141" spans="1:7" ht="15">
      <c r="A141" s="85" t="s">
        <v>4607</v>
      </c>
      <c r="B141" s="85">
        <v>5</v>
      </c>
      <c r="C141" s="118">
        <v>0.0025132774962826894</v>
      </c>
      <c r="D141" s="85" t="s">
        <v>4880</v>
      </c>
      <c r="E141" s="85" t="b">
        <v>0</v>
      </c>
      <c r="F141" s="85" t="b">
        <v>0</v>
      </c>
      <c r="G141" s="85" t="b">
        <v>0</v>
      </c>
    </row>
    <row r="142" spans="1:7" ht="15">
      <c r="A142" s="85" t="s">
        <v>4608</v>
      </c>
      <c r="B142" s="85">
        <v>4</v>
      </c>
      <c r="C142" s="118">
        <v>0.0022748062776053197</v>
      </c>
      <c r="D142" s="85" t="s">
        <v>4880</v>
      </c>
      <c r="E142" s="85" t="b">
        <v>0</v>
      </c>
      <c r="F142" s="85" t="b">
        <v>0</v>
      </c>
      <c r="G142" s="85" t="b">
        <v>0</v>
      </c>
    </row>
    <row r="143" spans="1:7" ht="15">
      <c r="A143" s="85" t="s">
        <v>4609</v>
      </c>
      <c r="B143" s="85">
        <v>4</v>
      </c>
      <c r="C143" s="118">
        <v>0.0022748062776053197</v>
      </c>
      <c r="D143" s="85" t="s">
        <v>4880</v>
      </c>
      <c r="E143" s="85" t="b">
        <v>1</v>
      </c>
      <c r="F143" s="85" t="b">
        <v>0</v>
      </c>
      <c r="G143" s="85" t="b">
        <v>0</v>
      </c>
    </row>
    <row r="144" spans="1:7" ht="15">
      <c r="A144" s="85" t="s">
        <v>4610</v>
      </c>
      <c r="B144" s="85">
        <v>4</v>
      </c>
      <c r="C144" s="118">
        <v>0.0021260254063837658</v>
      </c>
      <c r="D144" s="85" t="s">
        <v>4880</v>
      </c>
      <c r="E144" s="85" t="b">
        <v>0</v>
      </c>
      <c r="F144" s="85" t="b">
        <v>0</v>
      </c>
      <c r="G144" s="85" t="b">
        <v>0</v>
      </c>
    </row>
    <row r="145" spans="1:7" ht="15">
      <c r="A145" s="85" t="s">
        <v>4611</v>
      </c>
      <c r="B145" s="85">
        <v>4</v>
      </c>
      <c r="C145" s="118">
        <v>0.0021260254063837658</v>
      </c>
      <c r="D145" s="85" t="s">
        <v>4880</v>
      </c>
      <c r="E145" s="85" t="b">
        <v>0</v>
      </c>
      <c r="F145" s="85" t="b">
        <v>0</v>
      </c>
      <c r="G145" s="85" t="b">
        <v>0</v>
      </c>
    </row>
    <row r="146" spans="1:7" ht="15">
      <c r="A146" s="85" t="s">
        <v>4612</v>
      </c>
      <c r="B146" s="85">
        <v>4</v>
      </c>
      <c r="C146" s="118">
        <v>0.0021260254063837658</v>
      </c>
      <c r="D146" s="85" t="s">
        <v>4880</v>
      </c>
      <c r="E146" s="85" t="b">
        <v>0</v>
      </c>
      <c r="F146" s="85" t="b">
        <v>0</v>
      </c>
      <c r="G146" s="85" t="b">
        <v>0</v>
      </c>
    </row>
    <row r="147" spans="1:7" ht="15">
      <c r="A147" s="85" t="s">
        <v>4613</v>
      </c>
      <c r="B147" s="85">
        <v>4</v>
      </c>
      <c r="C147" s="118">
        <v>0.0021260254063837658</v>
      </c>
      <c r="D147" s="85" t="s">
        <v>4880</v>
      </c>
      <c r="E147" s="85" t="b">
        <v>0</v>
      </c>
      <c r="F147" s="85" t="b">
        <v>0</v>
      </c>
      <c r="G147" s="85" t="b">
        <v>0</v>
      </c>
    </row>
    <row r="148" spans="1:7" ht="15">
      <c r="A148" s="85" t="s">
        <v>4614</v>
      </c>
      <c r="B148" s="85">
        <v>4</v>
      </c>
      <c r="C148" s="118">
        <v>0.0021260254063837658</v>
      </c>
      <c r="D148" s="85" t="s">
        <v>4880</v>
      </c>
      <c r="E148" s="85" t="b">
        <v>0</v>
      </c>
      <c r="F148" s="85" t="b">
        <v>0</v>
      </c>
      <c r="G148" s="85" t="b">
        <v>0</v>
      </c>
    </row>
    <row r="149" spans="1:7" ht="15">
      <c r="A149" s="85" t="s">
        <v>4615</v>
      </c>
      <c r="B149" s="85">
        <v>4</v>
      </c>
      <c r="C149" s="118">
        <v>0.0021260254063837658</v>
      </c>
      <c r="D149" s="85" t="s">
        <v>4880</v>
      </c>
      <c r="E149" s="85" t="b">
        <v>0</v>
      </c>
      <c r="F149" s="85" t="b">
        <v>0</v>
      </c>
      <c r="G149" s="85" t="b">
        <v>0</v>
      </c>
    </row>
    <row r="150" spans="1:7" ht="15">
      <c r="A150" s="85" t="s">
        <v>4616</v>
      </c>
      <c r="B150" s="85">
        <v>4</v>
      </c>
      <c r="C150" s="118">
        <v>0.0021260254063837658</v>
      </c>
      <c r="D150" s="85" t="s">
        <v>4880</v>
      </c>
      <c r="E150" s="85" t="b">
        <v>0</v>
      </c>
      <c r="F150" s="85" t="b">
        <v>1</v>
      </c>
      <c r="G150" s="85" t="b">
        <v>0</v>
      </c>
    </row>
    <row r="151" spans="1:7" ht="15">
      <c r="A151" s="85" t="s">
        <v>4617</v>
      </c>
      <c r="B151" s="85">
        <v>4</v>
      </c>
      <c r="C151" s="118">
        <v>0.0021260254063837658</v>
      </c>
      <c r="D151" s="85" t="s">
        <v>4880</v>
      </c>
      <c r="E151" s="85" t="b">
        <v>0</v>
      </c>
      <c r="F151" s="85" t="b">
        <v>0</v>
      </c>
      <c r="G151" s="85" t="b">
        <v>0</v>
      </c>
    </row>
    <row r="152" spans="1:7" ht="15">
      <c r="A152" s="85" t="s">
        <v>4618</v>
      </c>
      <c r="B152" s="85">
        <v>4</v>
      </c>
      <c r="C152" s="118">
        <v>0.0021260254063837658</v>
      </c>
      <c r="D152" s="85" t="s">
        <v>4880</v>
      </c>
      <c r="E152" s="85" t="b">
        <v>0</v>
      </c>
      <c r="F152" s="85" t="b">
        <v>0</v>
      </c>
      <c r="G152" s="85" t="b">
        <v>0</v>
      </c>
    </row>
    <row r="153" spans="1:7" ht="15">
      <c r="A153" s="85" t="s">
        <v>4619</v>
      </c>
      <c r="B153" s="85">
        <v>4</v>
      </c>
      <c r="C153" s="118">
        <v>0.0021260254063837658</v>
      </c>
      <c r="D153" s="85" t="s">
        <v>4880</v>
      </c>
      <c r="E153" s="85" t="b">
        <v>0</v>
      </c>
      <c r="F153" s="85" t="b">
        <v>0</v>
      </c>
      <c r="G153" s="85" t="b">
        <v>0</v>
      </c>
    </row>
    <row r="154" spans="1:7" ht="15">
      <c r="A154" s="85" t="s">
        <v>4620</v>
      </c>
      <c r="B154" s="85">
        <v>4</v>
      </c>
      <c r="C154" s="118">
        <v>0.0021260254063837658</v>
      </c>
      <c r="D154" s="85" t="s">
        <v>4880</v>
      </c>
      <c r="E154" s="85" t="b">
        <v>0</v>
      </c>
      <c r="F154" s="85" t="b">
        <v>0</v>
      </c>
      <c r="G154" s="85" t="b">
        <v>0</v>
      </c>
    </row>
    <row r="155" spans="1:7" ht="15">
      <c r="A155" s="85" t="s">
        <v>4621</v>
      </c>
      <c r="B155" s="85">
        <v>4</v>
      </c>
      <c r="C155" s="118">
        <v>0.0021260254063837658</v>
      </c>
      <c r="D155" s="85" t="s">
        <v>4880</v>
      </c>
      <c r="E155" s="85" t="b">
        <v>0</v>
      </c>
      <c r="F155" s="85" t="b">
        <v>0</v>
      </c>
      <c r="G155" s="85" t="b">
        <v>0</v>
      </c>
    </row>
    <row r="156" spans="1:7" ht="15">
      <c r="A156" s="85" t="s">
        <v>4622</v>
      </c>
      <c r="B156" s="85">
        <v>4</v>
      </c>
      <c r="C156" s="118">
        <v>0.0021260254063837658</v>
      </c>
      <c r="D156" s="85" t="s">
        <v>4880</v>
      </c>
      <c r="E156" s="85" t="b">
        <v>0</v>
      </c>
      <c r="F156" s="85" t="b">
        <v>0</v>
      </c>
      <c r="G156" s="85" t="b">
        <v>0</v>
      </c>
    </row>
    <row r="157" spans="1:7" ht="15">
      <c r="A157" s="85" t="s">
        <v>4623</v>
      </c>
      <c r="B157" s="85">
        <v>4</v>
      </c>
      <c r="C157" s="118">
        <v>0.0021260254063837658</v>
      </c>
      <c r="D157" s="85" t="s">
        <v>4880</v>
      </c>
      <c r="E157" s="85" t="b">
        <v>0</v>
      </c>
      <c r="F157" s="85" t="b">
        <v>0</v>
      </c>
      <c r="G157" s="85" t="b">
        <v>0</v>
      </c>
    </row>
    <row r="158" spans="1:7" ht="15">
      <c r="A158" s="85" t="s">
        <v>4624</v>
      </c>
      <c r="B158" s="85">
        <v>4</v>
      </c>
      <c r="C158" s="118">
        <v>0.0021260254063837658</v>
      </c>
      <c r="D158" s="85" t="s">
        <v>4880</v>
      </c>
      <c r="E158" s="85" t="b">
        <v>0</v>
      </c>
      <c r="F158" s="85" t="b">
        <v>0</v>
      </c>
      <c r="G158" s="85" t="b">
        <v>0</v>
      </c>
    </row>
    <row r="159" spans="1:7" ht="15">
      <c r="A159" s="85" t="s">
        <v>4625</v>
      </c>
      <c r="B159" s="85">
        <v>4</v>
      </c>
      <c r="C159" s="118">
        <v>0.0021260254063837658</v>
      </c>
      <c r="D159" s="85" t="s">
        <v>4880</v>
      </c>
      <c r="E159" s="85" t="b">
        <v>0</v>
      </c>
      <c r="F159" s="85" t="b">
        <v>0</v>
      </c>
      <c r="G159" s="85" t="b">
        <v>0</v>
      </c>
    </row>
    <row r="160" spans="1:7" ht="15">
      <c r="A160" s="85" t="s">
        <v>4626</v>
      </c>
      <c r="B160" s="85">
        <v>4</v>
      </c>
      <c r="C160" s="118">
        <v>0.0021260254063837658</v>
      </c>
      <c r="D160" s="85" t="s">
        <v>4880</v>
      </c>
      <c r="E160" s="85" t="b">
        <v>0</v>
      </c>
      <c r="F160" s="85" t="b">
        <v>0</v>
      </c>
      <c r="G160" s="85" t="b">
        <v>0</v>
      </c>
    </row>
    <row r="161" spans="1:7" ht="15">
      <c r="A161" s="85" t="s">
        <v>4627</v>
      </c>
      <c r="B161" s="85">
        <v>4</v>
      </c>
      <c r="C161" s="118">
        <v>0.0021260254063837658</v>
      </c>
      <c r="D161" s="85" t="s">
        <v>4880</v>
      </c>
      <c r="E161" s="85" t="b">
        <v>0</v>
      </c>
      <c r="F161" s="85" t="b">
        <v>0</v>
      </c>
      <c r="G161" s="85" t="b">
        <v>0</v>
      </c>
    </row>
    <row r="162" spans="1:7" ht="15">
      <c r="A162" s="85" t="s">
        <v>4628</v>
      </c>
      <c r="B162" s="85">
        <v>4</v>
      </c>
      <c r="C162" s="118">
        <v>0.0021260254063837658</v>
      </c>
      <c r="D162" s="85" t="s">
        <v>4880</v>
      </c>
      <c r="E162" s="85" t="b">
        <v>0</v>
      </c>
      <c r="F162" s="85" t="b">
        <v>0</v>
      </c>
      <c r="G162" s="85" t="b">
        <v>0</v>
      </c>
    </row>
    <row r="163" spans="1:7" ht="15">
      <c r="A163" s="85" t="s">
        <v>4629</v>
      </c>
      <c r="B163" s="85">
        <v>4</v>
      </c>
      <c r="C163" s="118">
        <v>0.0021260254063837658</v>
      </c>
      <c r="D163" s="85" t="s">
        <v>4880</v>
      </c>
      <c r="E163" s="85" t="b">
        <v>0</v>
      </c>
      <c r="F163" s="85" t="b">
        <v>0</v>
      </c>
      <c r="G163" s="85" t="b">
        <v>0</v>
      </c>
    </row>
    <row r="164" spans="1:7" ht="15">
      <c r="A164" s="85" t="s">
        <v>397</v>
      </c>
      <c r="B164" s="85">
        <v>4</v>
      </c>
      <c r="C164" s="118">
        <v>0.0021260254063837658</v>
      </c>
      <c r="D164" s="85" t="s">
        <v>4880</v>
      </c>
      <c r="E164" s="85" t="b">
        <v>0</v>
      </c>
      <c r="F164" s="85" t="b">
        <v>0</v>
      </c>
      <c r="G164" s="85" t="b">
        <v>0</v>
      </c>
    </row>
    <row r="165" spans="1:7" ht="15">
      <c r="A165" s="85" t="s">
        <v>4630</v>
      </c>
      <c r="B165" s="85">
        <v>4</v>
      </c>
      <c r="C165" s="118">
        <v>0.0021260254063837658</v>
      </c>
      <c r="D165" s="85" t="s">
        <v>4880</v>
      </c>
      <c r="E165" s="85" t="b">
        <v>0</v>
      </c>
      <c r="F165" s="85" t="b">
        <v>0</v>
      </c>
      <c r="G165" s="85" t="b">
        <v>0</v>
      </c>
    </row>
    <row r="166" spans="1:7" ht="15">
      <c r="A166" s="85" t="s">
        <v>4631</v>
      </c>
      <c r="B166" s="85">
        <v>4</v>
      </c>
      <c r="C166" s="118">
        <v>0.0021260254063837658</v>
      </c>
      <c r="D166" s="85" t="s">
        <v>4880</v>
      </c>
      <c r="E166" s="85" t="b">
        <v>0</v>
      </c>
      <c r="F166" s="85" t="b">
        <v>0</v>
      </c>
      <c r="G166" s="85" t="b">
        <v>0</v>
      </c>
    </row>
    <row r="167" spans="1:7" ht="15">
      <c r="A167" s="85" t="s">
        <v>4632</v>
      </c>
      <c r="B167" s="85">
        <v>4</v>
      </c>
      <c r="C167" s="118">
        <v>0.0021260254063837658</v>
      </c>
      <c r="D167" s="85" t="s">
        <v>4880</v>
      </c>
      <c r="E167" s="85" t="b">
        <v>0</v>
      </c>
      <c r="F167" s="85" t="b">
        <v>0</v>
      </c>
      <c r="G167" s="85" t="b">
        <v>0</v>
      </c>
    </row>
    <row r="168" spans="1:7" ht="15">
      <c r="A168" s="85" t="s">
        <v>4633</v>
      </c>
      <c r="B168" s="85">
        <v>4</v>
      </c>
      <c r="C168" s="118">
        <v>0.0021260254063837658</v>
      </c>
      <c r="D168" s="85" t="s">
        <v>4880</v>
      </c>
      <c r="E168" s="85" t="b">
        <v>0</v>
      </c>
      <c r="F168" s="85" t="b">
        <v>0</v>
      </c>
      <c r="G168" s="85" t="b">
        <v>0</v>
      </c>
    </row>
    <row r="169" spans="1:7" ht="15">
      <c r="A169" s="85" t="s">
        <v>4634</v>
      </c>
      <c r="B169" s="85">
        <v>4</v>
      </c>
      <c r="C169" s="118">
        <v>0.0021260254063837658</v>
      </c>
      <c r="D169" s="85" t="s">
        <v>4880</v>
      </c>
      <c r="E169" s="85" t="b">
        <v>0</v>
      </c>
      <c r="F169" s="85" t="b">
        <v>0</v>
      </c>
      <c r="G169" s="85" t="b">
        <v>0</v>
      </c>
    </row>
    <row r="170" spans="1:7" ht="15">
      <c r="A170" s="85" t="s">
        <v>4635</v>
      </c>
      <c r="B170" s="85">
        <v>4</v>
      </c>
      <c r="C170" s="118">
        <v>0.0021260254063837658</v>
      </c>
      <c r="D170" s="85" t="s">
        <v>4880</v>
      </c>
      <c r="E170" s="85" t="b">
        <v>0</v>
      </c>
      <c r="F170" s="85" t="b">
        <v>0</v>
      </c>
      <c r="G170" s="85" t="b">
        <v>0</v>
      </c>
    </row>
    <row r="171" spans="1:7" ht="15">
      <c r="A171" s="85" t="s">
        <v>4636</v>
      </c>
      <c r="B171" s="85">
        <v>4</v>
      </c>
      <c r="C171" s="118">
        <v>0.0021260254063837658</v>
      </c>
      <c r="D171" s="85" t="s">
        <v>4880</v>
      </c>
      <c r="E171" s="85" t="b">
        <v>0</v>
      </c>
      <c r="F171" s="85" t="b">
        <v>0</v>
      </c>
      <c r="G171" s="85" t="b">
        <v>0</v>
      </c>
    </row>
    <row r="172" spans="1:7" ht="15">
      <c r="A172" s="85" t="s">
        <v>4637</v>
      </c>
      <c r="B172" s="85">
        <v>4</v>
      </c>
      <c r="C172" s="118">
        <v>0.0021260254063837658</v>
      </c>
      <c r="D172" s="85" t="s">
        <v>4880</v>
      </c>
      <c r="E172" s="85" t="b">
        <v>0</v>
      </c>
      <c r="F172" s="85" t="b">
        <v>0</v>
      </c>
      <c r="G172" s="85" t="b">
        <v>0</v>
      </c>
    </row>
    <row r="173" spans="1:7" ht="15">
      <c r="A173" s="85" t="s">
        <v>4638</v>
      </c>
      <c r="B173" s="85">
        <v>4</v>
      </c>
      <c r="C173" s="118">
        <v>0.0021260254063837658</v>
      </c>
      <c r="D173" s="85" t="s">
        <v>4880</v>
      </c>
      <c r="E173" s="85" t="b">
        <v>0</v>
      </c>
      <c r="F173" s="85" t="b">
        <v>0</v>
      </c>
      <c r="G173" s="85" t="b">
        <v>0</v>
      </c>
    </row>
    <row r="174" spans="1:7" ht="15">
      <c r="A174" s="85" t="s">
        <v>4639</v>
      </c>
      <c r="B174" s="85">
        <v>4</v>
      </c>
      <c r="C174" s="118">
        <v>0.0021260254063837658</v>
      </c>
      <c r="D174" s="85" t="s">
        <v>4880</v>
      </c>
      <c r="E174" s="85" t="b">
        <v>0</v>
      </c>
      <c r="F174" s="85" t="b">
        <v>0</v>
      </c>
      <c r="G174" s="85" t="b">
        <v>0</v>
      </c>
    </row>
    <row r="175" spans="1:7" ht="15">
      <c r="A175" s="85" t="s">
        <v>454</v>
      </c>
      <c r="B175" s="85">
        <v>4</v>
      </c>
      <c r="C175" s="118">
        <v>0.0021260254063837658</v>
      </c>
      <c r="D175" s="85" t="s">
        <v>4880</v>
      </c>
      <c r="E175" s="85" t="b">
        <v>0</v>
      </c>
      <c r="F175" s="85" t="b">
        <v>0</v>
      </c>
      <c r="G175" s="85" t="b">
        <v>0</v>
      </c>
    </row>
    <row r="176" spans="1:7" ht="15">
      <c r="A176" s="85" t="s">
        <v>452</v>
      </c>
      <c r="B176" s="85">
        <v>4</v>
      </c>
      <c r="C176" s="118">
        <v>0.0021260254063837658</v>
      </c>
      <c r="D176" s="85" t="s">
        <v>4880</v>
      </c>
      <c r="E176" s="85" t="b">
        <v>0</v>
      </c>
      <c r="F176" s="85" t="b">
        <v>0</v>
      </c>
      <c r="G176" s="85" t="b">
        <v>0</v>
      </c>
    </row>
    <row r="177" spans="1:7" ht="15">
      <c r="A177" s="85" t="s">
        <v>451</v>
      </c>
      <c r="B177" s="85">
        <v>4</v>
      </c>
      <c r="C177" s="118">
        <v>0.0021260254063837658</v>
      </c>
      <c r="D177" s="85" t="s">
        <v>4880</v>
      </c>
      <c r="E177" s="85" t="b">
        <v>0</v>
      </c>
      <c r="F177" s="85" t="b">
        <v>0</v>
      </c>
      <c r="G177" s="85" t="b">
        <v>0</v>
      </c>
    </row>
    <row r="178" spans="1:7" ht="15">
      <c r="A178" s="85" t="s">
        <v>449</v>
      </c>
      <c r="B178" s="85">
        <v>4</v>
      </c>
      <c r="C178" s="118">
        <v>0.0021260254063837658</v>
      </c>
      <c r="D178" s="85" t="s">
        <v>4880</v>
      </c>
      <c r="E178" s="85" t="b">
        <v>0</v>
      </c>
      <c r="F178" s="85" t="b">
        <v>0</v>
      </c>
      <c r="G178" s="85" t="b">
        <v>0</v>
      </c>
    </row>
    <row r="179" spans="1:7" ht="15">
      <c r="A179" s="85" t="s">
        <v>4640</v>
      </c>
      <c r="B179" s="85">
        <v>4</v>
      </c>
      <c r="C179" s="118">
        <v>0.0021260254063837658</v>
      </c>
      <c r="D179" s="85" t="s">
        <v>4880</v>
      </c>
      <c r="E179" s="85" t="b">
        <v>0</v>
      </c>
      <c r="F179" s="85" t="b">
        <v>0</v>
      </c>
      <c r="G179" s="85" t="b">
        <v>0</v>
      </c>
    </row>
    <row r="180" spans="1:7" ht="15">
      <c r="A180" s="85" t="s">
        <v>458</v>
      </c>
      <c r="B180" s="85">
        <v>4</v>
      </c>
      <c r="C180" s="118">
        <v>0.0021260254063837658</v>
      </c>
      <c r="D180" s="85" t="s">
        <v>4880</v>
      </c>
      <c r="E180" s="85" t="b">
        <v>0</v>
      </c>
      <c r="F180" s="85" t="b">
        <v>0</v>
      </c>
      <c r="G180" s="85" t="b">
        <v>0</v>
      </c>
    </row>
    <row r="181" spans="1:7" ht="15">
      <c r="A181" s="85" t="s">
        <v>4641</v>
      </c>
      <c r="B181" s="85">
        <v>4</v>
      </c>
      <c r="C181" s="118">
        <v>0.0021260254063837658</v>
      </c>
      <c r="D181" s="85" t="s">
        <v>4880</v>
      </c>
      <c r="E181" s="85" t="b">
        <v>0</v>
      </c>
      <c r="F181" s="85" t="b">
        <v>0</v>
      </c>
      <c r="G181" s="85" t="b">
        <v>0</v>
      </c>
    </row>
    <row r="182" spans="1:7" ht="15">
      <c r="A182" s="85" t="s">
        <v>4642</v>
      </c>
      <c r="B182" s="85">
        <v>4</v>
      </c>
      <c r="C182" s="118">
        <v>0.0021260254063837658</v>
      </c>
      <c r="D182" s="85" t="s">
        <v>4880</v>
      </c>
      <c r="E182" s="85" t="b">
        <v>0</v>
      </c>
      <c r="F182" s="85" t="b">
        <v>0</v>
      </c>
      <c r="G182" s="85" t="b">
        <v>0</v>
      </c>
    </row>
    <row r="183" spans="1:7" ht="15">
      <c r="A183" s="85" t="s">
        <v>4643</v>
      </c>
      <c r="B183" s="85">
        <v>4</v>
      </c>
      <c r="C183" s="118">
        <v>0.0021260254063837658</v>
      </c>
      <c r="D183" s="85" t="s">
        <v>4880</v>
      </c>
      <c r="E183" s="85" t="b">
        <v>0</v>
      </c>
      <c r="F183" s="85" t="b">
        <v>0</v>
      </c>
      <c r="G183" s="85" t="b">
        <v>0</v>
      </c>
    </row>
    <row r="184" spans="1:7" ht="15">
      <c r="A184" s="85" t="s">
        <v>4644</v>
      </c>
      <c r="B184" s="85">
        <v>4</v>
      </c>
      <c r="C184" s="118">
        <v>0.0022748062776053197</v>
      </c>
      <c r="D184" s="85" t="s">
        <v>4880</v>
      </c>
      <c r="E184" s="85" t="b">
        <v>0</v>
      </c>
      <c r="F184" s="85" t="b">
        <v>0</v>
      </c>
      <c r="G184" s="85" t="b">
        <v>0</v>
      </c>
    </row>
    <row r="185" spans="1:7" ht="15">
      <c r="A185" s="85" t="s">
        <v>4645</v>
      </c>
      <c r="B185" s="85">
        <v>4</v>
      </c>
      <c r="C185" s="118">
        <v>0.0021260254063837658</v>
      </c>
      <c r="D185" s="85" t="s">
        <v>4880</v>
      </c>
      <c r="E185" s="85" t="b">
        <v>0</v>
      </c>
      <c r="F185" s="85" t="b">
        <v>0</v>
      </c>
      <c r="G185" s="85" t="b">
        <v>0</v>
      </c>
    </row>
    <row r="186" spans="1:7" ht="15">
      <c r="A186" s="85" t="s">
        <v>4646</v>
      </c>
      <c r="B186" s="85">
        <v>4</v>
      </c>
      <c r="C186" s="118">
        <v>0.0022748062776053197</v>
      </c>
      <c r="D186" s="85" t="s">
        <v>4880</v>
      </c>
      <c r="E186" s="85" t="b">
        <v>0</v>
      </c>
      <c r="F186" s="85" t="b">
        <v>1</v>
      </c>
      <c r="G186" s="85" t="b">
        <v>0</v>
      </c>
    </row>
    <row r="187" spans="1:7" ht="15">
      <c r="A187" s="85" t="s">
        <v>4647</v>
      </c>
      <c r="B187" s="85">
        <v>4</v>
      </c>
      <c r="C187" s="118">
        <v>0.0021260254063837658</v>
      </c>
      <c r="D187" s="85" t="s">
        <v>4880</v>
      </c>
      <c r="E187" s="85" t="b">
        <v>0</v>
      </c>
      <c r="F187" s="85" t="b">
        <v>0</v>
      </c>
      <c r="G187" s="85" t="b">
        <v>0</v>
      </c>
    </row>
    <row r="188" spans="1:7" ht="15">
      <c r="A188" s="85" t="s">
        <v>4648</v>
      </c>
      <c r="B188" s="85">
        <v>4</v>
      </c>
      <c r="C188" s="118">
        <v>0.0021260254063837658</v>
      </c>
      <c r="D188" s="85" t="s">
        <v>4880</v>
      </c>
      <c r="E188" s="85" t="b">
        <v>0</v>
      </c>
      <c r="F188" s="85" t="b">
        <v>0</v>
      </c>
      <c r="G188" s="85" t="b">
        <v>0</v>
      </c>
    </row>
    <row r="189" spans="1:7" ht="15">
      <c r="A189" s="85" t="s">
        <v>4649</v>
      </c>
      <c r="B189" s="85">
        <v>4</v>
      </c>
      <c r="C189" s="118">
        <v>0.002484501138046738</v>
      </c>
      <c r="D189" s="85" t="s">
        <v>4880</v>
      </c>
      <c r="E189" s="85" t="b">
        <v>0</v>
      </c>
      <c r="F189" s="85" t="b">
        <v>0</v>
      </c>
      <c r="G189" s="85" t="b">
        <v>0</v>
      </c>
    </row>
    <row r="190" spans="1:7" ht="15">
      <c r="A190" s="85" t="s">
        <v>4650</v>
      </c>
      <c r="B190" s="85">
        <v>4</v>
      </c>
      <c r="C190" s="118">
        <v>0.0021260254063837658</v>
      </c>
      <c r="D190" s="85" t="s">
        <v>4880</v>
      </c>
      <c r="E190" s="85" t="b">
        <v>0</v>
      </c>
      <c r="F190" s="85" t="b">
        <v>0</v>
      </c>
      <c r="G190" s="85" t="b">
        <v>0</v>
      </c>
    </row>
    <row r="191" spans="1:7" ht="15">
      <c r="A191" s="85" t="s">
        <v>4651</v>
      </c>
      <c r="B191" s="85">
        <v>4</v>
      </c>
      <c r="C191" s="118">
        <v>0.0021260254063837658</v>
      </c>
      <c r="D191" s="85" t="s">
        <v>4880</v>
      </c>
      <c r="E191" s="85" t="b">
        <v>0</v>
      </c>
      <c r="F191" s="85" t="b">
        <v>0</v>
      </c>
      <c r="G191" s="85" t="b">
        <v>0</v>
      </c>
    </row>
    <row r="192" spans="1:7" ht="15">
      <c r="A192" s="85" t="s">
        <v>4652</v>
      </c>
      <c r="B192" s="85">
        <v>4</v>
      </c>
      <c r="C192" s="118">
        <v>0.0021260254063837658</v>
      </c>
      <c r="D192" s="85" t="s">
        <v>4880</v>
      </c>
      <c r="E192" s="85" t="b">
        <v>0</v>
      </c>
      <c r="F192" s="85" t="b">
        <v>0</v>
      </c>
      <c r="G192" s="85" t="b">
        <v>0</v>
      </c>
    </row>
    <row r="193" spans="1:7" ht="15">
      <c r="A193" s="85" t="s">
        <v>4653</v>
      </c>
      <c r="B193" s="85">
        <v>4</v>
      </c>
      <c r="C193" s="118">
        <v>0.0021260254063837658</v>
      </c>
      <c r="D193" s="85" t="s">
        <v>4880</v>
      </c>
      <c r="E193" s="85" t="b">
        <v>0</v>
      </c>
      <c r="F193" s="85" t="b">
        <v>0</v>
      </c>
      <c r="G193" s="85" t="b">
        <v>0</v>
      </c>
    </row>
    <row r="194" spans="1:7" ht="15">
      <c r="A194" s="85" t="s">
        <v>4654</v>
      </c>
      <c r="B194" s="85">
        <v>4</v>
      </c>
      <c r="C194" s="118">
        <v>0.0021260254063837658</v>
      </c>
      <c r="D194" s="85" t="s">
        <v>4880</v>
      </c>
      <c r="E194" s="85" t="b">
        <v>0</v>
      </c>
      <c r="F194" s="85" t="b">
        <v>0</v>
      </c>
      <c r="G194" s="85" t="b">
        <v>0</v>
      </c>
    </row>
    <row r="195" spans="1:7" ht="15">
      <c r="A195" s="85" t="s">
        <v>392</v>
      </c>
      <c r="B195" s="85">
        <v>4</v>
      </c>
      <c r="C195" s="118">
        <v>0.0021260254063837658</v>
      </c>
      <c r="D195" s="85" t="s">
        <v>4880</v>
      </c>
      <c r="E195" s="85" t="b">
        <v>0</v>
      </c>
      <c r="F195" s="85" t="b">
        <v>0</v>
      </c>
      <c r="G195" s="85" t="b">
        <v>0</v>
      </c>
    </row>
    <row r="196" spans="1:7" ht="15">
      <c r="A196" s="85" t="s">
        <v>3968</v>
      </c>
      <c r="B196" s="85">
        <v>4</v>
      </c>
      <c r="C196" s="118">
        <v>0.0021260254063837658</v>
      </c>
      <c r="D196" s="85" t="s">
        <v>4880</v>
      </c>
      <c r="E196" s="85" t="b">
        <v>1</v>
      </c>
      <c r="F196" s="85" t="b">
        <v>0</v>
      </c>
      <c r="G196" s="85" t="b">
        <v>0</v>
      </c>
    </row>
    <row r="197" spans="1:7" ht="15">
      <c r="A197" s="85" t="s">
        <v>394</v>
      </c>
      <c r="B197" s="85">
        <v>4</v>
      </c>
      <c r="C197" s="118">
        <v>0.0021260254063837658</v>
      </c>
      <c r="D197" s="85" t="s">
        <v>4880</v>
      </c>
      <c r="E197" s="85" t="b">
        <v>0</v>
      </c>
      <c r="F197" s="85" t="b">
        <v>0</v>
      </c>
      <c r="G197" s="85" t="b">
        <v>0</v>
      </c>
    </row>
    <row r="198" spans="1:7" ht="15">
      <c r="A198" s="85" t="s">
        <v>863</v>
      </c>
      <c r="B198" s="85">
        <v>3</v>
      </c>
      <c r="C198" s="118">
        <v>0.0018633758535350536</v>
      </c>
      <c r="D198" s="85" t="s">
        <v>4880</v>
      </c>
      <c r="E198" s="85" t="b">
        <v>0</v>
      </c>
      <c r="F198" s="85" t="b">
        <v>0</v>
      </c>
      <c r="G198" s="85" t="b">
        <v>0</v>
      </c>
    </row>
    <row r="199" spans="1:7" ht="15">
      <c r="A199" s="85" t="s">
        <v>4655</v>
      </c>
      <c r="B199" s="85">
        <v>3</v>
      </c>
      <c r="C199" s="118">
        <v>0.0017061047082039895</v>
      </c>
      <c r="D199" s="85" t="s">
        <v>4880</v>
      </c>
      <c r="E199" s="85" t="b">
        <v>0</v>
      </c>
      <c r="F199" s="85" t="b">
        <v>0</v>
      </c>
      <c r="G199" s="85" t="b">
        <v>0</v>
      </c>
    </row>
    <row r="200" spans="1:7" ht="15">
      <c r="A200" s="85" t="s">
        <v>4656</v>
      </c>
      <c r="B200" s="85">
        <v>3</v>
      </c>
      <c r="C200" s="118">
        <v>0.0017061047082039895</v>
      </c>
      <c r="D200" s="85" t="s">
        <v>4880</v>
      </c>
      <c r="E200" s="85" t="b">
        <v>0</v>
      </c>
      <c r="F200" s="85" t="b">
        <v>0</v>
      </c>
      <c r="G200" s="85" t="b">
        <v>0</v>
      </c>
    </row>
    <row r="201" spans="1:7" ht="15">
      <c r="A201" s="85" t="s">
        <v>4657</v>
      </c>
      <c r="B201" s="85">
        <v>3</v>
      </c>
      <c r="C201" s="118">
        <v>0.0017061047082039895</v>
      </c>
      <c r="D201" s="85" t="s">
        <v>4880</v>
      </c>
      <c r="E201" s="85" t="b">
        <v>1</v>
      </c>
      <c r="F201" s="85" t="b">
        <v>0</v>
      </c>
      <c r="G201" s="85" t="b">
        <v>0</v>
      </c>
    </row>
    <row r="202" spans="1:7" ht="15">
      <c r="A202" s="85" t="s">
        <v>4658</v>
      </c>
      <c r="B202" s="85">
        <v>3</v>
      </c>
      <c r="C202" s="118">
        <v>0.0017061047082039895</v>
      </c>
      <c r="D202" s="85" t="s">
        <v>4880</v>
      </c>
      <c r="E202" s="85" t="b">
        <v>0</v>
      </c>
      <c r="F202" s="85" t="b">
        <v>0</v>
      </c>
      <c r="G202" s="85" t="b">
        <v>0</v>
      </c>
    </row>
    <row r="203" spans="1:7" ht="15">
      <c r="A203" s="85" t="s">
        <v>4659</v>
      </c>
      <c r="B203" s="85">
        <v>3</v>
      </c>
      <c r="C203" s="118">
        <v>0.0017061047082039895</v>
      </c>
      <c r="D203" s="85" t="s">
        <v>4880</v>
      </c>
      <c r="E203" s="85" t="b">
        <v>0</v>
      </c>
      <c r="F203" s="85" t="b">
        <v>0</v>
      </c>
      <c r="G203" s="85" t="b">
        <v>0</v>
      </c>
    </row>
    <row r="204" spans="1:7" ht="15">
      <c r="A204" s="85" t="s">
        <v>4660</v>
      </c>
      <c r="B204" s="85">
        <v>3</v>
      </c>
      <c r="C204" s="118">
        <v>0.0017061047082039895</v>
      </c>
      <c r="D204" s="85" t="s">
        <v>4880</v>
      </c>
      <c r="E204" s="85" t="b">
        <v>0</v>
      </c>
      <c r="F204" s="85" t="b">
        <v>0</v>
      </c>
      <c r="G204" s="85" t="b">
        <v>0</v>
      </c>
    </row>
    <row r="205" spans="1:7" ht="15">
      <c r="A205" s="85" t="s">
        <v>4661</v>
      </c>
      <c r="B205" s="85">
        <v>3</v>
      </c>
      <c r="C205" s="118">
        <v>0.0017061047082039895</v>
      </c>
      <c r="D205" s="85" t="s">
        <v>4880</v>
      </c>
      <c r="E205" s="85" t="b">
        <v>0</v>
      </c>
      <c r="F205" s="85" t="b">
        <v>0</v>
      </c>
      <c r="G205" s="85" t="b">
        <v>0</v>
      </c>
    </row>
    <row r="206" spans="1:7" ht="15">
      <c r="A206" s="85" t="s">
        <v>4662</v>
      </c>
      <c r="B206" s="85">
        <v>3</v>
      </c>
      <c r="C206" s="118">
        <v>0.0017061047082039895</v>
      </c>
      <c r="D206" s="85" t="s">
        <v>4880</v>
      </c>
      <c r="E206" s="85" t="b">
        <v>0</v>
      </c>
      <c r="F206" s="85" t="b">
        <v>0</v>
      </c>
      <c r="G206" s="85" t="b">
        <v>0</v>
      </c>
    </row>
    <row r="207" spans="1:7" ht="15">
      <c r="A207" s="85" t="s">
        <v>4663</v>
      </c>
      <c r="B207" s="85">
        <v>3</v>
      </c>
      <c r="C207" s="118">
        <v>0.0017061047082039895</v>
      </c>
      <c r="D207" s="85" t="s">
        <v>4880</v>
      </c>
      <c r="E207" s="85" t="b">
        <v>1</v>
      </c>
      <c r="F207" s="85" t="b">
        <v>0</v>
      </c>
      <c r="G207" s="85" t="b">
        <v>0</v>
      </c>
    </row>
    <row r="208" spans="1:7" ht="15">
      <c r="A208" s="85" t="s">
        <v>4664</v>
      </c>
      <c r="B208" s="85">
        <v>3</v>
      </c>
      <c r="C208" s="118">
        <v>0.0017061047082039895</v>
      </c>
      <c r="D208" s="85" t="s">
        <v>4880</v>
      </c>
      <c r="E208" s="85" t="b">
        <v>0</v>
      </c>
      <c r="F208" s="85" t="b">
        <v>0</v>
      </c>
      <c r="G208" s="85" t="b">
        <v>0</v>
      </c>
    </row>
    <row r="209" spans="1:7" ht="15">
      <c r="A209" s="85" t="s">
        <v>4665</v>
      </c>
      <c r="B209" s="85">
        <v>3</v>
      </c>
      <c r="C209" s="118">
        <v>0.0017061047082039895</v>
      </c>
      <c r="D209" s="85" t="s">
        <v>4880</v>
      </c>
      <c r="E209" s="85" t="b">
        <v>0</v>
      </c>
      <c r="F209" s="85" t="b">
        <v>0</v>
      </c>
      <c r="G209" s="85" t="b">
        <v>0</v>
      </c>
    </row>
    <row r="210" spans="1:7" ht="15">
      <c r="A210" s="85" t="s">
        <v>4666</v>
      </c>
      <c r="B210" s="85">
        <v>3</v>
      </c>
      <c r="C210" s="118">
        <v>0.0017061047082039895</v>
      </c>
      <c r="D210" s="85" t="s">
        <v>4880</v>
      </c>
      <c r="E210" s="85" t="b">
        <v>0</v>
      </c>
      <c r="F210" s="85" t="b">
        <v>1</v>
      </c>
      <c r="G210" s="85" t="b">
        <v>0</v>
      </c>
    </row>
    <row r="211" spans="1:7" ht="15">
      <c r="A211" s="85" t="s">
        <v>406</v>
      </c>
      <c r="B211" s="85">
        <v>3</v>
      </c>
      <c r="C211" s="118">
        <v>0.0017061047082039895</v>
      </c>
      <c r="D211" s="85" t="s">
        <v>4880</v>
      </c>
      <c r="E211" s="85" t="b">
        <v>0</v>
      </c>
      <c r="F211" s="85" t="b">
        <v>0</v>
      </c>
      <c r="G211" s="85" t="b">
        <v>0</v>
      </c>
    </row>
    <row r="212" spans="1:7" ht="15">
      <c r="A212" s="85" t="s">
        <v>4667</v>
      </c>
      <c r="B212" s="85">
        <v>3</v>
      </c>
      <c r="C212" s="118">
        <v>0.0017061047082039895</v>
      </c>
      <c r="D212" s="85" t="s">
        <v>4880</v>
      </c>
      <c r="E212" s="85" t="b">
        <v>0</v>
      </c>
      <c r="F212" s="85" t="b">
        <v>0</v>
      </c>
      <c r="G212" s="85" t="b">
        <v>0</v>
      </c>
    </row>
    <row r="213" spans="1:7" ht="15">
      <c r="A213" s="85" t="s">
        <v>4668</v>
      </c>
      <c r="B213" s="85">
        <v>3</v>
      </c>
      <c r="C213" s="118">
        <v>0.0017061047082039895</v>
      </c>
      <c r="D213" s="85" t="s">
        <v>4880</v>
      </c>
      <c r="E213" s="85" t="b">
        <v>0</v>
      </c>
      <c r="F213" s="85" t="b">
        <v>0</v>
      </c>
      <c r="G213" s="85" t="b">
        <v>0</v>
      </c>
    </row>
    <row r="214" spans="1:7" ht="15">
      <c r="A214" s="85" t="s">
        <v>4669</v>
      </c>
      <c r="B214" s="85">
        <v>3</v>
      </c>
      <c r="C214" s="118">
        <v>0.0017061047082039895</v>
      </c>
      <c r="D214" s="85" t="s">
        <v>4880</v>
      </c>
      <c r="E214" s="85" t="b">
        <v>0</v>
      </c>
      <c r="F214" s="85" t="b">
        <v>0</v>
      </c>
      <c r="G214" s="85" t="b">
        <v>0</v>
      </c>
    </row>
    <row r="215" spans="1:7" ht="15">
      <c r="A215" s="85" t="s">
        <v>4670</v>
      </c>
      <c r="B215" s="85">
        <v>3</v>
      </c>
      <c r="C215" s="118">
        <v>0.0017061047082039895</v>
      </c>
      <c r="D215" s="85" t="s">
        <v>4880</v>
      </c>
      <c r="E215" s="85" t="b">
        <v>0</v>
      </c>
      <c r="F215" s="85" t="b">
        <v>0</v>
      </c>
      <c r="G215" s="85" t="b">
        <v>0</v>
      </c>
    </row>
    <row r="216" spans="1:7" ht="15">
      <c r="A216" s="85" t="s">
        <v>402</v>
      </c>
      <c r="B216" s="85">
        <v>3</v>
      </c>
      <c r="C216" s="118">
        <v>0.0017061047082039895</v>
      </c>
      <c r="D216" s="85" t="s">
        <v>4880</v>
      </c>
      <c r="E216" s="85" t="b">
        <v>0</v>
      </c>
      <c r="F216" s="85" t="b">
        <v>0</v>
      </c>
      <c r="G216" s="85" t="b">
        <v>0</v>
      </c>
    </row>
    <row r="217" spans="1:7" ht="15">
      <c r="A217" s="85" t="s">
        <v>396</v>
      </c>
      <c r="B217" s="85">
        <v>3</v>
      </c>
      <c r="C217" s="118">
        <v>0.0017061047082039895</v>
      </c>
      <c r="D217" s="85" t="s">
        <v>4880</v>
      </c>
      <c r="E217" s="85" t="b">
        <v>0</v>
      </c>
      <c r="F217" s="85" t="b">
        <v>0</v>
      </c>
      <c r="G217" s="85" t="b">
        <v>0</v>
      </c>
    </row>
    <row r="218" spans="1:7" ht="15">
      <c r="A218" s="85" t="s">
        <v>4671</v>
      </c>
      <c r="B218" s="85">
        <v>3</v>
      </c>
      <c r="C218" s="118">
        <v>0.0017061047082039895</v>
      </c>
      <c r="D218" s="85" t="s">
        <v>4880</v>
      </c>
      <c r="E218" s="85" t="b">
        <v>0</v>
      </c>
      <c r="F218" s="85" t="b">
        <v>0</v>
      </c>
      <c r="G218" s="85" t="b">
        <v>0</v>
      </c>
    </row>
    <row r="219" spans="1:7" ht="15">
      <c r="A219" s="85" t="s">
        <v>4672</v>
      </c>
      <c r="B219" s="85">
        <v>3</v>
      </c>
      <c r="C219" s="118">
        <v>0.0017061047082039895</v>
      </c>
      <c r="D219" s="85" t="s">
        <v>4880</v>
      </c>
      <c r="E219" s="85" t="b">
        <v>0</v>
      </c>
      <c r="F219" s="85" t="b">
        <v>0</v>
      </c>
      <c r="G219" s="85" t="b">
        <v>0</v>
      </c>
    </row>
    <row r="220" spans="1:7" ht="15">
      <c r="A220" s="85" t="s">
        <v>4673</v>
      </c>
      <c r="B220" s="85">
        <v>3</v>
      </c>
      <c r="C220" s="118">
        <v>0.0018633758535350536</v>
      </c>
      <c r="D220" s="85" t="s">
        <v>4880</v>
      </c>
      <c r="E220" s="85" t="b">
        <v>0</v>
      </c>
      <c r="F220" s="85" t="b">
        <v>0</v>
      </c>
      <c r="G220" s="85" t="b">
        <v>0</v>
      </c>
    </row>
    <row r="221" spans="1:7" ht="15">
      <c r="A221" s="85" t="s">
        <v>4674</v>
      </c>
      <c r="B221" s="85">
        <v>3</v>
      </c>
      <c r="C221" s="118">
        <v>0.0017061047082039895</v>
      </c>
      <c r="D221" s="85" t="s">
        <v>4880</v>
      </c>
      <c r="E221" s="85" t="b">
        <v>0</v>
      </c>
      <c r="F221" s="85" t="b">
        <v>0</v>
      </c>
      <c r="G221" s="85" t="b">
        <v>0</v>
      </c>
    </row>
    <row r="222" spans="1:7" ht="15">
      <c r="A222" s="85" t="s">
        <v>513</v>
      </c>
      <c r="B222" s="85">
        <v>3</v>
      </c>
      <c r="C222" s="118">
        <v>0.0018633758535350536</v>
      </c>
      <c r="D222" s="85" t="s">
        <v>4880</v>
      </c>
      <c r="E222" s="85" t="b">
        <v>0</v>
      </c>
      <c r="F222" s="85" t="b">
        <v>0</v>
      </c>
      <c r="G222" s="85" t="b">
        <v>0</v>
      </c>
    </row>
    <row r="223" spans="1:7" ht="15">
      <c r="A223" s="85" t="s">
        <v>512</v>
      </c>
      <c r="B223" s="85">
        <v>3</v>
      </c>
      <c r="C223" s="118">
        <v>0.0018633758535350536</v>
      </c>
      <c r="D223" s="85" t="s">
        <v>4880</v>
      </c>
      <c r="E223" s="85" t="b">
        <v>0</v>
      </c>
      <c r="F223" s="85" t="b">
        <v>0</v>
      </c>
      <c r="G223" s="85" t="b">
        <v>0</v>
      </c>
    </row>
    <row r="224" spans="1:7" ht="15">
      <c r="A224" s="85" t="s">
        <v>4675</v>
      </c>
      <c r="B224" s="85">
        <v>3</v>
      </c>
      <c r="C224" s="118">
        <v>0.0017061047082039895</v>
      </c>
      <c r="D224" s="85" t="s">
        <v>4880</v>
      </c>
      <c r="E224" s="85" t="b">
        <v>0</v>
      </c>
      <c r="F224" s="85" t="b">
        <v>0</v>
      </c>
      <c r="G224" s="85" t="b">
        <v>0</v>
      </c>
    </row>
    <row r="225" spans="1:7" ht="15">
      <c r="A225" s="85" t="s">
        <v>4676</v>
      </c>
      <c r="B225" s="85">
        <v>3</v>
      </c>
      <c r="C225" s="118">
        <v>0.0017061047082039895</v>
      </c>
      <c r="D225" s="85" t="s">
        <v>4880</v>
      </c>
      <c r="E225" s="85" t="b">
        <v>0</v>
      </c>
      <c r="F225" s="85" t="b">
        <v>0</v>
      </c>
      <c r="G225" s="85" t="b">
        <v>0</v>
      </c>
    </row>
    <row r="226" spans="1:7" ht="15">
      <c r="A226" s="85" t="s">
        <v>4677</v>
      </c>
      <c r="B226" s="85">
        <v>3</v>
      </c>
      <c r="C226" s="118">
        <v>0.0017061047082039895</v>
      </c>
      <c r="D226" s="85" t="s">
        <v>4880</v>
      </c>
      <c r="E226" s="85" t="b">
        <v>0</v>
      </c>
      <c r="F226" s="85" t="b">
        <v>0</v>
      </c>
      <c r="G226" s="85" t="b">
        <v>0</v>
      </c>
    </row>
    <row r="227" spans="1:7" ht="15">
      <c r="A227" s="85" t="s">
        <v>469</v>
      </c>
      <c r="B227" s="85">
        <v>3</v>
      </c>
      <c r="C227" s="118">
        <v>0.0017061047082039895</v>
      </c>
      <c r="D227" s="85" t="s">
        <v>4880</v>
      </c>
      <c r="E227" s="85" t="b">
        <v>0</v>
      </c>
      <c r="F227" s="85" t="b">
        <v>0</v>
      </c>
      <c r="G227" s="85" t="b">
        <v>0</v>
      </c>
    </row>
    <row r="228" spans="1:7" ht="15">
      <c r="A228" s="85" t="s">
        <v>4678</v>
      </c>
      <c r="B228" s="85">
        <v>3</v>
      </c>
      <c r="C228" s="118">
        <v>0.0017061047082039895</v>
      </c>
      <c r="D228" s="85" t="s">
        <v>4880</v>
      </c>
      <c r="E228" s="85" t="b">
        <v>0</v>
      </c>
      <c r="F228" s="85" t="b">
        <v>0</v>
      </c>
      <c r="G228" s="85" t="b">
        <v>0</v>
      </c>
    </row>
    <row r="229" spans="1:7" ht="15">
      <c r="A229" s="85" t="s">
        <v>497</v>
      </c>
      <c r="B229" s="85">
        <v>3</v>
      </c>
      <c r="C229" s="118">
        <v>0.0017061047082039895</v>
      </c>
      <c r="D229" s="85" t="s">
        <v>4880</v>
      </c>
      <c r="E229" s="85" t="b">
        <v>0</v>
      </c>
      <c r="F229" s="85" t="b">
        <v>0</v>
      </c>
      <c r="G229" s="85" t="b">
        <v>0</v>
      </c>
    </row>
    <row r="230" spans="1:7" ht="15">
      <c r="A230" s="85" t="s">
        <v>381</v>
      </c>
      <c r="B230" s="85">
        <v>3</v>
      </c>
      <c r="C230" s="118">
        <v>0.0017061047082039895</v>
      </c>
      <c r="D230" s="85" t="s">
        <v>4880</v>
      </c>
      <c r="E230" s="85" t="b">
        <v>0</v>
      </c>
      <c r="F230" s="85" t="b">
        <v>0</v>
      </c>
      <c r="G230" s="85" t="b">
        <v>0</v>
      </c>
    </row>
    <row r="231" spans="1:7" ht="15">
      <c r="A231" s="85" t="s">
        <v>485</v>
      </c>
      <c r="B231" s="85">
        <v>3</v>
      </c>
      <c r="C231" s="118">
        <v>0.0017061047082039895</v>
      </c>
      <c r="D231" s="85" t="s">
        <v>4880</v>
      </c>
      <c r="E231" s="85" t="b">
        <v>0</v>
      </c>
      <c r="F231" s="85" t="b">
        <v>0</v>
      </c>
      <c r="G231" s="85" t="b">
        <v>0</v>
      </c>
    </row>
    <row r="232" spans="1:7" ht="15">
      <c r="A232" s="85" t="s">
        <v>484</v>
      </c>
      <c r="B232" s="85">
        <v>3</v>
      </c>
      <c r="C232" s="118">
        <v>0.0017061047082039895</v>
      </c>
      <c r="D232" s="85" t="s">
        <v>4880</v>
      </c>
      <c r="E232" s="85" t="b">
        <v>0</v>
      </c>
      <c r="F232" s="85" t="b">
        <v>0</v>
      </c>
      <c r="G232" s="85" t="b">
        <v>0</v>
      </c>
    </row>
    <row r="233" spans="1:7" ht="15">
      <c r="A233" s="85" t="s">
        <v>4679</v>
      </c>
      <c r="B233" s="85">
        <v>3</v>
      </c>
      <c r="C233" s="118">
        <v>0.0017061047082039895</v>
      </c>
      <c r="D233" s="85" t="s">
        <v>4880</v>
      </c>
      <c r="E233" s="85" t="b">
        <v>0</v>
      </c>
      <c r="F233" s="85" t="b">
        <v>0</v>
      </c>
      <c r="G233" s="85" t="b">
        <v>0</v>
      </c>
    </row>
    <row r="234" spans="1:7" ht="15">
      <c r="A234" s="85" t="s">
        <v>4680</v>
      </c>
      <c r="B234" s="85">
        <v>3</v>
      </c>
      <c r="C234" s="118">
        <v>0.0017061047082039895</v>
      </c>
      <c r="D234" s="85" t="s">
        <v>4880</v>
      </c>
      <c r="E234" s="85" t="b">
        <v>0</v>
      </c>
      <c r="F234" s="85" t="b">
        <v>0</v>
      </c>
      <c r="G234" s="85" t="b">
        <v>0</v>
      </c>
    </row>
    <row r="235" spans="1:7" ht="15">
      <c r="A235" s="85" t="s">
        <v>4681</v>
      </c>
      <c r="B235" s="85">
        <v>3</v>
      </c>
      <c r="C235" s="118">
        <v>0.0017061047082039895</v>
      </c>
      <c r="D235" s="85" t="s">
        <v>4880</v>
      </c>
      <c r="E235" s="85" t="b">
        <v>0</v>
      </c>
      <c r="F235" s="85" t="b">
        <v>0</v>
      </c>
      <c r="G235" s="85" t="b">
        <v>0</v>
      </c>
    </row>
    <row r="236" spans="1:7" ht="15">
      <c r="A236" s="85" t="s">
        <v>4682</v>
      </c>
      <c r="B236" s="85">
        <v>3</v>
      </c>
      <c r="C236" s="118">
        <v>0.0017061047082039895</v>
      </c>
      <c r="D236" s="85" t="s">
        <v>4880</v>
      </c>
      <c r="E236" s="85" t="b">
        <v>0</v>
      </c>
      <c r="F236" s="85" t="b">
        <v>1</v>
      </c>
      <c r="G236" s="85" t="b">
        <v>0</v>
      </c>
    </row>
    <row r="237" spans="1:7" ht="15">
      <c r="A237" s="85" t="s">
        <v>4683</v>
      </c>
      <c r="B237" s="85">
        <v>3</v>
      </c>
      <c r="C237" s="118">
        <v>0.0017061047082039895</v>
      </c>
      <c r="D237" s="85" t="s">
        <v>4880</v>
      </c>
      <c r="E237" s="85" t="b">
        <v>0</v>
      </c>
      <c r="F237" s="85" t="b">
        <v>0</v>
      </c>
      <c r="G237" s="85" t="b">
        <v>0</v>
      </c>
    </row>
    <row r="238" spans="1:7" ht="15">
      <c r="A238" s="85" t="s">
        <v>4684</v>
      </c>
      <c r="B238" s="85">
        <v>3</v>
      </c>
      <c r="C238" s="118">
        <v>0.0017061047082039895</v>
      </c>
      <c r="D238" s="85" t="s">
        <v>4880</v>
      </c>
      <c r="E238" s="85" t="b">
        <v>0</v>
      </c>
      <c r="F238" s="85" t="b">
        <v>0</v>
      </c>
      <c r="G238" s="85" t="b">
        <v>0</v>
      </c>
    </row>
    <row r="239" spans="1:7" ht="15">
      <c r="A239" s="85" t="s">
        <v>4685</v>
      </c>
      <c r="B239" s="85">
        <v>3</v>
      </c>
      <c r="C239" s="118">
        <v>0.0017061047082039895</v>
      </c>
      <c r="D239" s="85" t="s">
        <v>4880</v>
      </c>
      <c r="E239" s="85" t="b">
        <v>0</v>
      </c>
      <c r="F239" s="85" t="b">
        <v>0</v>
      </c>
      <c r="G239" s="85" t="b">
        <v>0</v>
      </c>
    </row>
    <row r="240" spans="1:7" ht="15">
      <c r="A240" s="85" t="s">
        <v>4686</v>
      </c>
      <c r="B240" s="85">
        <v>3</v>
      </c>
      <c r="C240" s="118">
        <v>0.0017061047082039895</v>
      </c>
      <c r="D240" s="85" t="s">
        <v>4880</v>
      </c>
      <c r="E240" s="85" t="b">
        <v>0</v>
      </c>
      <c r="F240" s="85" t="b">
        <v>0</v>
      </c>
      <c r="G240" s="85" t="b">
        <v>0</v>
      </c>
    </row>
    <row r="241" spans="1:7" ht="15">
      <c r="A241" s="85" t="s">
        <v>4687</v>
      </c>
      <c r="B241" s="85">
        <v>3</v>
      </c>
      <c r="C241" s="118">
        <v>0.0017061047082039895</v>
      </c>
      <c r="D241" s="85" t="s">
        <v>4880</v>
      </c>
      <c r="E241" s="85" t="b">
        <v>0</v>
      </c>
      <c r="F241" s="85" t="b">
        <v>0</v>
      </c>
      <c r="G241" s="85" t="b">
        <v>0</v>
      </c>
    </row>
    <row r="242" spans="1:7" ht="15">
      <c r="A242" s="85" t="s">
        <v>4688</v>
      </c>
      <c r="B242" s="85">
        <v>3</v>
      </c>
      <c r="C242" s="118">
        <v>0.0017061047082039895</v>
      </c>
      <c r="D242" s="85" t="s">
        <v>4880</v>
      </c>
      <c r="E242" s="85" t="b">
        <v>0</v>
      </c>
      <c r="F242" s="85" t="b">
        <v>0</v>
      </c>
      <c r="G242" s="85" t="b">
        <v>0</v>
      </c>
    </row>
    <row r="243" spans="1:7" ht="15">
      <c r="A243" s="85" t="s">
        <v>4689</v>
      </c>
      <c r="B243" s="85">
        <v>3</v>
      </c>
      <c r="C243" s="118">
        <v>0.0017061047082039895</v>
      </c>
      <c r="D243" s="85" t="s">
        <v>4880</v>
      </c>
      <c r="E243" s="85" t="b">
        <v>0</v>
      </c>
      <c r="F243" s="85" t="b">
        <v>0</v>
      </c>
      <c r="G243" s="85" t="b">
        <v>0</v>
      </c>
    </row>
    <row r="244" spans="1:7" ht="15">
      <c r="A244" s="85" t="s">
        <v>4690</v>
      </c>
      <c r="B244" s="85">
        <v>3</v>
      </c>
      <c r="C244" s="118">
        <v>0.0017061047082039895</v>
      </c>
      <c r="D244" s="85" t="s">
        <v>4880</v>
      </c>
      <c r="E244" s="85" t="b">
        <v>0</v>
      </c>
      <c r="F244" s="85" t="b">
        <v>0</v>
      </c>
      <c r="G244" s="85" t="b">
        <v>0</v>
      </c>
    </row>
    <row r="245" spans="1:7" ht="15">
      <c r="A245" s="85" t="s">
        <v>4691</v>
      </c>
      <c r="B245" s="85">
        <v>3</v>
      </c>
      <c r="C245" s="118">
        <v>0.0017061047082039895</v>
      </c>
      <c r="D245" s="85" t="s">
        <v>4880</v>
      </c>
      <c r="E245" s="85" t="b">
        <v>0</v>
      </c>
      <c r="F245" s="85" t="b">
        <v>0</v>
      </c>
      <c r="G245" s="85" t="b">
        <v>0</v>
      </c>
    </row>
    <row r="246" spans="1:7" ht="15">
      <c r="A246" s="85" t="s">
        <v>4692</v>
      </c>
      <c r="B246" s="85">
        <v>3</v>
      </c>
      <c r="C246" s="118">
        <v>0.0017061047082039895</v>
      </c>
      <c r="D246" s="85" t="s">
        <v>4880</v>
      </c>
      <c r="E246" s="85" t="b">
        <v>0</v>
      </c>
      <c r="F246" s="85" t="b">
        <v>0</v>
      </c>
      <c r="G246" s="85" t="b">
        <v>0</v>
      </c>
    </row>
    <row r="247" spans="1:7" ht="15">
      <c r="A247" s="85" t="s">
        <v>4693</v>
      </c>
      <c r="B247" s="85">
        <v>3</v>
      </c>
      <c r="C247" s="118">
        <v>0.0017061047082039895</v>
      </c>
      <c r="D247" s="85" t="s">
        <v>4880</v>
      </c>
      <c r="E247" s="85" t="b">
        <v>0</v>
      </c>
      <c r="F247" s="85" t="b">
        <v>0</v>
      </c>
      <c r="G247" s="85" t="b">
        <v>0</v>
      </c>
    </row>
    <row r="248" spans="1:7" ht="15">
      <c r="A248" s="85" t="s">
        <v>4694</v>
      </c>
      <c r="B248" s="85">
        <v>3</v>
      </c>
      <c r="C248" s="118">
        <v>0.0017061047082039895</v>
      </c>
      <c r="D248" s="85" t="s">
        <v>4880</v>
      </c>
      <c r="E248" s="85" t="b">
        <v>0</v>
      </c>
      <c r="F248" s="85" t="b">
        <v>0</v>
      </c>
      <c r="G248" s="85" t="b">
        <v>0</v>
      </c>
    </row>
    <row r="249" spans="1:7" ht="15">
      <c r="A249" s="85" t="s">
        <v>4695</v>
      </c>
      <c r="B249" s="85">
        <v>3</v>
      </c>
      <c r="C249" s="118">
        <v>0.0017061047082039895</v>
      </c>
      <c r="D249" s="85" t="s">
        <v>4880</v>
      </c>
      <c r="E249" s="85" t="b">
        <v>0</v>
      </c>
      <c r="F249" s="85" t="b">
        <v>0</v>
      </c>
      <c r="G249" s="85" t="b">
        <v>0</v>
      </c>
    </row>
    <row r="250" spans="1:7" ht="15">
      <c r="A250" s="85" t="s">
        <v>4696</v>
      </c>
      <c r="B250" s="85">
        <v>3</v>
      </c>
      <c r="C250" s="118">
        <v>0.0017061047082039895</v>
      </c>
      <c r="D250" s="85" t="s">
        <v>4880</v>
      </c>
      <c r="E250" s="85" t="b">
        <v>0</v>
      </c>
      <c r="F250" s="85" t="b">
        <v>0</v>
      </c>
      <c r="G250" s="85" t="b">
        <v>0</v>
      </c>
    </row>
    <row r="251" spans="1:7" ht="15">
      <c r="A251" s="85" t="s">
        <v>4697</v>
      </c>
      <c r="B251" s="85">
        <v>3</v>
      </c>
      <c r="C251" s="118">
        <v>0.0018633758535350536</v>
      </c>
      <c r="D251" s="85" t="s">
        <v>4880</v>
      </c>
      <c r="E251" s="85" t="b">
        <v>0</v>
      </c>
      <c r="F251" s="85" t="b">
        <v>0</v>
      </c>
      <c r="G251" s="85" t="b">
        <v>0</v>
      </c>
    </row>
    <row r="252" spans="1:7" ht="15">
      <c r="A252" s="85" t="s">
        <v>4698</v>
      </c>
      <c r="B252" s="85">
        <v>3</v>
      </c>
      <c r="C252" s="118">
        <v>0.0017061047082039895</v>
      </c>
      <c r="D252" s="85" t="s">
        <v>4880</v>
      </c>
      <c r="E252" s="85" t="b">
        <v>0</v>
      </c>
      <c r="F252" s="85" t="b">
        <v>0</v>
      </c>
      <c r="G252" s="85" t="b">
        <v>0</v>
      </c>
    </row>
    <row r="253" spans="1:7" ht="15">
      <c r="A253" s="85" t="s">
        <v>4699</v>
      </c>
      <c r="B253" s="85">
        <v>3</v>
      </c>
      <c r="C253" s="118">
        <v>0.0017061047082039895</v>
      </c>
      <c r="D253" s="85" t="s">
        <v>4880</v>
      </c>
      <c r="E253" s="85" t="b">
        <v>0</v>
      </c>
      <c r="F253" s="85" t="b">
        <v>0</v>
      </c>
      <c r="G253" s="85" t="b">
        <v>0</v>
      </c>
    </row>
    <row r="254" spans="1:7" ht="15">
      <c r="A254" s="85" t="s">
        <v>4700</v>
      </c>
      <c r="B254" s="85">
        <v>3</v>
      </c>
      <c r="C254" s="118">
        <v>0.0018633758535350536</v>
      </c>
      <c r="D254" s="85" t="s">
        <v>4880</v>
      </c>
      <c r="E254" s="85" t="b">
        <v>0</v>
      </c>
      <c r="F254" s="85" t="b">
        <v>1</v>
      </c>
      <c r="G254" s="85" t="b">
        <v>0</v>
      </c>
    </row>
    <row r="255" spans="1:7" ht="15">
      <c r="A255" s="85" t="s">
        <v>4701</v>
      </c>
      <c r="B255" s="85">
        <v>3</v>
      </c>
      <c r="C255" s="118">
        <v>0.0017061047082039895</v>
      </c>
      <c r="D255" s="85" t="s">
        <v>4880</v>
      </c>
      <c r="E255" s="85" t="b">
        <v>0</v>
      </c>
      <c r="F255" s="85" t="b">
        <v>0</v>
      </c>
      <c r="G255" s="85" t="b">
        <v>0</v>
      </c>
    </row>
    <row r="256" spans="1:7" ht="15">
      <c r="A256" s="85" t="s">
        <v>4702</v>
      </c>
      <c r="B256" s="85">
        <v>3</v>
      </c>
      <c r="C256" s="118">
        <v>0.0017061047082039895</v>
      </c>
      <c r="D256" s="85" t="s">
        <v>4880</v>
      </c>
      <c r="E256" s="85" t="b">
        <v>0</v>
      </c>
      <c r="F256" s="85" t="b">
        <v>0</v>
      </c>
      <c r="G256" s="85" t="b">
        <v>0</v>
      </c>
    </row>
    <row r="257" spans="1:7" ht="15">
      <c r="A257" s="85" t="s">
        <v>4703</v>
      </c>
      <c r="B257" s="85">
        <v>3</v>
      </c>
      <c r="C257" s="118">
        <v>0.0017061047082039895</v>
      </c>
      <c r="D257" s="85" t="s">
        <v>4880</v>
      </c>
      <c r="E257" s="85" t="b">
        <v>0</v>
      </c>
      <c r="F257" s="85" t="b">
        <v>0</v>
      </c>
      <c r="G257" s="85" t="b">
        <v>0</v>
      </c>
    </row>
    <row r="258" spans="1:7" ht="15">
      <c r="A258" s="85" t="s">
        <v>4704</v>
      </c>
      <c r="B258" s="85">
        <v>3</v>
      </c>
      <c r="C258" s="118">
        <v>0.0017061047082039895</v>
      </c>
      <c r="D258" s="85" t="s">
        <v>4880</v>
      </c>
      <c r="E258" s="85" t="b">
        <v>0</v>
      </c>
      <c r="F258" s="85" t="b">
        <v>0</v>
      </c>
      <c r="G258" s="85" t="b">
        <v>0</v>
      </c>
    </row>
    <row r="259" spans="1:7" ht="15">
      <c r="A259" s="85" t="s">
        <v>4705</v>
      </c>
      <c r="B259" s="85">
        <v>3</v>
      </c>
      <c r="C259" s="118">
        <v>0.0017061047082039895</v>
      </c>
      <c r="D259" s="85" t="s">
        <v>4880</v>
      </c>
      <c r="E259" s="85" t="b">
        <v>0</v>
      </c>
      <c r="F259" s="85" t="b">
        <v>0</v>
      </c>
      <c r="G259" s="85" t="b">
        <v>0</v>
      </c>
    </row>
    <row r="260" spans="1:7" ht="15">
      <c r="A260" s="85" t="s">
        <v>4706</v>
      </c>
      <c r="B260" s="85">
        <v>3</v>
      </c>
      <c r="C260" s="118">
        <v>0.0021322326522822824</v>
      </c>
      <c r="D260" s="85" t="s">
        <v>4880</v>
      </c>
      <c r="E260" s="85" t="b">
        <v>0</v>
      </c>
      <c r="F260" s="85" t="b">
        <v>0</v>
      </c>
      <c r="G260" s="85" t="b">
        <v>0</v>
      </c>
    </row>
    <row r="261" spans="1:7" ht="15">
      <c r="A261" s="85" t="s">
        <v>4707</v>
      </c>
      <c r="B261" s="85">
        <v>3</v>
      </c>
      <c r="C261" s="118">
        <v>0.0017061047082039895</v>
      </c>
      <c r="D261" s="85" t="s">
        <v>4880</v>
      </c>
      <c r="E261" s="85" t="b">
        <v>0</v>
      </c>
      <c r="F261" s="85" t="b">
        <v>0</v>
      </c>
      <c r="G261" s="85" t="b">
        <v>0</v>
      </c>
    </row>
    <row r="262" spans="1:7" ht="15">
      <c r="A262" s="85" t="s">
        <v>4708</v>
      </c>
      <c r="B262" s="85">
        <v>3</v>
      </c>
      <c r="C262" s="118">
        <v>0.0017061047082039895</v>
      </c>
      <c r="D262" s="85" t="s">
        <v>4880</v>
      </c>
      <c r="E262" s="85" t="b">
        <v>0</v>
      </c>
      <c r="F262" s="85" t="b">
        <v>0</v>
      </c>
      <c r="G262" s="85" t="b">
        <v>0</v>
      </c>
    </row>
    <row r="263" spans="1:7" ht="15">
      <c r="A263" s="85" t="s">
        <v>4709</v>
      </c>
      <c r="B263" s="85">
        <v>3</v>
      </c>
      <c r="C263" s="118">
        <v>0.0017061047082039895</v>
      </c>
      <c r="D263" s="85" t="s">
        <v>4880</v>
      </c>
      <c r="E263" s="85" t="b">
        <v>0</v>
      </c>
      <c r="F263" s="85" t="b">
        <v>0</v>
      </c>
      <c r="G263" s="85" t="b">
        <v>0</v>
      </c>
    </row>
    <row r="264" spans="1:7" ht="15">
      <c r="A264" s="85" t="s">
        <v>4710</v>
      </c>
      <c r="B264" s="85">
        <v>3</v>
      </c>
      <c r="C264" s="118">
        <v>0.0017061047082039895</v>
      </c>
      <c r="D264" s="85" t="s">
        <v>4880</v>
      </c>
      <c r="E264" s="85" t="b">
        <v>0</v>
      </c>
      <c r="F264" s="85" t="b">
        <v>0</v>
      </c>
      <c r="G264" s="85" t="b">
        <v>0</v>
      </c>
    </row>
    <row r="265" spans="1:7" ht="15">
      <c r="A265" s="85" t="s">
        <v>4711</v>
      </c>
      <c r="B265" s="85">
        <v>3</v>
      </c>
      <c r="C265" s="118">
        <v>0.0017061047082039895</v>
      </c>
      <c r="D265" s="85" t="s">
        <v>4880</v>
      </c>
      <c r="E265" s="85" t="b">
        <v>0</v>
      </c>
      <c r="F265" s="85" t="b">
        <v>0</v>
      </c>
      <c r="G265" s="85" t="b">
        <v>0</v>
      </c>
    </row>
    <row r="266" spans="1:7" ht="15">
      <c r="A266" s="85" t="s">
        <v>4712</v>
      </c>
      <c r="B266" s="85">
        <v>3</v>
      </c>
      <c r="C266" s="118">
        <v>0.0017061047082039895</v>
      </c>
      <c r="D266" s="85" t="s">
        <v>4880</v>
      </c>
      <c r="E266" s="85" t="b">
        <v>0</v>
      </c>
      <c r="F266" s="85" t="b">
        <v>0</v>
      </c>
      <c r="G266" s="85" t="b">
        <v>0</v>
      </c>
    </row>
    <row r="267" spans="1:7" ht="15">
      <c r="A267" s="85" t="s">
        <v>4713</v>
      </c>
      <c r="B267" s="85">
        <v>3</v>
      </c>
      <c r="C267" s="118">
        <v>0.0017061047082039895</v>
      </c>
      <c r="D267" s="85" t="s">
        <v>4880</v>
      </c>
      <c r="E267" s="85" t="b">
        <v>0</v>
      </c>
      <c r="F267" s="85" t="b">
        <v>0</v>
      </c>
      <c r="G267" s="85" t="b">
        <v>0</v>
      </c>
    </row>
    <row r="268" spans="1:7" ht="15">
      <c r="A268" s="85" t="s">
        <v>4714</v>
      </c>
      <c r="B268" s="85">
        <v>3</v>
      </c>
      <c r="C268" s="118">
        <v>0.0017061047082039895</v>
      </c>
      <c r="D268" s="85" t="s">
        <v>4880</v>
      </c>
      <c r="E268" s="85" t="b">
        <v>0</v>
      </c>
      <c r="F268" s="85" t="b">
        <v>0</v>
      </c>
      <c r="G268" s="85" t="b">
        <v>0</v>
      </c>
    </row>
    <row r="269" spans="1:7" ht="15">
      <c r="A269" s="85" t="s">
        <v>4715</v>
      </c>
      <c r="B269" s="85">
        <v>3</v>
      </c>
      <c r="C269" s="118">
        <v>0.0017061047082039895</v>
      </c>
      <c r="D269" s="85" t="s">
        <v>4880</v>
      </c>
      <c r="E269" s="85" t="b">
        <v>0</v>
      </c>
      <c r="F269" s="85" t="b">
        <v>0</v>
      </c>
      <c r="G269" s="85" t="b">
        <v>0</v>
      </c>
    </row>
    <row r="270" spans="1:7" ht="15">
      <c r="A270" s="85" t="s">
        <v>4716</v>
      </c>
      <c r="B270" s="85">
        <v>3</v>
      </c>
      <c r="C270" s="118">
        <v>0.0017061047082039895</v>
      </c>
      <c r="D270" s="85" t="s">
        <v>4880</v>
      </c>
      <c r="E270" s="85" t="b">
        <v>0</v>
      </c>
      <c r="F270" s="85" t="b">
        <v>0</v>
      </c>
      <c r="G270" s="85" t="b">
        <v>0</v>
      </c>
    </row>
    <row r="271" spans="1:7" ht="15">
      <c r="A271" s="85" t="s">
        <v>4717</v>
      </c>
      <c r="B271" s="85">
        <v>3</v>
      </c>
      <c r="C271" s="118">
        <v>0.0017061047082039895</v>
      </c>
      <c r="D271" s="85" t="s">
        <v>4880</v>
      </c>
      <c r="E271" s="85" t="b">
        <v>0</v>
      </c>
      <c r="F271" s="85" t="b">
        <v>0</v>
      </c>
      <c r="G271" s="85" t="b">
        <v>0</v>
      </c>
    </row>
    <row r="272" spans="1:7" ht="15">
      <c r="A272" s="85" t="s">
        <v>4718</v>
      </c>
      <c r="B272" s="85">
        <v>3</v>
      </c>
      <c r="C272" s="118">
        <v>0.0017061047082039895</v>
      </c>
      <c r="D272" s="85" t="s">
        <v>4880</v>
      </c>
      <c r="E272" s="85" t="b">
        <v>0</v>
      </c>
      <c r="F272" s="85" t="b">
        <v>0</v>
      </c>
      <c r="G272" s="85" t="b">
        <v>0</v>
      </c>
    </row>
    <row r="273" spans="1:7" ht="15">
      <c r="A273" s="85" t="s">
        <v>4719</v>
      </c>
      <c r="B273" s="85">
        <v>3</v>
      </c>
      <c r="C273" s="118">
        <v>0.0017061047082039895</v>
      </c>
      <c r="D273" s="85" t="s">
        <v>4880</v>
      </c>
      <c r="E273" s="85" t="b">
        <v>0</v>
      </c>
      <c r="F273" s="85" t="b">
        <v>0</v>
      </c>
      <c r="G273" s="85" t="b">
        <v>0</v>
      </c>
    </row>
    <row r="274" spans="1:7" ht="15">
      <c r="A274" s="85" t="s">
        <v>4720</v>
      </c>
      <c r="B274" s="85">
        <v>3</v>
      </c>
      <c r="C274" s="118">
        <v>0.0017061047082039895</v>
      </c>
      <c r="D274" s="85" t="s">
        <v>4880</v>
      </c>
      <c r="E274" s="85" t="b">
        <v>0</v>
      </c>
      <c r="F274" s="85" t="b">
        <v>0</v>
      </c>
      <c r="G274" s="85" t="b">
        <v>0</v>
      </c>
    </row>
    <row r="275" spans="1:7" ht="15">
      <c r="A275" s="85" t="s">
        <v>4721</v>
      </c>
      <c r="B275" s="85">
        <v>3</v>
      </c>
      <c r="C275" s="118">
        <v>0.0017061047082039895</v>
      </c>
      <c r="D275" s="85" t="s">
        <v>4880</v>
      </c>
      <c r="E275" s="85" t="b">
        <v>0</v>
      </c>
      <c r="F275" s="85" t="b">
        <v>0</v>
      </c>
      <c r="G275" s="85" t="b">
        <v>0</v>
      </c>
    </row>
    <row r="276" spans="1:7" ht="15">
      <c r="A276" s="85" t="s">
        <v>4722</v>
      </c>
      <c r="B276" s="85">
        <v>3</v>
      </c>
      <c r="C276" s="118">
        <v>0.0017061047082039895</v>
      </c>
      <c r="D276" s="85" t="s">
        <v>4880</v>
      </c>
      <c r="E276" s="85" t="b">
        <v>0</v>
      </c>
      <c r="F276" s="85" t="b">
        <v>0</v>
      </c>
      <c r="G276" s="85" t="b">
        <v>0</v>
      </c>
    </row>
    <row r="277" spans="1:7" ht="15">
      <c r="A277" s="85" t="s">
        <v>4723</v>
      </c>
      <c r="B277" s="85">
        <v>3</v>
      </c>
      <c r="C277" s="118">
        <v>0.0017061047082039895</v>
      </c>
      <c r="D277" s="85" t="s">
        <v>4880</v>
      </c>
      <c r="E277" s="85" t="b">
        <v>0</v>
      </c>
      <c r="F277" s="85" t="b">
        <v>0</v>
      </c>
      <c r="G277" s="85" t="b">
        <v>0</v>
      </c>
    </row>
    <row r="278" spans="1:7" ht="15">
      <c r="A278" s="85" t="s">
        <v>4724</v>
      </c>
      <c r="B278" s="85">
        <v>3</v>
      </c>
      <c r="C278" s="118">
        <v>0.0017061047082039895</v>
      </c>
      <c r="D278" s="85" t="s">
        <v>4880</v>
      </c>
      <c r="E278" s="85" t="b">
        <v>0</v>
      </c>
      <c r="F278" s="85" t="b">
        <v>0</v>
      </c>
      <c r="G278" s="85" t="b">
        <v>0</v>
      </c>
    </row>
    <row r="279" spans="1:7" ht="15">
      <c r="A279" s="85" t="s">
        <v>4725</v>
      </c>
      <c r="B279" s="85">
        <v>3</v>
      </c>
      <c r="C279" s="118">
        <v>0.0017061047082039895</v>
      </c>
      <c r="D279" s="85" t="s">
        <v>4880</v>
      </c>
      <c r="E279" s="85" t="b">
        <v>0</v>
      </c>
      <c r="F279" s="85" t="b">
        <v>0</v>
      </c>
      <c r="G279" s="85" t="b">
        <v>0</v>
      </c>
    </row>
    <row r="280" spans="1:7" ht="15">
      <c r="A280" s="85" t="s">
        <v>4726</v>
      </c>
      <c r="B280" s="85">
        <v>3</v>
      </c>
      <c r="C280" s="118">
        <v>0.0017061047082039895</v>
      </c>
      <c r="D280" s="85" t="s">
        <v>4880</v>
      </c>
      <c r="E280" s="85" t="b">
        <v>0</v>
      </c>
      <c r="F280" s="85" t="b">
        <v>0</v>
      </c>
      <c r="G280" s="85" t="b">
        <v>0</v>
      </c>
    </row>
    <row r="281" spans="1:7" ht="15">
      <c r="A281" s="85" t="s">
        <v>4727</v>
      </c>
      <c r="B281" s="85">
        <v>3</v>
      </c>
      <c r="C281" s="118">
        <v>0.0017061047082039895</v>
      </c>
      <c r="D281" s="85" t="s">
        <v>4880</v>
      </c>
      <c r="E281" s="85" t="b">
        <v>0</v>
      </c>
      <c r="F281" s="85" t="b">
        <v>0</v>
      </c>
      <c r="G281" s="85" t="b">
        <v>0</v>
      </c>
    </row>
    <row r="282" spans="1:7" ht="15">
      <c r="A282" s="85" t="s">
        <v>4728</v>
      </c>
      <c r="B282" s="85">
        <v>3</v>
      </c>
      <c r="C282" s="118">
        <v>0.0017061047082039895</v>
      </c>
      <c r="D282" s="85" t="s">
        <v>4880</v>
      </c>
      <c r="E282" s="85" t="b">
        <v>0</v>
      </c>
      <c r="F282" s="85" t="b">
        <v>0</v>
      </c>
      <c r="G282" s="85" t="b">
        <v>0</v>
      </c>
    </row>
    <row r="283" spans="1:7" ht="15">
      <c r="A283" s="85" t="s">
        <v>4729</v>
      </c>
      <c r="B283" s="85">
        <v>3</v>
      </c>
      <c r="C283" s="118">
        <v>0.0017061047082039895</v>
      </c>
      <c r="D283" s="85" t="s">
        <v>4880</v>
      </c>
      <c r="E283" s="85" t="b">
        <v>0</v>
      </c>
      <c r="F283" s="85" t="b">
        <v>0</v>
      </c>
      <c r="G283" s="85" t="b">
        <v>0</v>
      </c>
    </row>
    <row r="284" spans="1:7" ht="15">
      <c r="A284" s="85" t="s">
        <v>4730</v>
      </c>
      <c r="B284" s="85">
        <v>3</v>
      </c>
      <c r="C284" s="118">
        <v>0.0017061047082039895</v>
      </c>
      <c r="D284" s="85" t="s">
        <v>4880</v>
      </c>
      <c r="E284" s="85" t="b">
        <v>0</v>
      </c>
      <c r="F284" s="85" t="b">
        <v>0</v>
      </c>
      <c r="G284" s="85" t="b">
        <v>0</v>
      </c>
    </row>
    <row r="285" spans="1:7" ht="15">
      <c r="A285" s="85" t="s">
        <v>4731</v>
      </c>
      <c r="B285" s="85">
        <v>3</v>
      </c>
      <c r="C285" s="118">
        <v>0.0017061047082039895</v>
      </c>
      <c r="D285" s="85" t="s">
        <v>4880</v>
      </c>
      <c r="E285" s="85" t="b">
        <v>0</v>
      </c>
      <c r="F285" s="85" t="b">
        <v>0</v>
      </c>
      <c r="G285" s="85" t="b">
        <v>0</v>
      </c>
    </row>
    <row r="286" spans="1:7" ht="15">
      <c r="A286" s="85" t="s">
        <v>4732</v>
      </c>
      <c r="B286" s="85">
        <v>3</v>
      </c>
      <c r="C286" s="118">
        <v>0.0017061047082039895</v>
      </c>
      <c r="D286" s="85" t="s">
        <v>4880</v>
      </c>
      <c r="E286" s="85" t="b">
        <v>0</v>
      </c>
      <c r="F286" s="85" t="b">
        <v>0</v>
      </c>
      <c r="G286" s="85" t="b">
        <v>0</v>
      </c>
    </row>
    <row r="287" spans="1:7" ht="15">
      <c r="A287" s="85" t="s">
        <v>4733</v>
      </c>
      <c r="B287" s="85">
        <v>3</v>
      </c>
      <c r="C287" s="118">
        <v>0.0017061047082039895</v>
      </c>
      <c r="D287" s="85" t="s">
        <v>4880</v>
      </c>
      <c r="E287" s="85" t="b">
        <v>0</v>
      </c>
      <c r="F287" s="85" t="b">
        <v>0</v>
      </c>
      <c r="G287" s="85" t="b">
        <v>0</v>
      </c>
    </row>
    <row r="288" spans="1:7" ht="15">
      <c r="A288" s="85" t="s">
        <v>4734</v>
      </c>
      <c r="B288" s="85">
        <v>3</v>
      </c>
      <c r="C288" s="118">
        <v>0.0017061047082039895</v>
      </c>
      <c r="D288" s="85" t="s">
        <v>4880</v>
      </c>
      <c r="E288" s="85" t="b">
        <v>0</v>
      </c>
      <c r="F288" s="85" t="b">
        <v>1</v>
      </c>
      <c r="G288" s="85" t="b">
        <v>0</v>
      </c>
    </row>
    <row r="289" spans="1:7" ht="15">
      <c r="A289" s="85" t="s">
        <v>4735</v>
      </c>
      <c r="B289" s="85">
        <v>3</v>
      </c>
      <c r="C289" s="118">
        <v>0.0017061047082039895</v>
      </c>
      <c r="D289" s="85" t="s">
        <v>4880</v>
      </c>
      <c r="E289" s="85" t="b">
        <v>0</v>
      </c>
      <c r="F289" s="85" t="b">
        <v>0</v>
      </c>
      <c r="G289" s="85" t="b">
        <v>0</v>
      </c>
    </row>
    <row r="290" spans="1:7" ht="15">
      <c r="A290" s="85" t="s">
        <v>4736</v>
      </c>
      <c r="B290" s="85">
        <v>3</v>
      </c>
      <c r="C290" s="118">
        <v>0.0017061047082039895</v>
      </c>
      <c r="D290" s="85" t="s">
        <v>4880</v>
      </c>
      <c r="E290" s="85" t="b">
        <v>0</v>
      </c>
      <c r="F290" s="85" t="b">
        <v>0</v>
      </c>
      <c r="G290" s="85" t="b">
        <v>0</v>
      </c>
    </row>
    <row r="291" spans="1:7" ht="15">
      <c r="A291" s="85" t="s">
        <v>4737</v>
      </c>
      <c r="B291" s="85">
        <v>3</v>
      </c>
      <c r="C291" s="118">
        <v>0.0017061047082039895</v>
      </c>
      <c r="D291" s="85" t="s">
        <v>4880</v>
      </c>
      <c r="E291" s="85" t="b">
        <v>0</v>
      </c>
      <c r="F291" s="85" t="b">
        <v>0</v>
      </c>
      <c r="G291" s="85" t="b">
        <v>0</v>
      </c>
    </row>
    <row r="292" spans="1:7" ht="15">
      <c r="A292" s="85" t="s">
        <v>4738</v>
      </c>
      <c r="B292" s="85">
        <v>3</v>
      </c>
      <c r="C292" s="118">
        <v>0.0017061047082039895</v>
      </c>
      <c r="D292" s="85" t="s">
        <v>4880</v>
      </c>
      <c r="E292" s="85" t="b">
        <v>0</v>
      </c>
      <c r="F292" s="85" t="b">
        <v>0</v>
      </c>
      <c r="G292" s="85" t="b">
        <v>0</v>
      </c>
    </row>
    <row r="293" spans="1:7" ht="15">
      <c r="A293" s="85" t="s">
        <v>4739</v>
      </c>
      <c r="B293" s="85">
        <v>3</v>
      </c>
      <c r="C293" s="118">
        <v>0.0017061047082039895</v>
      </c>
      <c r="D293" s="85" t="s">
        <v>4880</v>
      </c>
      <c r="E293" s="85" t="b">
        <v>0</v>
      </c>
      <c r="F293" s="85" t="b">
        <v>0</v>
      </c>
      <c r="G293" s="85" t="b">
        <v>0</v>
      </c>
    </row>
    <row r="294" spans="1:7" ht="15">
      <c r="A294" s="85" t="s">
        <v>4186</v>
      </c>
      <c r="B294" s="85">
        <v>3</v>
      </c>
      <c r="C294" s="118">
        <v>0.0017061047082039895</v>
      </c>
      <c r="D294" s="85" t="s">
        <v>4880</v>
      </c>
      <c r="E294" s="85" t="b">
        <v>0</v>
      </c>
      <c r="F294" s="85" t="b">
        <v>0</v>
      </c>
      <c r="G294" s="85" t="b">
        <v>0</v>
      </c>
    </row>
    <row r="295" spans="1:7" ht="15">
      <c r="A295" s="85" t="s">
        <v>4740</v>
      </c>
      <c r="B295" s="85">
        <v>3</v>
      </c>
      <c r="C295" s="118">
        <v>0.0021322326522822824</v>
      </c>
      <c r="D295" s="85" t="s">
        <v>4880</v>
      </c>
      <c r="E295" s="85" t="b">
        <v>0</v>
      </c>
      <c r="F295" s="85" t="b">
        <v>1</v>
      </c>
      <c r="G295" s="85" t="b">
        <v>0</v>
      </c>
    </row>
    <row r="296" spans="1:7" ht="15">
      <c r="A296" s="85" t="s">
        <v>4741</v>
      </c>
      <c r="B296" s="85">
        <v>2</v>
      </c>
      <c r="C296" s="118">
        <v>0.001242250569023369</v>
      </c>
      <c r="D296" s="85" t="s">
        <v>4880</v>
      </c>
      <c r="E296" s="85" t="b">
        <v>0</v>
      </c>
      <c r="F296" s="85" t="b">
        <v>0</v>
      </c>
      <c r="G296" s="85" t="b">
        <v>0</v>
      </c>
    </row>
    <row r="297" spans="1:7" ht="15">
      <c r="A297" s="85" t="s">
        <v>4742</v>
      </c>
      <c r="B297" s="85">
        <v>2</v>
      </c>
      <c r="C297" s="118">
        <v>0.001242250569023369</v>
      </c>
      <c r="D297" s="85" t="s">
        <v>4880</v>
      </c>
      <c r="E297" s="85" t="b">
        <v>0</v>
      </c>
      <c r="F297" s="85" t="b">
        <v>0</v>
      </c>
      <c r="G297" s="85" t="b">
        <v>0</v>
      </c>
    </row>
    <row r="298" spans="1:7" ht="15">
      <c r="A298" s="85" t="s">
        <v>413</v>
      </c>
      <c r="B298" s="85">
        <v>2</v>
      </c>
      <c r="C298" s="118">
        <v>0.001242250569023369</v>
      </c>
      <c r="D298" s="85" t="s">
        <v>4880</v>
      </c>
      <c r="E298" s="85" t="b">
        <v>0</v>
      </c>
      <c r="F298" s="85" t="b">
        <v>0</v>
      </c>
      <c r="G298" s="85" t="b">
        <v>0</v>
      </c>
    </row>
    <row r="299" spans="1:7" ht="15">
      <c r="A299" s="85" t="s">
        <v>4743</v>
      </c>
      <c r="B299" s="85">
        <v>2</v>
      </c>
      <c r="C299" s="118">
        <v>0.001242250569023369</v>
      </c>
      <c r="D299" s="85" t="s">
        <v>4880</v>
      </c>
      <c r="E299" s="85" t="b">
        <v>0</v>
      </c>
      <c r="F299" s="85" t="b">
        <v>0</v>
      </c>
      <c r="G299" s="85" t="b">
        <v>0</v>
      </c>
    </row>
    <row r="300" spans="1:7" ht="15">
      <c r="A300" s="85" t="s">
        <v>4744</v>
      </c>
      <c r="B300" s="85">
        <v>2</v>
      </c>
      <c r="C300" s="118">
        <v>0.001242250569023369</v>
      </c>
      <c r="D300" s="85" t="s">
        <v>4880</v>
      </c>
      <c r="E300" s="85" t="b">
        <v>0</v>
      </c>
      <c r="F300" s="85" t="b">
        <v>0</v>
      </c>
      <c r="G300" s="85" t="b">
        <v>0</v>
      </c>
    </row>
    <row r="301" spans="1:7" ht="15">
      <c r="A301" s="85" t="s">
        <v>4745</v>
      </c>
      <c r="B301" s="85">
        <v>2</v>
      </c>
      <c r="C301" s="118">
        <v>0.001242250569023369</v>
      </c>
      <c r="D301" s="85" t="s">
        <v>4880</v>
      </c>
      <c r="E301" s="85" t="b">
        <v>0</v>
      </c>
      <c r="F301" s="85" t="b">
        <v>0</v>
      </c>
      <c r="G301" s="85" t="b">
        <v>0</v>
      </c>
    </row>
    <row r="302" spans="1:7" ht="15">
      <c r="A302" s="85" t="s">
        <v>4746</v>
      </c>
      <c r="B302" s="85">
        <v>2</v>
      </c>
      <c r="C302" s="118">
        <v>0.001242250569023369</v>
      </c>
      <c r="D302" s="85" t="s">
        <v>4880</v>
      </c>
      <c r="E302" s="85" t="b">
        <v>0</v>
      </c>
      <c r="F302" s="85" t="b">
        <v>0</v>
      </c>
      <c r="G302" s="85" t="b">
        <v>0</v>
      </c>
    </row>
    <row r="303" spans="1:7" ht="15">
      <c r="A303" s="85" t="s">
        <v>4747</v>
      </c>
      <c r="B303" s="85">
        <v>2</v>
      </c>
      <c r="C303" s="118">
        <v>0.001242250569023369</v>
      </c>
      <c r="D303" s="85" t="s">
        <v>4880</v>
      </c>
      <c r="E303" s="85" t="b">
        <v>0</v>
      </c>
      <c r="F303" s="85" t="b">
        <v>0</v>
      </c>
      <c r="G303" s="85" t="b">
        <v>0</v>
      </c>
    </row>
    <row r="304" spans="1:7" ht="15">
      <c r="A304" s="85" t="s">
        <v>4748</v>
      </c>
      <c r="B304" s="85">
        <v>2</v>
      </c>
      <c r="C304" s="118">
        <v>0.001242250569023369</v>
      </c>
      <c r="D304" s="85" t="s">
        <v>4880</v>
      </c>
      <c r="E304" s="85" t="b">
        <v>0</v>
      </c>
      <c r="F304" s="85" t="b">
        <v>0</v>
      </c>
      <c r="G304" s="85" t="b">
        <v>0</v>
      </c>
    </row>
    <row r="305" spans="1:7" ht="15">
      <c r="A305" s="85" t="s">
        <v>4749</v>
      </c>
      <c r="B305" s="85">
        <v>2</v>
      </c>
      <c r="C305" s="118">
        <v>0.001242250569023369</v>
      </c>
      <c r="D305" s="85" t="s">
        <v>4880</v>
      </c>
      <c r="E305" s="85" t="b">
        <v>0</v>
      </c>
      <c r="F305" s="85" t="b">
        <v>0</v>
      </c>
      <c r="G305" s="85" t="b">
        <v>0</v>
      </c>
    </row>
    <row r="306" spans="1:7" ht="15">
      <c r="A306" s="85" t="s">
        <v>4750</v>
      </c>
      <c r="B306" s="85">
        <v>2</v>
      </c>
      <c r="C306" s="118">
        <v>0.001242250569023369</v>
      </c>
      <c r="D306" s="85" t="s">
        <v>4880</v>
      </c>
      <c r="E306" s="85" t="b">
        <v>0</v>
      </c>
      <c r="F306" s="85" t="b">
        <v>0</v>
      </c>
      <c r="G306" s="85" t="b">
        <v>0</v>
      </c>
    </row>
    <row r="307" spans="1:7" ht="15">
      <c r="A307" s="85" t="s">
        <v>4043</v>
      </c>
      <c r="B307" s="85">
        <v>2</v>
      </c>
      <c r="C307" s="118">
        <v>0.001421488434854855</v>
      </c>
      <c r="D307" s="85" t="s">
        <v>4880</v>
      </c>
      <c r="E307" s="85" t="b">
        <v>0</v>
      </c>
      <c r="F307" s="85" t="b">
        <v>0</v>
      </c>
      <c r="G307" s="85" t="b">
        <v>0</v>
      </c>
    </row>
    <row r="308" spans="1:7" ht="15">
      <c r="A308" s="85" t="s">
        <v>4751</v>
      </c>
      <c r="B308" s="85">
        <v>2</v>
      </c>
      <c r="C308" s="118">
        <v>0.001242250569023369</v>
      </c>
      <c r="D308" s="85" t="s">
        <v>4880</v>
      </c>
      <c r="E308" s="85" t="b">
        <v>0</v>
      </c>
      <c r="F308" s="85" t="b">
        <v>0</v>
      </c>
      <c r="G308" s="85" t="b">
        <v>0</v>
      </c>
    </row>
    <row r="309" spans="1:7" ht="15">
      <c r="A309" s="85" t="s">
        <v>4752</v>
      </c>
      <c r="B309" s="85">
        <v>2</v>
      </c>
      <c r="C309" s="118">
        <v>0.001242250569023369</v>
      </c>
      <c r="D309" s="85" t="s">
        <v>4880</v>
      </c>
      <c r="E309" s="85" t="b">
        <v>0</v>
      </c>
      <c r="F309" s="85" t="b">
        <v>0</v>
      </c>
      <c r="G309" s="85" t="b">
        <v>0</v>
      </c>
    </row>
    <row r="310" spans="1:7" ht="15">
      <c r="A310" s="85" t="s">
        <v>4753</v>
      </c>
      <c r="B310" s="85">
        <v>2</v>
      </c>
      <c r="C310" s="118">
        <v>0.001242250569023369</v>
      </c>
      <c r="D310" s="85" t="s">
        <v>4880</v>
      </c>
      <c r="E310" s="85" t="b">
        <v>0</v>
      </c>
      <c r="F310" s="85" t="b">
        <v>0</v>
      </c>
      <c r="G310" s="85" t="b">
        <v>0</v>
      </c>
    </row>
    <row r="311" spans="1:7" ht="15">
      <c r="A311" s="85" t="s">
        <v>4754</v>
      </c>
      <c r="B311" s="85">
        <v>2</v>
      </c>
      <c r="C311" s="118">
        <v>0.001242250569023369</v>
      </c>
      <c r="D311" s="85" t="s">
        <v>4880</v>
      </c>
      <c r="E311" s="85" t="b">
        <v>0</v>
      </c>
      <c r="F311" s="85" t="b">
        <v>0</v>
      </c>
      <c r="G311" s="85" t="b">
        <v>0</v>
      </c>
    </row>
    <row r="312" spans="1:7" ht="15">
      <c r="A312" s="85" t="s">
        <v>511</v>
      </c>
      <c r="B312" s="85">
        <v>2</v>
      </c>
      <c r="C312" s="118">
        <v>0.001242250569023369</v>
      </c>
      <c r="D312" s="85" t="s">
        <v>4880</v>
      </c>
      <c r="E312" s="85" t="b">
        <v>0</v>
      </c>
      <c r="F312" s="85" t="b">
        <v>0</v>
      </c>
      <c r="G312" s="85" t="b">
        <v>0</v>
      </c>
    </row>
    <row r="313" spans="1:7" ht="15">
      <c r="A313" s="85" t="s">
        <v>510</v>
      </c>
      <c r="B313" s="85">
        <v>2</v>
      </c>
      <c r="C313" s="118">
        <v>0.001242250569023369</v>
      </c>
      <c r="D313" s="85" t="s">
        <v>4880</v>
      </c>
      <c r="E313" s="85" t="b">
        <v>0</v>
      </c>
      <c r="F313" s="85" t="b">
        <v>0</v>
      </c>
      <c r="G313" s="85" t="b">
        <v>0</v>
      </c>
    </row>
    <row r="314" spans="1:7" ht="15">
      <c r="A314" s="85" t="s">
        <v>509</v>
      </c>
      <c r="B314" s="85">
        <v>2</v>
      </c>
      <c r="C314" s="118">
        <v>0.001242250569023369</v>
      </c>
      <c r="D314" s="85" t="s">
        <v>4880</v>
      </c>
      <c r="E314" s="85" t="b">
        <v>0</v>
      </c>
      <c r="F314" s="85" t="b">
        <v>0</v>
      </c>
      <c r="G314" s="85" t="b">
        <v>0</v>
      </c>
    </row>
    <row r="315" spans="1:7" ht="15">
      <c r="A315" s="85" t="s">
        <v>508</v>
      </c>
      <c r="B315" s="85">
        <v>2</v>
      </c>
      <c r="C315" s="118">
        <v>0.001242250569023369</v>
      </c>
      <c r="D315" s="85" t="s">
        <v>4880</v>
      </c>
      <c r="E315" s="85" t="b">
        <v>0</v>
      </c>
      <c r="F315" s="85" t="b">
        <v>0</v>
      </c>
      <c r="G315" s="85" t="b">
        <v>0</v>
      </c>
    </row>
    <row r="316" spans="1:7" ht="15">
      <c r="A316" s="85" t="s">
        <v>507</v>
      </c>
      <c r="B316" s="85">
        <v>2</v>
      </c>
      <c r="C316" s="118">
        <v>0.001242250569023369</v>
      </c>
      <c r="D316" s="85" t="s">
        <v>4880</v>
      </c>
      <c r="E316" s="85" t="b">
        <v>0</v>
      </c>
      <c r="F316" s="85" t="b">
        <v>0</v>
      </c>
      <c r="G316" s="85" t="b">
        <v>0</v>
      </c>
    </row>
    <row r="317" spans="1:7" ht="15">
      <c r="A317" s="85" t="s">
        <v>506</v>
      </c>
      <c r="B317" s="85">
        <v>2</v>
      </c>
      <c r="C317" s="118">
        <v>0.001242250569023369</v>
      </c>
      <c r="D317" s="85" t="s">
        <v>4880</v>
      </c>
      <c r="E317" s="85" t="b">
        <v>0</v>
      </c>
      <c r="F317" s="85" t="b">
        <v>0</v>
      </c>
      <c r="G317" s="85" t="b">
        <v>0</v>
      </c>
    </row>
    <row r="318" spans="1:7" ht="15">
      <c r="A318" s="85" t="s">
        <v>505</v>
      </c>
      <c r="B318" s="85">
        <v>2</v>
      </c>
      <c r="C318" s="118">
        <v>0.001242250569023369</v>
      </c>
      <c r="D318" s="85" t="s">
        <v>4880</v>
      </c>
      <c r="E318" s="85" t="b">
        <v>0</v>
      </c>
      <c r="F318" s="85" t="b">
        <v>0</v>
      </c>
      <c r="G318" s="85" t="b">
        <v>0</v>
      </c>
    </row>
    <row r="319" spans="1:7" ht="15">
      <c r="A319" s="85" t="s">
        <v>504</v>
      </c>
      <c r="B319" s="85">
        <v>2</v>
      </c>
      <c r="C319" s="118">
        <v>0.001242250569023369</v>
      </c>
      <c r="D319" s="85" t="s">
        <v>4880</v>
      </c>
      <c r="E319" s="85" t="b">
        <v>0</v>
      </c>
      <c r="F319" s="85" t="b">
        <v>0</v>
      </c>
      <c r="G319" s="85" t="b">
        <v>0</v>
      </c>
    </row>
    <row r="320" spans="1:7" ht="15">
      <c r="A320" s="85" t="s">
        <v>4755</v>
      </c>
      <c r="B320" s="85">
        <v>2</v>
      </c>
      <c r="C320" s="118">
        <v>0.001242250569023369</v>
      </c>
      <c r="D320" s="85" t="s">
        <v>4880</v>
      </c>
      <c r="E320" s="85" t="b">
        <v>0</v>
      </c>
      <c r="F320" s="85" t="b">
        <v>0</v>
      </c>
      <c r="G320" s="85" t="b">
        <v>0</v>
      </c>
    </row>
    <row r="321" spans="1:7" ht="15">
      <c r="A321" s="85" t="s">
        <v>4756</v>
      </c>
      <c r="B321" s="85">
        <v>2</v>
      </c>
      <c r="C321" s="118">
        <v>0.001242250569023369</v>
      </c>
      <c r="D321" s="85" t="s">
        <v>4880</v>
      </c>
      <c r="E321" s="85" t="b">
        <v>0</v>
      </c>
      <c r="F321" s="85" t="b">
        <v>0</v>
      </c>
      <c r="G321" s="85" t="b">
        <v>0</v>
      </c>
    </row>
    <row r="322" spans="1:7" ht="15">
      <c r="A322" s="85" t="s">
        <v>4757</v>
      </c>
      <c r="B322" s="85">
        <v>2</v>
      </c>
      <c r="C322" s="118">
        <v>0.001242250569023369</v>
      </c>
      <c r="D322" s="85" t="s">
        <v>4880</v>
      </c>
      <c r="E322" s="85" t="b">
        <v>0</v>
      </c>
      <c r="F322" s="85" t="b">
        <v>0</v>
      </c>
      <c r="G322" s="85" t="b">
        <v>0</v>
      </c>
    </row>
    <row r="323" spans="1:7" ht="15">
      <c r="A323" s="85" t="s">
        <v>4758</v>
      </c>
      <c r="B323" s="85">
        <v>2</v>
      </c>
      <c r="C323" s="118">
        <v>0.001242250569023369</v>
      </c>
      <c r="D323" s="85" t="s">
        <v>4880</v>
      </c>
      <c r="E323" s="85" t="b">
        <v>0</v>
      </c>
      <c r="F323" s="85" t="b">
        <v>0</v>
      </c>
      <c r="G323" s="85" t="b">
        <v>0</v>
      </c>
    </row>
    <row r="324" spans="1:7" ht="15">
      <c r="A324" s="85" t="s">
        <v>4759</v>
      </c>
      <c r="B324" s="85">
        <v>2</v>
      </c>
      <c r="C324" s="118">
        <v>0.001242250569023369</v>
      </c>
      <c r="D324" s="85" t="s">
        <v>4880</v>
      </c>
      <c r="E324" s="85" t="b">
        <v>0</v>
      </c>
      <c r="F324" s="85" t="b">
        <v>0</v>
      </c>
      <c r="G324" s="85" t="b">
        <v>0</v>
      </c>
    </row>
    <row r="325" spans="1:7" ht="15">
      <c r="A325" s="85" t="s">
        <v>4760</v>
      </c>
      <c r="B325" s="85">
        <v>2</v>
      </c>
      <c r="C325" s="118">
        <v>0.001421488434854855</v>
      </c>
      <c r="D325" s="85" t="s">
        <v>4880</v>
      </c>
      <c r="E325" s="85" t="b">
        <v>0</v>
      </c>
      <c r="F325" s="85" t="b">
        <v>0</v>
      </c>
      <c r="G325" s="85" t="b">
        <v>0</v>
      </c>
    </row>
    <row r="326" spans="1:7" ht="15">
      <c r="A326" s="85" t="s">
        <v>4761</v>
      </c>
      <c r="B326" s="85">
        <v>2</v>
      </c>
      <c r="C326" s="118">
        <v>0.001242250569023369</v>
      </c>
      <c r="D326" s="85" t="s">
        <v>4880</v>
      </c>
      <c r="E326" s="85" t="b">
        <v>0</v>
      </c>
      <c r="F326" s="85" t="b">
        <v>0</v>
      </c>
      <c r="G326" s="85" t="b">
        <v>0</v>
      </c>
    </row>
    <row r="327" spans="1:7" ht="15">
      <c r="A327" s="85" t="s">
        <v>4762</v>
      </c>
      <c r="B327" s="85">
        <v>2</v>
      </c>
      <c r="C327" s="118">
        <v>0.001242250569023369</v>
      </c>
      <c r="D327" s="85" t="s">
        <v>4880</v>
      </c>
      <c r="E327" s="85" t="b">
        <v>0</v>
      </c>
      <c r="F327" s="85" t="b">
        <v>0</v>
      </c>
      <c r="G327" s="85" t="b">
        <v>0</v>
      </c>
    </row>
    <row r="328" spans="1:7" ht="15">
      <c r="A328" s="85" t="s">
        <v>4763</v>
      </c>
      <c r="B328" s="85">
        <v>2</v>
      </c>
      <c r="C328" s="118">
        <v>0.001242250569023369</v>
      </c>
      <c r="D328" s="85" t="s">
        <v>4880</v>
      </c>
      <c r="E328" s="85" t="b">
        <v>0</v>
      </c>
      <c r="F328" s="85" t="b">
        <v>0</v>
      </c>
      <c r="G328" s="85" t="b">
        <v>0</v>
      </c>
    </row>
    <row r="329" spans="1:7" ht="15">
      <c r="A329" s="85" t="s">
        <v>4764</v>
      </c>
      <c r="B329" s="85">
        <v>2</v>
      </c>
      <c r="C329" s="118">
        <v>0.001242250569023369</v>
      </c>
      <c r="D329" s="85" t="s">
        <v>4880</v>
      </c>
      <c r="E329" s="85" t="b">
        <v>0</v>
      </c>
      <c r="F329" s="85" t="b">
        <v>0</v>
      </c>
      <c r="G329" s="85" t="b">
        <v>0</v>
      </c>
    </row>
    <row r="330" spans="1:7" ht="15">
      <c r="A330" s="85" t="s">
        <v>4765</v>
      </c>
      <c r="B330" s="85">
        <v>2</v>
      </c>
      <c r="C330" s="118">
        <v>0.001242250569023369</v>
      </c>
      <c r="D330" s="85" t="s">
        <v>4880</v>
      </c>
      <c r="E330" s="85" t="b">
        <v>0</v>
      </c>
      <c r="F330" s="85" t="b">
        <v>0</v>
      </c>
      <c r="G330" s="85" t="b">
        <v>0</v>
      </c>
    </row>
    <row r="331" spans="1:7" ht="15">
      <c r="A331" s="85" t="s">
        <v>498</v>
      </c>
      <c r="B331" s="85">
        <v>2</v>
      </c>
      <c r="C331" s="118">
        <v>0.001242250569023369</v>
      </c>
      <c r="D331" s="85" t="s">
        <v>4880</v>
      </c>
      <c r="E331" s="85" t="b">
        <v>0</v>
      </c>
      <c r="F331" s="85" t="b">
        <v>0</v>
      </c>
      <c r="G331" s="85" t="b">
        <v>0</v>
      </c>
    </row>
    <row r="332" spans="1:7" ht="15">
      <c r="A332" s="85" t="s">
        <v>4766</v>
      </c>
      <c r="B332" s="85">
        <v>2</v>
      </c>
      <c r="C332" s="118">
        <v>0.001421488434854855</v>
      </c>
      <c r="D332" s="85" t="s">
        <v>4880</v>
      </c>
      <c r="E332" s="85" t="b">
        <v>0</v>
      </c>
      <c r="F332" s="85" t="b">
        <v>0</v>
      </c>
      <c r="G332" s="85" t="b">
        <v>0</v>
      </c>
    </row>
    <row r="333" spans="1:7" ht="15">
      <c r="A333" s="85" t="s">
        <v>4767</v>
      </c>
      <c r="B333" s="85">
        <v>2</v>
      </c>
      <c r="C333" s="118">
        <v>0.001242250569023369</v>
      </c>
      <c r="D333" s="85" t="s">
        <v>4880</v>
      </c>
      <c r="E333" s="85" t="b">
        <v>0</v>
      </c>
      <c r="F333" s="85" t="b">
        <v>0</v>
      </c>
      <c r="G333" s="85" t="b">
        <v>0</v>
      </c>
    </row>
    <row r="334" spans="1:7" ht="15">
      <c r="A334" s="85" t="s">
        <v>489</v>
      </c>
      <c r="B334" s="85">
        <v>2</v>
      </c>
      <c r="C334" s="118">
        <v>0.001242250569023369</v>
      </c>
      <c r="D334" s="85" t="s">
        <v>4880</v>
      </c>
      <c r="E334" s="85" t="b">
        <v>0</v>
      </c>
      <c r="F334" s="85" t="b">
        <v>0</v>
      </c>
      <c r="G334" s="85" t="b">
        <v>0</v>
      </c>
    </row>
    <row r="335" spans="1:7" ht="15">
      <c r="A335" s="85" t="s">
        <v>488</v>
      </c>
      <c r="B335" s="85">
        <v>2</v>
      </c>
      <c r="C335" s="118">
        <v>0.001242250569023369</v>
      </c>
      <c r="D335" s="85" t="s">
        <v>4880</v>
      </c>
      <c r="E335" s="85" t="b">
        <v>0</v>
      </c>
      <c r="F335" s="85" t="b">
        <v>0</v>
      </c>
      <c r="G335" s="85" t="b">
        <v>0</v>
      </c>
    </row>
    <row r="336" spans="1:7" ht="15">
      <c r="A336" s="85" t="s">
        <v>487</v>
      </c>
      <c r="B336" s="85">
        <v>2</v>
      </c>
      <c r="C336" s="118">
        <v>0.001242250569023369</v>
      </c>
      <c r="D336" s="85" t="s">
        <v>4880</v>
      </c>
      <c r="E336" s="85" t="b">
        <v>0</v>
      </c>
      <c r="F336" s="85" t="b">
        <v>0</v>
      </c>
      <c r="G336" s="85" t="b">
        <v>0</v>
      </c>
    </row>
    <row r="337" spans="1:7" ht="15">
      <c r="A337" s="85" t="s">
        <v>486</v>
      </c>
      <c r="B337" s="85">
        <v>2</v>
      </c>
      <c r="C337" s="118">
        <v>0.001242250569023369</v>
      </c>
      <c r="D337" s="85" t="s">
        <v>4880</v>
      </c>
      <c r="E337" s="85" t="b">
        <v>0</v>
      </c>
      <c r="F337" s="85" t="b">
        <v>0</v>
      </c>
      <c r="G337" s="85" t="b">
        <v>0</v>
      </c>
    </row>
    <row r="338" spans="1:7" ht="15">
      <c r="A338" s="85" t="s">
        <v>473</v>
      </c>
      <c r="B338" s="85">
        <v>2</v>
      </c>
      <c r="C338" s="118">
        <v>0.001242250569023369</v>
      </c>
      <c r="D338" s="85" t="s">
        <v>4880</v>
      </c>
      <c r="E338" s="85" t="b">
        <v>0</v>
      </c>
      <c r="F338" s="85" t="b">
        <v>0</v>
      </c>
      <c r="G338" s="85" t="b">
        <v>0</v>
      </c>
    </row>
    <row r="339" spans="1:7" ht="15">
      <c r="A339" s="85" t="s">
        <v>472</v>
      </c>
      <c r="B339" s="85">
        <v>2</v>
      </c>
      <c r="C339" s="118">
        <v>0.001242250569023369</v>
      </c>
      <c r="D339" s="85" t="s">
        <v>4880</v>
      </c>
      <c r="E339" s="85" t="b">
        <v>0</v>
      </c>
      <c r="F339" s="85" t="b">
        <v>0</v>
      </c>
      <c r="G339" s="85" t="b">
        <v>0</v>
      </c>
    </row>
    <row r="340" spans="1:7" ht="15">
      <c r="A340" s="85" t="s">
        <v>471</v>
      </c>
      <c r="B340" s="85">
        <v>2</v>
      </c>
      <c r="C340" s="118">
        <v>0.001242250569023369</v>
      </c>
      <c r="D340" s="85" t="s">
        <v>4880</v>
      </c>
      <c r="E340" s="85" t="b">
        <v>0</v>
      </c>
      <c r="F340" s="85" t="b">
        <v>0</v>
      </c>
      <c r="G340" s="85" t="b">
        <v>0</v>
      </c>
    </row>
    <row r="341" spans="1:7" ht="15">
      <c r="A341" s="85" t="s">
        <v>4768</v>
      </c>
      <c r="B341" s="85">
        <v>2</v>
      </c>
      <c r="C341" s="118">
        <v>0.001242250569023369</v>
      </c>
      <c r="D341" s="85" t="s">
        <v>4880</v>
      </c>
      <c r="E341" s="85" t="b">
        <v>0</v>
      </c>
      <c r="F341" s="85" t="b">
        <v>0</v>
      </c>
      <c r="G341" s="85" t="b">
        <v>0</v>
      </c>
    </row>
    <row r="342" spans="1:7" ht="15">
      <c r="A342" s="85" t="s">
        <v>4769</v>
      </c>
      <c r="B342" s="85">
        <v>2</v>
      </c>
      <c r="C342" s="118">
        <v>0.001242250569023369</v>
      </c>
      <c r="D342" s="85" t="s">
        <v>4880</v>
      </c>
      <c r="E342" s="85" t="b">
        <v>0</v>
      </c>
      <c r="F342" s="85" t="b">
        <v>0</v>
      </c>
      <c r="G342" s="85" t="b">
        <v>0</v>
      </c>
    </row>
    <row r="343" spans="1:7" ht="15">
      <c r="A343" s="85" t="s">
        <v>470</v>
      </c>
      <c r="B343" s="85">
        <v>2</v>
      </c>
      <c r="C343" s="118">
        <v>0.001242250569023369</v>
      </c>
      <c r="D343" s="85" t="s">
        <v>4880</v>
      </c>
      <c r="E343" s="85" t="b">
        <v>0</v>
      </c>
      <c r="F343" s="85" t="b">
        <v>0</v>
      </c>
      <c r="G343" s="85" t="b">
        <v>0</v>
      </c>
    </row>
    <row r="344" spans="1:7" ht="15">
      <c r="A344" s="85" t="s">
        <v>4770</v>
      </c>
      <c r="B344" s="85">
        <v>2</v>
      </c>
      <c r="C344" s="118">
        <v>0.001242250569023369</v>
      </c>
      <c r="D344" s="85" t="s">
        <v>4880</v>
      </c>
      <c r="E344" s="85" t="b">
        <v>0</v>
      </c>
      <c r="F344" s="85" t="b">
        <v>0</v>
      </c>
      <c r="G344" s="85" t="b">
        <v>0</v>
      </c>
    </row>
    <row r="345" spans="1:7" ht="15">
      <c r="A345" s="85" t="s">
        <v>4771</v>
      </c>
      <c r="B345" s="85">
        <v>2</v>
      </c>
      <c r="C345" s="118">
        <v>0.001242250569023369</v>
      </c>
      <c r="D345" s="85" t="s">
        <v>4880</v>
      </c>
      <c r="E345" s="85" t="b">
        <v>0</v>
      </c>
      <c r="F345" s="85" t="b">
        <v>0</v>
      </c>
      <c r="G345" s="85" t="b">
        <v>0</v>
      </c>
    </row>
    <row r="346" spans="1:7" ht="15">
      <c r="A346" s="85" t="s">
        <v>4772</v>
      </c>
      <c r="B346" s="85">
        <v>2</v>
      </c>
      <c r="C346" s="118">
        <v>0.001242250569023369</v>
      </c>
      <c r="D346" s="85" t="s">
        <v>4880</v>
      </c>
      <c r="E346" s="85" t="b">
        <v>0</v>
      </c>
      <c r="F346" s="85" t="b">
        <v>0</v>
      </c>
      <c r="G346" s="85" t="b">
        <v>0</v>
      </c>
    </row>
    <row r="347" spans="1:7" ht="15">
      <c r="A347" s="85" t="s">
        <v>483</v>
      </c>
      <c r="B347" s="85">
        <v>2</v>
      </c>
      <c r="C347" s="118">
        <v>0.001242250569023369</v>
      </c>
      <c r="D347" s="85" t="s">
        <v>4880</v>
      </c>
      <c r="E347" s="85" t="b">
        <v>0</v>
      </c>
      <c r="F347" s="85" t="b">
        <v>0</v>
      </c>
      <c r="G347" s="85" t="b">
        <v>0</v>
      </c>
    </row>
    <row r="348" spans="1:7" ht="15">
      <c r="A348" s="85" t="s">
        <v>482</v>
      </c>
      <c r="B348" s="85">
        <v>2</v>
      </c>
      <c r="C348" s="118">
        <v>0.001242250569023369</v>
      </c>
      <c r="D348" s="85" t="s">
        <v>4880</v>
      </c>
      <c r="E348" s="85" t="b">
        <v>0</v>
      </c>
      <c r="F348" s="85" t="b">
        <v>0</v>
      </c>
      <c r="G348" s="85" t="b">
        <v>0</v>
      </c>
    </row>
    <row r="349" spans="1:7" ht="15">
      <c r="A349" s="85" t="s">
        <v>4773</v>
      </c>
      <c r="B349" s="85">
        <v>2</v>
      </c>
      <c r="C349" s="118">
        <v>0.001242250569023369</v>
      </c>
      <c r="D349" s="85" t="s">
        <v>4880</v>
      </c>
      <c r="E349" s="85" t="b">
        <v>0</v>
      </c>
      <c r="F349" s="85" t="b">
        <v>0</v>
      </c>
      <c r="G349" s="85" t="b">
        <v>0</v>
      </c>
    </row>
    <row r="350" spans="1:7" ht="15">
      <c r="A350" s="85" t="s">
        <v>4774</v>
      </c>
      <c r="B350" s="85">
        <v>2</v>
      </c>
      <c r="C350" s="118">
        <v>0.001242250569023369</v>
      </c>
      <c r="D350" s="85" t="s">
        <v>4880</v>
      </c>
      <c r="E350" s="85" t="b">
        <v>0</v>
      </c>
      <c r="F350" s="85" t="b">
        <v>0</v>
      </c>
      <c r="G350" s="85" t="b">
        <v>0</v>
      </c>
    </row>
    <row r="351" spans="1:7" ht="15">
      <c r="A351" s="85" t="s">
        <v>4775</v>
      </c>
      <c r="B351" s="85">
        <v>2</v>
      </c>
      <c r="C351" s="118">
        <v>0.001242250569023369</v>
      </c>
      <c r="D351" s="85" t="s">
        <v>4880</v>
      </c>
      <c r="E351" s="85" t="b">
        <v>0</v>
      </c>
      <c r="F351" s="85" t="b">
        <v>0</v>
      </c>
      <c r="G351" s="85" t="b">
        <v>0</v>
      </c>
    </row>
    <row r="352" spans="1:7" ht="15">
      <c r="A352" s="85" t="s">
        <v>4776</v>
      </c>
      <c r="B352" s="85">
        <v>2</v>
      </c>
      <c r="C352" s="118">
        <v>0.001242250569023369</v>
      </c>
      <c r="D352" s="85" t="s">
        <v>4880</v>
      </c>
      <c r="E352" s="85" t="b">
        <v>0</v>
      </c>
      <c r="F352" s="85" t="b">
        <v>0</v>
      </c>
      <c r="G352" s="85" t="b">
        <v>0</v>
      </c>
    </row>
    <row r="353" spans="1:7" ht="15">
      <c r="A353" s="85" t="s">
        <v>4777</v>
      </c>
      <c r="B353" s="85">
        <v>2</v>
      </c>
      <c r="C353" s="118">
        <v>0.001242250569023369</v>
      </c>
      <c r="D353" s="85" t="s">
        <v>4880</v>
      </c>
      <c r="E353" s="85" t="b">
        <v>1</v>
      </c>
      <c r="F353" s="85" t="b">
        <v>0</v>
      </c>
      <c r="G353" s="85" t="b">
        <v>0</v>
      </c>
    </row>
    <row r="354" spans="1:7" ht="15">
      <c r="A354" s="85" t="s">
        <v>4778</v>
      </c>
      <c r="B354" s="85">
        <v>2</v>
      </c>
      <c r="C354" s="118">
        <v>0.001242250569023369</v>
      </c>
      <c r="D354" s="85" t="s">
        <v>4880</v>
      </c>
      <c r="E354" s="85" t="b">
        <v>1</v>
      </c>
      <c r="F354" s="85" t="b">
        <v>0</v>
      </c>
      <c r="G354" s="85" t="b">
        <v>0</v>
      </c>
    </row>
    <row r="355" spans="1:7" ht="15">
      <c r="A355" s="85" t="s">
        <v>4779</v>
      </c>
      <c r="B355" s="85">
        <v>2</v>
      </c>
      <c r="C355" s="118">
        <v>0.001242250569023369</v>
      </c>
      <c r="D355" s="85" t="s">
        <v>4880</v>
      </c>
      <c r="E355" s="85" t="b">
        <v>0</v>
      </c>
      <c r="F355" s="85" t="b">
        <v>0</v>
      </c>
      <c r="G355" s="85" t="b">
        <v>0</v>
      </c>
    </row>
    <row r="356" spans="1:7" ht="15">
      <c r="A356" s="85" t="s">
        <v>4780</v>
      </c>
      <c r="B356" s="85">
        <v>2</v>
      </c>
      <c r="C356" s="118">
        <v>0.001242250569023369</v>
      </c>
      <c r="D356" s="85" t="s">
        <v>4880</v>
      </c>
      <c r="E356" s="85" t="b">
        <v>0</v>
      </c>
      <c r="F356" s="85" t="b">
        <v>0</v>
      </c>
      <c r="G356" s="85" t="b">
        <v>0</v>
      </c>
    </row>
    <row r="357" spans="1:7" ht="15">
      <c r="A357" s="85" t="s">
        <v>4781</v>
      </c>
      <c r="B357" s="85">
        <v>2</v>
      </c>
      <c r="C357" s="118">
        <v>0.001242250569023369</v>
      </c>
      <c r="D357" s="85" t="s">
        <v>4880</v>
      </c>
      <c r="E357" s="85" t="b">
        <v>0</v>
      </c>
      <c r="F357" s="85" t="b">
        <v>0</v>
      </c>
      <c r="G357" s="85" t="b">
        <v>0</v>
      </c>
    </row>
    <row r="358" spans="1:7" ht="15">
      <c r="A358" s="85" t="s">
        <v>4782</v>
      </c>
      <c r="B358" s="85">
        <v>2</v>
      </c>
      <c r="C358" s="118">
        <v>0.001242250569023369</v>
      </c>
      <c r="D358" s="85" t="s">
        <v>4880</v>
      </c>
      <c r="E358" s="85" t="b">
        <v>0</v>
      </c>
      <c r="F358" s="85" t="b">
        <v>0</v>
      </c>
      <c r="G358" s="85" t="b">
        <v>0</v>
      </c>
    </row>
    <row r="359" spans="1:7" ht="15">
      <c r="A359" s="85" t="s">
        <v>4783</v>
      </c>
      <c r="B359" s="85">
        <v>2</v>
      </c>
      <c r="C359" s="118">
        <v>0.001242250569023369</v>
      </c>
      <c r="D359" s="85" t="s">
        <v>4880</v>
      </c>
      <c r="E359" s="85" t="b">
        <v>0</v>
      </c>
      <c r="F359" s="85" t="b">
        <v>0</v>
      </c>
      <c r="G359" s="85" t="b">
        <v>0</v>
      </c>
    </row>
    <row r="360" spans="1:7" ht="15">
      <c r="A360" s="85" t="s">
        <v>4784</v>
      </c>
      <c r="B360" s="85">
        <v>2</v>
      </c>
      <c r="C360" s="118">
        <v>0.001242250569023369</v>
      </c>
      <c r="D360" s="85" t="s">
        <v>4880</v>
      </c>
      <c r="E360" s="85" t="b">
        <v>0</v>
      </c>
      <c r="F360" s="85" t="b">
        <v>0</v>
      </c>
      <c r="G360" s="85" t="b">
        <v>0</v>
      </c>
    </row>
    <row r="361" spans="1:7" ht="15">
      <c r="A361" s="85" t="s">
        <v>4785</v>
      </c>
      <c r="B361" s="85">
        <v>2</v>
      </c>
      <c r="C361" s="118">
        <v>0.001242250569023369</v>
      </c>
      <c r="D361" s="85" t="s">
        <v>4880</v>
      </c>
      <c r="E361" s="85" t="b">
        <v>0</v>
      </c>
      <c r="F361" s="85" t="b">
        <v>0</v>
      </c>
      <c r="G361" s="85" t="b">
        <v>0</v>
      </c>
    </row>
    <row r="362" spans="1:7" ht="15">
      <c r="A362" s="85" t="s">
        <v>4786</v>
      </c>
      <c r="B362" s="85">
        <v>2</v>
      </c>
      <c r="C362" s="118">
        <v>0.001242250569023369</v>
      </c>
      <c r="D362" s="85" t="s">
        <v>4880</v>
      </c>
      <c r="E362" s="85" t="b">
        <v>0</v>
      </c>
      <c r="F362" s="85" t="b">
        <v>0</v>
      </c>
      <c r="G362" s="85" t="b">
        <v>0</v>
      </c>
    </row>
    <row r="363" spans="1:7" ht="15">
      <c r="A363" s="85" t="s">
        <v>4787</v>
      </c>
      <c r="B363" s="85">
        <v>2</v>
      </c>
      <c r="C363" s="118">
        <v>0.001242250569023369</v>
      </c>
      <c r="D363" s="85" t="s">
        <v>4880</v>
      </c>
      <c r="E363" s="85" t="b">
        <v>0</v>
      </c>
      <c r="F363" s="85" t="b">
        <v>0</v>
      </c>
      <c r="G363" s="85" t="b">
        <v>0</v>
      </c>
    </row>
    <row r="364" spans="1:7" ht="15">
      <c r="A364" s="85" t="s">
        <v>4788</v>
      </c>
      <c r="B364" s="85">
        <v>2</v>
      </c>
      <c r="C364" s="118">
        <v>0.001242250569023369</v>
      </c>
      <c r="D364" s="85" t="s">
        <v>4880</v>
      </c>
      <c r="E364" s="85" t="b">
        <v>0</v>
      </c>
      <c r="F364" s="85" t="b">
        <v>0</v>
      </c>
      <c r="G364" s="85" t="b">
        <v>0</v>
      </c>
    </row>
    <row r="365" spans="1:7" ht="15">
      <c r="A365" s="85" t="s">
        <v>4789</v>
      </c>
      <c r="B365" s="85">
        <v>2</v>
      </c>
      <c r="C365" s="118">
        <v>0.001242250569023369</v>
      </c>
      <c r="D365" s="85" t="s">
        <v>4880</v>
      </c>
      <c r="E365" s="85" t="b">
        <v>0</v>
      </c>
      <c r="F365" s="85" t="b">
        <v>0</v>
      </c>
      <c r="G365" s="85" t="b">
        <v>0</v>
      </c>
    </row>
    <row r="366" spans="1:7" ht="15">
      <c r="A366" s="85" t="s">
        <v>4790</v>
      </c>
      <c r="B366" s="85">
        <v>2</v>
      </c>
      <c r="C366" s="118">
        <v>0.001421488434854855</v>
      </c>
      <c r="D366" s="85" t="s">
        <v>4880</v>
      </c>
      <c r="E366" s="85" t="b">
        <v>0</v>
      </c>
      <c r="F366" s="85" t="b">
        <v>0</v>
      </c>
      <c r="G366" s="85" t="b">
        <v>0</v>
      </c>
    </row>
    <row r="367" spans="1:7" ht="15">
      <c r="A367" s="85" t="s">
        <v>4791</v>
      </c>
      <c r="B367" s="85">
        <v>2</v>
      </c>
      <c r="C367" s="118">
        <v>0.001242250569023369</v>
      </c>
      <c r="D367" s="85" t="s">
        <v>4880</v>
      </c>
      <c r="E367" s="85" t="b">
        <v>0</v>
      </c>
      <c r="F367" s="85" t="b">
        <v>0</v>
      </c>
      <c r="G367" s="85" t="b">
        <v>0</v>
      </c>
    </row>
    <row r="368" spans="1:7" ht="15">
      <c r="A368" s="85" t="s">
        <v>4792</v>
      </c>
      <c r="B368" s="85">
        <v>2</v>
      </c>
      <c r="C368" s="118">
        <v>0.001242250569023369</v>
      </c>
      <c r="D368" s="85" t="s">
        <v>4880</v>
      </c>
      <c r="E368" s="85" t="b">
        <v>0</v>
      </c>
      <c r="F368" s="85" t="b">
        <v>0</v>
      </c>
      <c r="G368" s="85" t="b">
        <v>0</v>
      </c>
    </row>
    <row r="369" spans="1:7" ht="15">
      <c r="A369" s="85" t="s">
        <v>4793</v>
      </c>
      <c r="B369" s="85">
        <v>2</v>
      </c>
      <c r="C369" s="118">
        <v>0.001242250569023369</v>
      </c>
      <c r="D369" s="85" t="s">
        <v>4880</v>
      </c>
      <c r="E369" s="85" t="b">
        <v>0</v>
      </c>
      <c r="F369" s="85" t="b">
        <v>0</v>
      </c>
      <c r="G369" s="85" t="b">
        <v>0</v>
      </c>
    </row>
    <row r="370" spans="1:7" ht="15">
      <c r="A370" s="85" t="s">
        <v>4794</v>
      </c>
      <c r="B370" s="85">
        <v>2</v>
      </c>
      <c r="C370" s="118">
        <v>0.001242250569023369</v>
      </c>
      <c r="D370" s="85" t="s">
        <v>4880</v>
      </c>
      <c r="E370" s="85" t="b">
        <v>0</v>
      </c>
      <c r="F370" s="85" t="b">
        <v>0</v>
      </c>
      <c r="G370" s="85" t="b">
        <v>0</v>
      </c>
    </row>
    <row r="371" spans="1:7" ht="15">
      <c r="A371" s="85" t="s">
        <v>468</v>
      </c>
      <c r="B371" s="85">
        <v>2</v>
      </c>
      <c r="C371" s="118">
        <v>0.001242250569023369</v>
      </c>
      <c r="D371" s="85" t="s">
        <v>4880</v>
      </c>
      <c r="E371" s="85" t="b">
        <v>0</v>
      </c>
      <c r="F371" s="85" t="b">
        <v>0</v>
      </c>
      <c r="G371" s="85" t="b">
        <v>0</v>
      </c>
    </row>
    <row r="372" spans="1:7" ht="15">
      <c r="A372" s="85" t="s">
        <v>4795</v>
      </c>
      <c r="B372" s="85">
        <v>2</v>
      </c>
      <c r="C372" s="118">
        <v>0.001242250569023369</v>
      </c>
      <c r="D372" s="85" t="s">
        <v>4880</v>
      </c>
      <c r="E372" s="85" t="b">
        <v>0</v>
      </c>
      <c r="F372" s="85" t="b">
        <v>0</v>
      </c>
      <c r="G372" s="85" t="b">
        <v>0</v>
      </c>
    </row>
    <row r="373" spans="1:7" ht="15">
      <c r="A373" s="85" t="s">
        <v>4796</v>
      </c>
      <c r="B373" s="85">
        <v>2</v>
      </c>
      <c r="C373" s="118">
        <v>0.001242250569023369</v>
      </c>
      <c r="D373" s="85" t="s">
        <v>4880</v>
      </c>
      <c r="E373" s="85" t="b">
        <v>0</v>
      </c>
      <c r="F373" s="85" t="b">
        <v>0</v>
      </c>
      <c r="G373" s="85" t="b">
        <v>0</v>
      </c>
    </row>
    <row r="374" spans="1:7" ht="15">
      <c r="A374" s="85" t="s">
        <v>4797</v>
      </c>
      <c r="B374" s="85">
        <v>2</v>
      </c>
      <c r="C374" s="118">
        <v>0.001242250569023369</v>
      </c>
      <c r="D374" s="85" t="s">
        <v>4880</v>
      </c>
      <c r="E374" s="85" t="b">
        <v>0</v>
      </c>
      <c r="F374" s="85" t="b">
        <v>0</v>
      </c>
      <c r="G374" s="85" t="b">
        <v>0</v>
      </c>
    </row>
    <row r="375" spans="1:7" ht="15">
      <c r="A375" s="85" t="s">
        <v>4798</v>
      </c>
      <c r="B375" s="85">
        <v>2</v>
      </c>
      <c r="C375" s="118">
        <v>0.001242250569023369</v>
      </c>
      <c r="D375" s="85" t="s">
        <v>4880</v>
      </c>
      <c r="E375" s="85" t="b">
        <v>0</v>
      </c>
      <c r="F375" s="85" t="b">
        <v>0</v>
      </c>
      <c r="G375" s="85" t="b">
        <v>0</v>
      </c>
    </row>
    <row r="376" spans="1:7" ht="15">
      <c r="A376" s="85" t="s">
        <v>4799</v>
      </c>
      <c r="B376" s="85">
        <v>2</v>
      </c>
      <c r="C376" s="118">
        <v>0.001242250569023369</v>
      </c>
      <c r="D376" s="85" t="s">
        <v>4880</v>
      </c>
      <c r="E376" s="85" t="b">
        <v>0</v>
      </c>
      <c r="F376" s="85" t="b">
        <v>0</v>
      </c>
      <c r="G376" s="85" t="b">
        <v>0</v>
      </c>
    </row>
    <row r="377" spans="1:7" ht="15">
      <c r="A377" s="85" t="s">
        <v>4800</v>
      </c>
      <c r="B377" s="85">
        <v>2</v>
      </c>
      <c r="C377" s="118">
        <v>0.001242250569023369</v>
      </c>
      <c r="D377" s="85" t="s">
        <v>4880</v>
      </c>
      <c r="E377" s="85" t="b">
        <v>0</v>
      </c>
      <c r="F377" s="85" t="b">
        <v>0</v>
      </c>
      <c r="G377" s="85" t="b">
        <v>0</v>
      </c>
    </row>
    <row r="378" spans="1:7" ht="15">
      <c r="A378" s="85" t="s">
        <v>4801</v>
      </c>
      <c r="B378" s="85">
        <v>2</v>
      </c>
      <c r="C378" s="118">
        <v>0.001242250569023369</v>
      </c>
      <c r="D378" s="85" t="s">
        <v>4880</v>
      </c>
      <c r="E378" s="85" t="b">
        <v>0</v>
      </c>
      <c r="F378" s="85" t="b">
        <v>0</v>
      </c>
      <c r="G378" s="85" t="b">
        <v>0</v>
      </c>
    </row>
    <row r="379" spans="1:7" ht="15">
      <c r="A379" s="85" t="s">
        <v>4802</v>
      </c>
      <c r="B379" s="85">
        <v>2</v>
      </c>
      <c r="C379" s="118">
        <v>0.001242250569023369</v>
      </c>
      <c r="D379" s="85" t="s">
        <v>4880</v>
      </c>
      <c r="E379" s="85" t="b">
        <v>0</v>
      </c>
      <c r="F379" s="85" t="b">
        <v>0</v>
      </c>
      <c r="G379" s="85" t="b">
        <v>0</v>
      </c>
    </row>
    <row r="380" spans="1:7" ht="15">
      <c r="A380" s="85" t="s">
        <v>4803</v>
      </c>
      <c r="B380" s="85">
        <v>2</v>
      </c>
      <c r="C380" s="118">
        <v>0.001242250569023369</v>
      </c>
      <c r="D380" s="85" t="s">
        <v>4880</v>
      </c>
      <c r="E380" s="85" t="b">
        <v>0</v>
      </c>
      <c r="F380" s="85" t="b">
        <v>0</v>
      </c>
      <c r="G380" s="85" t="b">
        <v>0</v>
      </c>
    </row>
    <row r="381" spans="1:7" ht="15">
      <c r="A381" s="85" t="s">
        <v>4804</v>
      </c>
      <c r="B381" s="85">
        <v>2</v>
      </c>
      <c r="C381" s="118">
        <v>0.001242250569023369</v>
      </c>
      <c r="D381" s="85" t="s">
        <v>4880</v>
      </c>
      <c r="E381" s="85" t="b">
        <v>0</v>
      </c>
      <c r="F381" s="85" t="b">
        <v>0</v>
      </c>
      <c r="G381" s="85" t="b">
        <v>0</v>
      </c>
    </row>
    <row r="382" spans="1:7" ht="15">
      <c r="A382" s="85" t="s">
        <v>4805</v>
      </c>
      <c r="B382" s="85">
        <v>2</v>
      </c>
      <c r="C382" s="118">
        <v>0.001242250569023369</v>
      </c>
      <c r="D382" s="85" t="s">
        <v>4880</v>
      </c>
      <c r="E382" s="85" t="b">
        <v>1</v>
      </c>
      <c r="F382" s="85" t="b">
        <v>0</v>
      </c>
      <c r="G382" s="85" t="b">
        <v>0</v>
      </c>
    </row>
    <row r="383" spans="1:7" ht="15">
      <c r="A383" s="85" t="s">
        <v>4806</v>
      </c>
      <c r="B383" s="85">
        <v>2</v>
      </c>
      <c r="C383" s="118">
        <v>0.001242250569023369</v>
      </c>
      <c r="D383" s="85" t="s">
        <v>4880</v>
      </c>
      <c r="E383" s="85" t="b">
        <v>0</v>
      </c>
      <c r="F383" s="85" t="b">
        <v>0</v>
      </c>
      <c r="G383" s="85" t="b">
        <v>0</v>
      </c>
    </row>
    <row r="384" spans="1:7" ht="15">
      <c r="A384" s="85" t="s">
        <v>4807</v>
      </c>
      <c r="B384" s="85">
        <v>2</v>
      </c>
      <c r="C384" s="118">
        <v>0.001242250569023369</v>
      </c>
      <c r="D384" s="85" t="s">
        <v>4880</v>
      </c>
      <c r="E384" s="85" t="b">
        <v>0</v>
      </c>
      <c r="F384" s="85" t="b">
        <v>0</v>
      </c>
      <c r="G384" s="85" t="b">
        <v>0</v>
      </c>
    </row>
    <row r="385" spans="1:7" ht="15">
      <c r="A385" s="85" t="s">
        <v>4808</v>
      </c>
      <c r="B385" s="85">
        <v>2</v>
      </c>
      <c r="C385" s="118">
        <v>0.001242250569023369</v>
      </c>
      <c r="D385" s="85" t="s">
        <v>4880</v>
      </c>
      <c r="E385" s="85" t="b">
        <v>1</v>
      </c>
      <c r="F385" s="85" t="b">
        <v>0</v>
      </c>
      <c r="G385" s="85" t="b">
        <v>0</v>
      </c>
    </row>
    <row r="386" spans="1:7" ht="15">
      <c r="A386" s="85" t="s">
        <v>4809</v>
      </c>
      <c r="B386" s="85">
        <v>2</v>
      </c>
      <c r="C386" s="118">
        <v>0.001242250569023369</v>
      </c>
      <c r="D386" s="85" t="s">
        <v>4880</v>
      </c>
      <c r="E386" s="85" t="b">
        <v>0</v>
      </c>
      <c r="F386" s="85" t="b">
        <v>0</v>
      </c>
      <c r="G386" s="85" t="b">
        <v>0</v>
      </c>
    </row>
    <row r="387" spans="1:7" ht="15">
      <c r="A387" s="85" t="s">
        <v>4810</v>
      </c>
      <c r="B387" s="85">
        <v>2</v>
      </c>
      <c r="C387" s="118">
        <v>0.001242250569023369</v>
      </c>
      <c r="D387" s="85" t="s">
        <v>4880</v>
      </c>
      <c r="E387" s="85" t="b">
        <v>0</v>
      </c>
      <c r="F387" s="85" t="b">
        <v>0</v>
      </c>
      <c r="G387" s="85" t="b">
        <v>0</v>
      </c>
    </row>
    <row r="388" spans="1:7" ht="15">
      <c r="A388" s="85" t="s">
        <v>4811</v>
      </c>
      <c r="B388" s="85">
        <v>2</v>
      </c>
      <c r="C388" s="118">
        <v>0.001242250569023369</v>
      </c>
      <c r="D388" s="85" t="s">
        <v>4880</v>
      </c>
      <c r="E388" s="85" t="b">
        <v>0</v>
      </c>
      <c r="F388" s="85" t="b">
        <v>0</v>
      </c>
      <c r="G388" s="85" t="b">
        <v>0</v>
      </c>
    </row>
    <row r="389" spans="1:7" ht="15">
      <c r="A389" s="85" t="s">
        <v>4812</v>
      </c>
      <c r="B389" s="85">
        <v>2</v>
      </c>
      <c r="C389" s="118">
        <v>0.001242250569023369</v>
      </c>
      <c r="D389" s="85" t="s">
        <v>4880</v>
      </c>
      <c r="E389" s="85" t="b">
        <v>0</v>
      </c>
      <c r="F389" s="85" t="b">
        <v>0</v>
      </c>
      <c r="G389" s="85" t="b">
        <v>0</v>
      </c>
    </row>
    <row r="390" spans="1:7" ht="15">
      <c r="A390" s="85" t="s">
        <v>4813</v>
      </c>
      <c r="B390" s="85">
        <v>2</v>
      </c>
      <c r="C390" s="118">
        <v>0.001242250569023369</v>
      </c>
      <c r="D390" s="85" t="s">
        <v>4880</v>
      </c>
      <c r="E390" s="85" t="b">
        <v>0</v>
      </c>
      <c r="F390" s="85" t="b">
        <v>0</v>
      </c>
      <c r="G390" s="85" t="b">
        <v>0</v>
      </c>
    </row>
    <row r="391" spans="1:7" ht="15">
      <c r="A391" s="85" t="s">
        <v>4814</v>
      </c>
      <c r="B391" s="85">
        <v>2</v>
      </c>
      <c r="C391" s="118">
        <v>0.001242250569023369</v>
      </c>
      <c r="D391" s="85" t="s">
        <v>4880</v>
      </c>
      <c r="E391" s="85" t="b">
        <v>0</v>
      </c>
      <c r="F391" s="85" t="b">
        <v>0</v>
      </c>
      <c r="G391" s="85" t="b">
        <v>0</v>
      </c>
    </row>
    <row r="392" spans="1:7" ht="15">
      <c r="A392" s="85" t="s">
        <v>4815</v>
      </c>
      <c r="B392" s="85">
        <v>2</v>
      </c>
      <c r="C392" s="118">
        <v>0.001242250569023369</v>
      </c>
      <c r="D392" s="85" t="s">
        <v>4880</v>
      </c>
      <c r="E392" s="85" t="b">
        <v>1</v>
      </c>
      <c r="F392" s="85" t="b">
        <v>0</v>
      </c>
      <c r="G392" s="85" t="b">
        <v>0</v>
      </c>
    </row>
    <row r="393" spans="1:7" ht="15">
      <c r="A393" s="85" t="s">
        <v>4816</v>
      </c>
      <c r="B393" s="85">
        <v>2</v>
      </c>
      <c r="C393" s="118">
        <v>0.001242250569023369</v>
      </c>
      <c r="D393" s="85" t="s">
        <v>4880</v>
      </c>
      <c r="E393" s="85" t="b">
        <v>0</v>
      </c>
      <c r="F393" s="85" t="b">
        <v>0</v>
      </c>
      <c r="G393" s="85" t="b">
        <v>0</v>
      </c>
    </row>
    <row r="394" spans="1:7" ht="15">
      <c r="A394" s="85" t="s">
        <v>4817</v>
      </c>
      <c r="B394" s="85">
        <v>2</v>
      </c>
      <c r="C394" s="118">
        <v>0.001242250569023369</v>
      </c>
      <c r="D394" s="85" t="s">
        <v>4880</v>
      </c>
      <c r="E394" s="85" t="b">
        <v>0</v>
      </c>
      <c r="F394" s="85" t="b">
        <v>0</v>
      </c>
      <c r="G394" s="85" t="b">
        <v>0</v>
      </c>
    </row>
    <row r="395" spans="1:7" ht="15">
      <c r="A395" s="85" t="s">
        <v>3919</v>
      </c>
      <c r="B395" s="85">
        <v>2</v>
      </c>
      <c r="C395" s="118">
        <v>0.001242250569023369</v>
      </c>
      <c r="D395" s="85" t="s">
        <v>4880</v>
      </c>
      <c r="E395" s="85" t="b">
        <v>0</v>
      </c>
      <c r="F395" s="85" t="b">
        <v>0</v>
      </c>
      <c r="G395" s="85" t="b">
        <v>0</v>
      </c>
    </row>
    <row r="396" spans="1:7" ht="15">
      <c r="A396" s="85" t="s">
        <v>4818</v>
      </c>
      <c r="B396" s="85">
        <v>2</v>
      </c>
      <c r="C396" s="118">
        <v>0.001242250569023369</v>
      </c>
      <c r="D396" s="85" t="s">
        <v>4880</v>
      </c>
      <c r="E396" s="85" t="b">
        <v>0</v>
      </c>
      <c r="F396" s="85" t="b">
        <v>0</v>
      </c>
      <c r="G396" s="85" t="b">
        <v>0</v>
      </c>
    </row>
    <row r="397" spans="1:7" ht="15">
      <c r="A397" s="85" t="s">
        <v>4819</v>
      </c>
      <c r="B397" s="85">
        <v>2</v>
      </c>
      <c r="C397" s="118">
        <v>0.001242250569023369</v>
      </c>
      <c r="D397" s="85" t="s">
        <v>4880</v>
      </c>
      <c r="E397" s="85" t="b">
        <v>1</v>
      </c>
      <c r="F397" s="85" t="b">
        <v>0</v>
      </c>
      <c r="G397" s="85" t="b">
        <v>0</v>
      </c>
    </row>
    <row r="398" spans="1:7" ht="15">
      <c r="A398" s="85" t="s">
        <v>4820</v>
      </c>
      <c r="B398" s="85">
        <v>2</v>
      </c>
      <c r="C398" s="118">
        <v>0.001242250569023369</v>
      </c>
      <c r="D398" s="85" t="s">
        <v>4880</v>
      </c>
      <c r="E398" s="85" t="b">
        <v>0</v>
      </c>
      <c r="F398" s="85" t="b">
        <v>0</v>
      </c>
      <c r="G398" s="85" t="b">
        <v>0</v>
      </c>
    </row>
    <row r="399" spans="1:7" ht="15">
      <c r="A399" s="85" t="s">
        <v>4821</v>
      </c>
      <c r="B399" s="85">
        <v>2</v>
      </c>
      <c r="C399" s="118">
        <v>0.001242250569023369</v>
      </c>
      <c r="D399" s="85" t="s">
        <v>4880</v>
      </c>
      <c r="E399" s="85" t="b">
        <v>0</v>
      </c>
      <c r="F399" s="85" t="b">
        <v>0</v>
      </c>
      <c r="G399" s="85" t="b">
        <v>0</v>
      </c>
    </row>
    <row r="400" spans="1:7" ht="15">
      <c r="A400" s="85" t="s">
        <v>4822</v>
      </c>
      <c r="B400" s="85">
        <v>2</v>
      </c>
      <c r="C400" s="118">
        <v>0.001242250569023369</v>
      </c>
      <c r="D400" s="85" t="s">
        <v>4880</v>
      </c>
      <c r="E400" s="85" t="b">
        <v>0</v>
      </c>
      <c r="F400" s="85" t="b">
        <v>0</v>
      </c>
      <c r="G400" s="85" t="b">
        <v>0</v>
      </c>
    </row>
    <row r="401" spans="1:7" ht="15">
      <c r="A401" s="85" t="s">
        <v>4823</v>
      </c>
      <c r="B401" s="85">
        <v>2</v>
      </c>
      <c r="C401" s="118">
        <v>0.001242250569023369</v>
      </c>
      <c r="D401" s="85" t="s">
        <v>4880</v>
      </c>
      <c r="E401" s="85" t="b">
        <v>0</v>
      </c>
      <c r="F401" s="85" t="b">
        <v>0</v>
      </c>
      <c r="G401" s="85" t="b">
        <v>0</v>
      </c>
    </row>
    <row r="402" spans="1:7" ht="15">
      <c r="A402" s="85" t="s">
        <v>4824</v>
      </c>
      <c r="B402" s="85">
        <v>2</v>
      </c>
      <c r="C402" s="118">
        <v>0.001242250569023369</v>
      </c>
      <c r="D402" s="85" t="s">
        <v>4880</v>
      </c>
      <c r="E402" s="85" t="b">
        <v>0</v>
      </c>
      <c r="F402" s="85" t="b">
        <v>0</v>
      </c>
      <c r="G402" s="85" t="b">
        <v>0</v>
      </c>
    </row>
    <row r="403" spans="1:7" ht="15">
      <c r="A403" s="85" t="s">
        <v>4825</v>
      </c>
      <c r="B403" s="85">
        <v>2</v>
      </c>
      <c r="C403" s="118">
        <v>0.001242250569023369</v>
      </c>
      <c r="D403" s="85" t="s">
        <v>4880</v>
      </c>
      <c r="E403" s="85" t="b">
        <v>0</v>
      </c>
      <c r="F403" s="85" t="b">
        <v>0</v>
      </c>
      <c r="G403" s="85" t="b">
        <v>0</v>
      </c>
    </row>
    <row r="404" spans="1:7" ht="15">
      <c r="A404" s="85" t="s">
        <v>4826</v>
      </c>
      <c r="B404" s="85">
        <v>2</v>
      </c>
      <c r="C404" s="118">
        <v>0.001242250569023369</v>
      </c>
      <c r="D404" s="85" t="s">
        <v>4880</v>
      </c>
      <c r="E404" s="85" t="b">
        <v>0</v>
      </c>
      <c r="F404" s="85" t="b">
        <v>0</v>
      </c>
      <c r="G404" s="85" t="b">
        <v>0</v>
      </c>
    </row>
    <row r="405" spans="1:7" ht="15">
      <c r="A405" s="85" t="s">
        <v>4827</v>
      </c>
      <c r="B405" s="85">
        <v>2</v>
      </c>
      <c r="C405" s="118">
        <v>0.001242250569023369</v>
      </c>
      <c r="D405" s="85" t="s">
        <v>4880</v>
      </c>
      <c r="E405" s="85" t="b">
        <v>0</v>
      </c>
      <c r="F405" s="85" t="b">
        <v>0</v>
      </c>
      <c r="G405" s="85" t="b">
        <v>0</v>
      </c>
    </row>
    <row r="406" spans="1:7" ht="15">
      <c r="A406" s="85" t="s">
        <v>4828</v>
      </c>
      <c r="B406" s="85">
        <v>2</v>
      </c>
      <c r="C406" s="118">
        <v>0.001242250569023369</v>
      </c>
      <c r="D406" s="85" t="s">
        <v>4880</v>
      </c>
      <c r="E406" s="85" t="b">
        <v>0</v>
      </c>
      <c r="F406" s="85" t="b">
        <v>0</v>
      </c>
      <c r="G406" s="85" t="b">
        <v>0</v>
      </c>
    </row>
    <row r="407" spans="1:7" ht="15">
      <c r="A407" s="85" t="s">
        <v>4829</v>
      </c>
      <c r="B407" s="85">
        <v>2</v>
      </c>
      <c r="C407" s="118">
        <v>0.001421488434854855</v>
      </c>
      <c r="D407" s="85" t="s">
        <v>4880</v>
      </c>
      <c r="E407" s="85" t="b">
        <v>0</v>
      </c>
      <c r="F407" s="85" t="b">
        <v>0</v>
      </c>
      <c r="G407" s="85" t="b">
        <v>0</v>
      </c>
    </row>
    <row r="408" spans="1:7" ht="15">
      <c r="A408" s="85" t="s">
        <v>303</v>
      </c>
      <c r="B408" s="85">
        <v>2</v>
      </c>
      <c r="C408" s="118">
        <v>0.001242250569023369</v>
      </c>
      <c r="D408" s="85" t="s">
        <v>4880</v>
      </c>
      <c r="E408" s="85" t="b">
        <v>0</v>
      </c>
      <c r="F408" s="85" t="b">
        <v>0</v>
      </c>
      <c r="G408" s="85" t="b">
        <v>0</v>
      </c>
    </row>
    <row r="409" spans="1:7" ht="15">
      <c r="A409" s="85" t="s">
        <v>4830</v>
      </c>
      <c r="B409" s="85">
        <v>2</v>
      </c>
      <c r="C409" s="118">
        <v>0.001242250569023369</v>
      </c>
      <c r="D409" s="85" t="s">
        <v>4880</v>
      </c>
      <c r="E409" s="85" t="b">
        <v>0</v>
      </c>
      <c r="F409" s="85" t="b">
        <v>0</v>
      </c>
      <c r="G409" s="85" t="b">
        <v>0</v>
      </c>
    </row>
    <row r="410" spans="1:7" ht="15">
      <c r="A410" s="85" t="s">
        <v>4831</v>
      </c>
      <c r="B410" s="85">
        <v>2</v>
      </c>
      <c r="C410" s="118">
        <v>0.001242250569023369</v>
      </c>
      <c r="D410" s="85" t="s">
        <v>4880</v>
      </c>
      <c r="E410" s="85" t="b">
        <v>0</v>
      </c>
      <c r="F410" s="85" t="b">
        <v>0</v>
      </c>
      <c r="G410" s="85" t="b">
        <v>0</v>
      </c>
    </row>
    <row r="411" spans="1:7" ht="15">
      <c r="A411" s="85" t="s">
        <v>4832</v>
      </c>
      <c r="B411" s="85">
        <v>2</v>
      </c>
      <c r="C411" s="118">
        <v>0.001242250569023369</v>
      </c>
      <c r="D411" s="85" t="s">
        <v>4880</v>
      </c>
      <c r="E411" s="85" t="b">
        <v>1</v>
      </c>
      <c r="F411" s="85" t="b">
        <v>0</v>
      </c>
      <c r="G411" s="85" t="b">
        <v>0</v>
      </c>
    </row>
    <row r="412" spans="1:7" ht="15">
      <c r="A412" s="85" t="s">
        <v>4833</v>
      </c>
      <c r="B412" s="85">
        <v>2</v>
      </c>
      <c r="C412" s="118">
        <v>0.001242250569023369</v>
      </c>
      <c r="D412" s="85" t="s">
        <v>4880</v>
      </c>
      <c r="E412" s="85" t="b">
        <v>0</v>
      </c>
      <c r="F412" s="85" t="b">
        <v>0</v>
      </c>
      <c r="G412" s="85" t="b">
        <v>0</v>
      </c>
    </row>
    <row r="413" spans="1:7" ht="15">
      <c r="A413" s="85" t="s">
        <v>4834</v>
      </c>
      <c r="B413" s="85">
        <v>2</v>
      </c>
      <c r="C413" s="118">
        <v>0.001242250569023369</v>
      </c>
      <c r="D413" s="85" t="s">
        <v>4880</v>
      </c>
      <c r="E413" s="85" t="b">
        <v>0</v>
      </c>
      <c r="F413" s="85" t="b">
        <v>0</v>
      </c>
      <c r="G413" s="85" t="b">
        <v>0</v>
      </c>
    </row>
    <row r="414" spans="1:7" ht="15">
      <c r="A414" s="85" t="s">
        <v>4835</v>
      </c>
      <c r="B414" s="85">
        <v>2</v>
      </c>
      <c r="C414" s="118">
        <v>0.001242250569023369</v>
      </c>
      <c r="D414" s="85" t="s">
        <v>4880</v>
      </c>
      <c r="E414" s="85" t="b">
        <v>0</v>
      </c>
      <c r="F414" s="85" t="b">
        <v>0</v>
      </c>
      <c r="G414" s="85" t="b">
        <v>0</v>
      </c>
    </row>
    <row r="415" spans="1:7" ht="15">
      <c r="A415" s="85" t="s">
        <v>4836</v>
      </c>
      <c r="B415" s="85">
        <v>2</v>
      </c>
      <c r="C415" s="118">
        <v>0.001242250569023369</v>
      </c>
      <c r="D415" s="85" t="s">
        <v>4880</v>
      </c>
      <c r="E415" s="85" t="b">
        <v>0</v>
      </c>
      <c r="F415" s="85" t="b">
        <v>0</v>
      </c>
      <c r="G415" s="85" t="b">
        <v>0</v>
      </c>
    </row>
    <row r="416" spans="1:7" ht="15">
      <c r="A416" s="85" t="s">
        <v>4837</v>
      </c>
      <c r="B416" s="85">
        <v>2</v>
      </c>
      <c r="C416" s="118">
        <v>0.001242250569023369</v>
      </c>
      <c r="D416" s="85" t="s">
        <v>4880</v>
      </c>
      <c r="E416" s="85" t="b">
        <v>0</v>
      </c>
      <c r="F416" s="85" t="b">
        <v>0</v>
      </c>
      <c r="G416" s="85" t="b">
        <v>0</v>
      </c>
    </row>
    <row r="417" spans="1:7" ht="15">
      <c r="A417" s="85" t="s">
        <v>4838</v>
      </c>
      <c r="B417" s="85">
        <v>2</v>
      </c>
      <c r="C417" s="118">
        <v>0.001242250569023369</v>
      </c>
      <c r="D417" s="85" t="s">
        <v>4880</v>
      </c>
      <c r="E417" s="85" t="b">
        <v>0</v>
      </c>
      <c r="F417" s="85" t="b">
        <v>0</v>
      </c>
      <c r="G417" s="85" t="b">
        <v>0</v>
      </c>
    </row>
    <row r="418" spans="1:7" ht="15">
      <c r="A418" s="85" t="s">
        <v>442</v>
      </c>
      <c r="B418" s="85">
        <v>2</v>
      </c>
      <c r="C418" s="118">
        <v>0.001242250569023369</v>
      </c>
      <c r="D418" s="85" t="s">
        <v>4880</v>
      </c>
      <c r="E418" s="85" t="b">
        <v>0</v>
      </c>
      <c r="F418" s="85" t="b">
        <v>0</v>
      </c>
      <c r="G418" s="85" t="b">
        <v>0</v>
      </c>
    </row>
    <row r="419" spans="1:7" ht="15">
      <c r="A419" s="85" t="s">
        <v>4839</v>
      </c>
      <c r="B419" s="85">
        <v>2</v>
      </c>
      <c r="C419" s="118">
        <v>0.001242250569023369</v>
      </c>
      <c r="D419" s="85" t="s">
        <v>4880</v>
      </c>
      <c r="E419" s="85" t="b">
        <v>0</v>
      </c>
      <c r="F419" s="85" t="b">
        <v>0</v>
      </c>
      <c r="G419" s="85" t="b">
        <v>0</v>
      </c>
    </row>
    <row r="420" spans="1:7" ht="15">
      <c r="A420" s="85" t="s">
        <v>4840</v>
      </c>
      <c r="B420" s="85">
        <v>2</v>
      </c>
      <c r="C420" s="118">
        <v>0.001242250569023369</v>
      </c>
      <c r="D420" s="85" t="s">
        <v>4880</v>
      </c>
      <c r="E420" s="85" t="b">
        <v>0</v>
      </c>
      <c r="F420" s="85" t="b">
        <v>0</v>
      </c>
      <c r="G420" s="85" t="b">
        <v>0</v>
      </c>
    </row>
    <row r="421" spans="1:7" ht="15">
      <c r="A421" s="85" t="s">
        <v>4841</v>
      </c>
      <c r="B421" s="85">
        <v>2</v>
      </c>
      <c r="C421" s="118">
        <v>0.001242250569023369</v>
      </c>
      <c r="D421" s="85" t="s">
        <v>4880</v>
      </c>
      <c r="E421" s="85" t="b">
        <v>0</v>
      </c>
      <c r="F421" s="85" t="b">
        <v>0</v>
      </c>
      <c r="G421" s="85" t="b">
        <v>0</v>
      </c>
    </row>
    <row r="422" spans="1:7" ht="15">
      <c r="A422" s="85" t="s">
        <v>4842</v>
      </c>
      <c r="B422" s="85">
        <v>2</v>
      </c>
      <c r="C422" s="118">
        <v>0.001242250569023369</v>
      </c>
      <c r="D422" s="85" t="s">
        <v>4880</v>
      </c>
      <c r="E422" s="85" t="b">
        <v>0</v>
      </c>
      <c r="F422" s="85" t="b">
        <v>0</v>
      </c>
      <c r="G422" s="85" t="b">
        <v>0</v>
      </c>
    </row>
    <row r="423" spans="1:7" ht="15">
      <c r="A423" s="85" t="s">
        <v>4843</v>
      </c>
      <c r="B423" s="85">
        <v>2</v>
      </c>
      <c r="C423" s="118">
        <v>0.001242250569023369</v>
      </c>
      <c r="D423" s="85" t="s">
        <v>4880</v>
      </c>
      <c r="E423" s="85" t="b">
        <v>0</v>
      </c>
      <c r="F423" s="85" t="b">
        <v>1</v>
      </c>
      <c r="G423" s="85" t="b">
        <v>0</v>
      </c>
    </row>
    <row r="424" spans="1:7" ht="15">
      <c r="A424" s="85" t="s">
        <v>4844</v>
      </c>
      <c r="B424" s="85">
        <v>2</v>
      </c>
      <c r="C424" s="118">
        <v>0.001242250569023369</v>
      </c>
      <c r="D424" s="85" t="s">
        <v>4880</v>
      </c>
      <c r="E424" s="85" t="b">
        <v>0</v>
      </c>
      <c r="F424" s="85" t="b">
        <v>0</v>
      </c>
      <c r="G424" s="85" t="b">
        <v>0</v>
      </c>
    </row>
    <row r="425" spans="1:7" ht="15">
      <c r="A425" s="85" t="s">
        <v>4845</v>
      </c>
      <c r="B425" s="85">
        <v>2</v>
      </c>
      <c r="C425" s="118">
        <v>0.001242250569023369</v>
      </c>
      <c r="D425" s="85" t="s">
        <v>4880</v>
      </c>
      <c r="E425" s="85" t="b">
        <v>0</v>
      </c>
      <c r="F425" s="85" t="b">
        <v>0</v>
      </c>
      <c r="G425" s="85" t="b">
        <v>0</v>
      </c>
    </row>
    <row r="426" spans="1:7" ht="15">
      <c r="A426" s="85" t="s">
        <v>4846</v>
      </c>
      <c r="B426" s="85">
        <v>2</v>
      </c>
      <c r="C426" s="118">
        <v>0.001421488434854855</v>
      </c>
      <c r="D426" s="85" t="s">
        <v>4880</v>
      </c>
      <c r="E426" s="85" t="b">
        <v>0</v>
      </c>
      <c r="F426" s="85" t="b">
        <v>1</v>
      </c>
      <c r="G426" s="85" t="b">
        <v>0</v>
      </c>
    </row>
    <row r="427" spans="1:7" ht="15">
      <c r="A427" s="85" t="s">
        <v>4847</v>
      </c>
      <c r="B427" s="85">
        <v>2</v>
      </c>
      <c r="C427" s="118">
        <v>0.001421488434854855</v>
      </c>
      <c r="D427" s="85" t="s">
        <v>4880</v>
      </c>
      <c r="E427" s="85" t="b">
        <v>0</v>
      </c>
      <c r="F427" s="85" t="b">
        <v>0</v>
      </c>
      <c r="G427" s="85" t="b">
        <v>0</v>
      </c>
    </row>
    <row r="428" spans="1:7" ht="15">
      <c r="A428" s="85" t="s">
        <v>4848</v>
      </c>
      <c r="B428" s="85">
        <v>2</v>
      </c>
      <c r="C428" s="118">
        <v>0.001421488434854855</v>
      </c>
      <c r="D428" s="85" t="s">
        <v>4880</v>
      </c>
      <c r="E428" s="85" t="b">
        <v>1</v>
      </c>
      <c r="F428" s="85" t="b">
        <v>0</v>
      </c>
      <c r="G428" s="85" t="b">
        <v>0</v>
      </c>
    </row>
    <row r="429" spans="1:7" ht="15">
      <c r="A429" s="85" t="s">
        <v>350</v>
      </c>
      <c r="B429" s="85">
        <v>2</v>
      </c>
      <c r="C429" s="118">
        <v>0.001242250569023369</v>
      </c>
      <c r="D429" s="85" t="s">
        <v>4880</v>
      </c>
      <c r="E429" s="85" t="b">
        <v>0</v>
      </c>
      <c r="F429" s="85" t="b">
        <v>0</v>
      </c>
      <c r="G429" s="85" t="b">
        <v>0</v>
      </c>
    </row>
    <row r="430" spans="1:7" ht="15">
      <c r="A430" s="85" t="s">
        <v>4849</v>
      </c>
      <c r="B430" s="85">
        <v>2</v>
      </c>
      <c r="C430" s="118">
        <v>0.001242250569023369</v>
      </c>
      <c r="D430" s="85" t="s">
        <v>4880</v>
      </c>
      <c r="E430" s="85" t="b">
        <v>1</v>
      </c>
      <c r="F430" s="85" t="b">
        <v>0</v>
      </c>
      <c r="G430" s="85" t="b">
        <v>0</v>
      </c>
    </row>
    <row r="431" spans="1:7" ht="15">
      <c r="A431" s="85" t="s">
        <v>4850</v>
      </c>
      <c r="B431" s="85">
        <v>2</v>
      </c>
      <c r="C431" s="118">
        <v>0.001421488434854855</v>
      </c>
      <c r="D431" s="85" t="s">
        <v>4880</v>
      </c>
      <c r="E431" s="85" t="b">
        <v>0</v>
      </c>
      <c r="F431" s="85" t="b">
        <v>0</v>
      </c>
      <c r="G431" s="85" t="b">
        <v>0</v>
      </c>
    </row>
    <row r="432" spans="1:7" ht="15">
      <c r="A432" s="85" t="s">
        <v>268</v>
      </c>
      <c r="B432" s="85">
        <v>2</v>
      </c>
      <c r="C432" s="118">
        <v>0.001242250569023369</v>
      </c>
      <c r="D432" s="85" t="s">
        <v>4880</v>
      </c>
      <c r="E432" s="85" t="b">
        <v>0</v>
      </c>
      <c r="F432" s="85" t="b">
        <v>0</v>
      </c>
      <c r="G432" s="85" t="b">
        <v>0</v>
      </c>
    </row>
    <row r="433" spans="1:7" ht="15">
      <c r="A433" s="85" t="s">
        <v>4851</v>
      </c>
      <c r="B433" s="85">
        <v>2</v>
      </c>
      <c r="C433" s="118">
        <v>0.001242250569023369</v>
      </c>
      <c r="D433" s="85" t="s">
        <v>4880</v>
      </c>
      <c r="E433" s="85" t="b">
        <v>0</v>
      </c>
      <c r="F433" s="85" t="b">
        <v>0</v>
      </c>
      <c r="G433" s="85" t="b">
        <v>0</v>
      </c>
    </row>
    <row r="434" spans="1:7" ht="15">
      <c r="A434" s="85" t="s">
        <v>4852</v>
      </c>
      <c r="B434" s="85">
        <v>2</v>
      </c>
      <c r="C434" s="118">
        <v>0.001242250569023369</v>
      </c>
      <c r="D434" s="85" t="s">
        <v>4880</v>
      </c>
      <c r="E434" s="85" t="b">
        <v>0</v>
      </c>
      <c r="F434" s="85" t="b">
        <v>0</v>
      </c>
      <c r="G434" s="85" t="b">
        <v>0</v>
      </c>
    </row>
    <row r="435" spans="1:7" ht="15">
      <c r="A435" s="85" t="s">
        <v>4853</v>
      </c>
      <c r="B435" s="85">
        <v>2</v>
      </c>
      <c r="C435" s="118">
        <v>0.001242250569023369</v>
      </c>
      <c r="D435" s="85" t="s">
        <v>4880</v>
      </c>
      <c r="E435" s="85" t="b">
        <v>0</v>
      </c>
      <c r="F435" s="85" t="b">
        <v>0</v>
      </c>
      <c r="G435" s="85" t="b">
        <v>0</v>
      </c>
    </row>
    <row r="436" spans="1:7" ht="15">
      <c r="A436" s="85" t="s">
        <v>4854</v>
      </c>
      <c r="B436" s="85">
        <v>2</v>
      </c>
      <c r="C436" s="118">
        <v>0.001242250569023369</v>
      </c>
      <c r="D436" s="85" t="s">
        <v>4880</v>
      </c>
      <c r="E436" s="85" t="b">
        <v>0</v>
      </c>
      <c r="F436" s="85" t="b">
        <v>1</v>
      </c>
      <c r="G436" s="85" t="b">
        <v>0</v>
      </c>
    </row>
    <row r="437" spans="1:7" ht="15">
      <c r="A437" s="85" t="s">
        <v>4855</v>
      </c>
      <c r="B437" s="85">
        <v>2</v>
      </c>
      <c r="C437" s="118">
        <v>0.001242250569023369</v>
      </c>
      <c r="D437" s="85" t="s">
        <v>4880</v>
      </c>
      <c r="E437" s="85" t="b">
        <v>0</v>
      </c>
      <c r="F437" s="85" t="b">
        <v>0</v>
      </c>
      <c r="G437" s="85" t="b">
        <v>0</v>
      </c>
    </row>
    <row r="438" spans="1:7" ht="15">
      <c r="A438" s="85" t="s">
        <v>4856</v>
      </c>
      <c r="B438" s="85">
        <v>2</v>
      </c>
      <c r="C438" s="118">
        <v>0.001242250569023369</v>
      </c>
      <c r="D438" s="85" t="s">
        <v>4880</v>
      </c>
      <c r="E438" s="85" t="b">
        <v>0</v>
      </c>
      <c r="F438" s="85" t="b">
        <v>0</v>
      </c>
      <c r="G438" s="85" t="b">
        <v>0</v>
      </c>
    </row>
    <row r="439" spans="1:7" ht="15">
      <c r="A439" s="85" t="s">
        <v>4857</v>
      </c>
      <c r="B439" s="85">
        <v>2</v>
      </c>
      <c r="C439" s="118">
        <v>0.001242250569023369</v>
      </c>
      <c r="D439" s="85" t="s">
        <v>4880</v>
      </c>
      <c r="E439" s="85" t="b">
        <v>0</v>
      </c>
      <c r="F439" s="85" t="b">
        <v>1</v>
      </c>
      <c r="G439" s="85" t="b">
        <v>0</v>
      </c>
    </row>
    <row r="440" spans="1:7" ht="15">
      <c r="A440" s="85" t="s">
        <v>4858</v>
      </c>
      <c r="B440" s="85">
        <v>2</v>
      </c>
      <c r="C440" s="118">
        <v>0.001242250569023369</v>
      </c>
      <c r="D440" s="85" t="s">
        <v>4880</v>
      </c>
      <c r="E440" s="85" t="b">
        <v>0</v>
      </c>
      <c r="F440" s="85" t="b">
        <v>0</v>
      </c>
      <c r="G440" s="85" t="b">
        <v>0</v>
      </c>
    </row>
    <row r="441" spans="1:7" ht="15">
      <c r="A441" s="85" t="s">
        <v>4859</v>
      </c>
      <c r="B441" s="85">
        <v>2</v>
      </c>
      <c r="C441" s="118">
        <v>0.001242250569023369</v>
      </c>
      <c r="D441" s="85" t="s">
        <v>4880</v>
      </c>
      <c r="E441" s="85" t="b">
        <v>1</v>
      </c>
      <c r="F441" s="85" t="b">
        <v>0</v>
      </c>
      <c r="G441" s="85" t="b">
        <v>0</v>
      </c>
    </row>
    <row r="442" spans="1:7" ht="15">
      <c r="A442" s="85" t="s">
        <v>242</v>
      </c>
      <c r="B442" s="85">
        <v>2</v>
      </c>
      <c r="C442" s="118">
        <v>0.001242250569023369</v>
      </c>
      <c r="D442" s="85" t="s">
        <v>4880</v>
      </c>
      <c r="E442" s="85" t="b">
        <v>0</v>
      </c>
      <c r="F442" s="85" t="b">
        <v>0</v>
      </c>
      <c r="G442" s="85" t="b">
        <v>0</v>
      </c>
    </row>
    <row r="443" spans="1:7" ht="15">
      <c r="A443" s="85" t="s">
        <v>4860</v>
      </c>
      <c r="B443" s="85">
        <v>2</v>
      </c>
      <c r="C443" s="118">
        <v>0.001242250569023369</v>
      </c>
      <c r="D443" s="85" t="s">
        <v>4880</v>
      </c>
      <c r="E443" s="85" t="b">
        <v>0</v>
      </c>
      <c r="F443" s="85" t="b">
        <v>0</v>
      </c>
      <c r="G443" s="85" t="b">
        <v>0</v>
      </c>
    </row>
    <row r="444" spans="1:7" ht="15">
      <c r="A444" s="85" t="s">
        <v>223</v>
      </c>
      <c r="B444" s="85">
        <v>2</v>
      </c>
      <c r="C444" s="118">
        <v>0.001242250569023369</v>
      </c>
      <c r="D444" s="85" t="s">
        <v>4880</v>
      </c>
      <c r="E444" s="85" t="b">
        <v>0</v>
      </c>
      <c r="F444" s="85" t="b">
        <v>0</v>
      </c>
      <c r="G444" s="85" t="b">
        <v>0</v>
      </c>
    </row>
    <row r="445" spans="1:7" ht="15">
      <c r="A445" s="85" t="s">
        <v>4861</v>
      </c>
      <c r="B445" s="85">
        <v>2</v>
      </c>
      <c r="C445" s="118">
        <v>0.001242250569023369</v>
      </c>
      <c r="D445" s="85" t="s">
        <v>4880</v>
      </c>
      <c r="E445" s="85" t="b">
        <v>0</v>
      </c>
      <c r="F445" s="85" t="b">
        <v>0</v>
      </c>
      <c r="G445" s="85" t="b">
        <v>0</v>
      </c>
    </row>
    <row r="446" spans="1:7" ht="15">
      <c r="A446" s="85" t="s">
        <v>4862</v>
      </c>
      <c r="B446" s="85">
        <v>2</v>
      </c>
      <c r="C446" s="118">
        <v>0.001242250569023369</v>
      </c>
      <c r="D446" s="85" t="s">
        <v>4880</v>
      </c>
      <c r="E446" s="85" t="b">
        <v>1</v>
      </c>
      <c r="F446" s="85" t="b">
        <v>0</v>
      </c>
      <c r="G446" s="85" t="b">
        <v>0</v>
      </c>
    </row>
    <row r="447" spans="1:7" ht="15">
      <c r="A447" s="85" t="s">
        <v>4863</v>
      </c>
      <c r="B447" s="85">
        <v>2</v>
      </c>
      <c r="C447" s="118">
        <v>0.001242250569023369</v>
      </c>
      <c r="D447" s="85" t="s">
        <v>4880</v>
      </c>
      <c r="E447" s="85" t="b">
        <v>0</v>
      </c>
      <c r="F447" s="85" t="b">
        <v>0</v>
      </c>
      <c r="G447" s="85" t="b">
        <v>0</v>
      </c>
    </row>
    <row r="448" spans="1:7" ht="15">
      <c r="A448" s="85" t="s">
        <v>4864</v>
      </c>
      <c r="B448" s="85">
        <v>2</v>
      </c>
      <c r="C448" s="118">
        <v>0.001242250569023369</v>
      </c>
      <c r="D448" s="85" t="s">
        <v>4880</v>
      </c>
      <c r="E448" s="85" t="b">
        <v>1</v>
      </c>
      <c r="F448" s="85" t="b">
        <v>0</v>
      </c>
      <c r="G448" s="85" t="b">
        <v>0</v>
      </c>
    </row>
    <row r="449" spans="1:7" ht="15">
      <c r="A449" s="85" t="s">
        <v>812</v>
      </c>
      <c r="B449" s="85">
        <v>2</v>
      </c>
      <c r="C449" s="118">
        <v>0.001242250569023369</v>
      </c>
      <c r="D449" s="85" t="s">
        <v>4880</v>
      </c>
      <c r="E449" s="85" t="b">
        <v>0</v>
      </c>
      <c r="F449" s="85" t="b">
        <v>1</v>
      </c>
      <c r="G449" s="85" t="b">
        <v>0</v>
      </c>
    </row>
    <row r="450" spans="1:7" ht="15">
      <c r="A450" s="85" t="s">
        <v>4865</v>
      </c>
      <c r="B450" s="85">
        <v>2</v>
      </c>
      <c r="C450" s="118">
        <v>0.001242250569023369</v>
      </c>
      <c r="D450" s="85" t="s">
        <v>4880</v>
      </c>
      <c r="E450" s="85" t="b">
        <v>0</v>
      </c>
      <c r="F450" s="85" t="b">
        <v>0</v>
      </c>
      <c r="G450" s="85" t="b">
        <v>0</v>
      </c>
    </row>
    <row r="451" spans="1:7" ht="15">
      <c r="A451" s="85" t="s">
        <v>4866</v>
      </c>
      <c r="B451" s="85">
        <v>2</v>
      </c>
      <c r="C451" s="118">
        <v>0.001242250569023369</v>
      </c>
      <c r="D451" s="85" t="s">
        <v>4880</v>
      </c>
      <c r="E451" s="85" t="b">
        <v>0</v>
      </c>
      <c r="F451" s="85" t="b">
        <v>0</v>
      </c>
      <c r="G451" s="85" t="b">
        <v>0</v>
      </c>
    </row>
    <row r="452" spans="1:7" ht="15">
      <c r="A452" s="85" t="s">
        <v>4867</v>
      </c>
      <c r="B452" s="85">
        <v>2</v>
      </c>
      <c r="C452" s="118">
        <v>0.001242250569023369</v>
      </c>
      <c r="D452" s="85" t="s">
        <v>4880</v>
      </c>
      <c r="E452" s="85" t="b">
        <v>0</v>
      </c>
      <c r="F452" s="85" t="b">
        <v>0</v>
      </c>
      <c r="G452" s="85" t="b">
        <v>0</v>
      </c>
    </row>
    <row r="453" spans="1:7" ht="15">
      <c r="A453" s="85" t="s">
        <v>4868</v>
      </c>
      <c r="B453" s="85">
        <v>2</v>
      </c>
      <c r="C453" s="118">
        <v>0.001242250569023369</v>
      </c>
      <c r="D453" s="85" t="s">
        <v>4880</v>
      </c>
      <c r="E453" s="85" t="b">
        <v>1</v>
      </c>
      <c r="F453" s="85" t="b">
        <v>0</v>
      </c>
      <c r="G453" s="85" t="b">
        <v>0</v>
      </c>
    </row>
    <row r="454" spans="1:7" ht="15">
      <c r="A454" s="85" t="s">
        <v>4869</v>
      </c>
      <c r="B454" s="85">
        <v>2</v>
      </c>
      <c r="C454" s="118">
        <v>0.001242250569023369</v>
      </c>
      <c r="D454" s="85" t="s">
        <v>4880</v>
      </c>
      <c r="E454" s="85" t="b">
        <v>0</v>
      </c>
      <c r="F454" s="85" t="b">
        <v>0</v>
      </c>
      <c r="G454" s="85" t="b">
        <v>0</v>
      </c>
    </row>
    <row r="455" spans="1:7" ht="15">
      <c r="A455" s="85" t="s">
        <v>4870</v>
      </c>
      <c r="B455" s="85">
        <v>2</v>
      </c>
      <c r="C455" s="118">
        <v>0.001242250569023369</v>
      </c>
      <c r="D455" s="85" t="s">
        <v>4880</v>
      </c>
      <c r="E455" s="85" t="b">
        <v>0</v>
      </c>
      <c r="F455" s="85" t="b">
        <v>0</v>
      </c>
      <c r="G455" s="85" t="b">
        <v>0</v>
      </c>
    </row>
    <row r="456" spans="1:7" ht="15">
      <c r="A456" s="85" t="s">
        <v>4871</v>
      </c>
      <c r="B456" s="85">
        <v>2</v>
      </c>
      <c r="C456" s="118">
        <v>0.001242250569023369</v>
      </c>
      <c r="D456" s="85" t="s">
        <v>4880</v>
      </c>
      <c r="E456" s="85" t="b">
        <v>0</v>
      </c>
      <c r="F456" s="85" t="b">
        <v>0</v>
      </c>
      <c r="G456" s="85" t="b">
        <v>0</v>
      </c>
    </row>
    <row r="457" spans="1:7" ht="15">
      <c r="A457" s="85" t="s">
        <v>4872</v>
      </c>
      <c r="B457" s="85">
        <v>2</v>
      </c>
      <c r="C457" s="118">
        <v>0.001242250569023369</v>
      </c>
      <c r="D457" s="85" t="s">
        <v>4880</v>
      </c>
      <c r="E457" s="85" t="b">
        <v>0</v>
      </c>
      <c r="F457" s="85" t="b">
        <v>0</v>
      </c>
      <c r="G457" s="85" t="b">
        <v>0</v>
      </c>
    </row>
    <row r="458" spans="1:7" ht="15">
      <c r="A458" s="85" t="s">
        <v>4873</v>
      </c>
      <c r="B458" s="85">
        <v>2</v>
      </c>
      <c r="C458" s="118">
        <v>0.001242250569023369</v>
      </c>
      <c r="D458" s="85" t="s">
        <v>4880</v>
      </c>
      <c r="E458" s="85" t="b">
        <v>1</v>
      </c>
      <c r="F458" s="85" t="b">
        <v>0</v>
      </c>
      <c r="G458" s="85" t="b">
        <v>0</v>
      </c>
    </row>
    <row r="459" spans="1:7" ht="15">
      <c r="A459" s="85" t="s">
        <v>4874</v>
      </c>
      <c r="B459" s="85">
        <v>2</v>
      </c>
      <c r="C459" s="118">
        <v>0.001242250569023369</v>
      </c>
      <c r="D459" s="85" t="s">
        <v>4880</v>
      </c>
      <c r="E459" s="85" t="b">
        <v>0</v>
      </c>
      <c r="F459" s="85" t="b">
        <v>0</v>
      </c>
      <c r="G459" s="85" t="b">
        <v>0</v>
      </c>
    </row>
    <row r="460" spans="1:7" ht="15">
      <c r="A460" s="85" t="s">
        <v>4875</v>
      </c>
      <c r="B460" s="85">
        <v>2</v>
      </c>
      <c r="C460" s="118">
        <v>0.001242250569023369</v>
      </c>
      <c r="D460" s="85" t="s">
        <v>4880</v>
      </c>
      <c r="E460" s="85" t="b">
        <v>0</v>
      </c>
      <c r="F460" s="85" t="b">
        <v>0</v>
      </c>
      <c r="G460" s="85" t="b">
        <v>0</v>
      </c>
    </row>
    <row r="461" spans="1:7" ht="15">
      <c r="A461" s="85" t="s">
        <v>4876</v>
      </c>
      <c r="B461" s="85">
        <v>2</v>
      </c>
      <c r="C461" s="118">
        <v>0.001242250569023369</v>
      </c>
      <c r="D461" s="85" t="s">
        <v>4880</v>
      </c>
      <c r="E461" s="85" t="b">
        <v>0</v>
      </c>
      <c r="F461" s="85" t="b">
        <v>0</v>
      </c>
      <c r="G461" s="85" t="b">
        <v>0</v>
      </c>
    </row>
    <row r="462" spans="1:7" ht="15">
      <c r="A462" s="85" t="s">
        <v>4877</v>
      </c>
      <c r="B462" s="85">
        <v>2</v>
      </c>
      <c r="C462" s="118">
        <v>0.001242250569023369</v>
      </c>
      <c r="D462" s="85" t="s">
        <v>4880</v>
      </c>
      <c r="E462" s="85" t="b">
        <v>0</v>
      </c>
      <c r="F462" s="85" t="b">
        <v>0</v>
      </c>
      <c r="G462" s="85" t="b">
        <v>0</v>
      </c>
    </row>
    <row r="463" spans="1:7" ht="15">
      <c r="A463" s="85" t="s">
        <v>3956</v>
      </c>
      <c r="B463" s="85">
        <v>14</v>
      </c>
      <c r="C463" s="118">
        <v>0.010241140263959848</v>
      </c>
      <c r="D463" s="85" t="s">
        <v>3772</v>
      </c>
      <c r="E463" s="85" t="b">
        <v>0</v>
      </c>
      <c r="F463" s="85" t="b">
        <v>0</v>
      </c>
      <c r="G463" s="85" t="b">
        <v>0</v>
      </c>
    </row>
    <row r="464" spans="1:7" ht="15">
      <c r="A464" s="85" t="s">
        <v>3952</v>
      </c>
      <c r="B464" s="85">
        <v>12</v>
      </c>
      <c r="C464" s="118">
        <v>0.011288624837399295</v>
      </c>
      <c r="D464" s="85" t="s">
        <v>3772</v>
      </c>
      <c r="E464" s="85" t="b">
        <v>0</v>
      </c>
      <c r="F464" s="85" t="b">
        <v>0</v>
      </c>
      <c r="G464" s="85" t="b">
        <v>0</v>
      </c>
    </row>
    <row r="465" spans="1:7" ht="15">
      <c r="A465" s="85" t="s">
        <v>3957</v>
      </c>
      <c r="B465" s="85">
        <v>12</v>
      </c>
      <c r="C465" s="118">
        <v>0.011288624837399295</v>
      </c>
      <c r="D465" s="85" t="s">
        <v>3772</v>
      </c>
      <c r="E465" s="85" t="b">
        <v>0</v>
      </c>
      <c r="F465" s="85" t="b">
        <v>0</v>
      </c>
      <c r="G465" s="85" t="b">
        <v>0</v>
      </c>
    </row>
    <row r="466" spans="1:7" ht="15">
      <c r="A466" s="85" t="s">
        <v>3958</v>
      </c>
      <c r="B466" s="85">
        <v>12</v>
      </c>
      <c r="C466" s="118">
        <v>0.011288624837399295</v>
      </c>
      <c r="D466" s="85" t="s">
        <v>3772</v>
      </c>
      <c r="E466" s="85" t="b">
        <v>0</v>
      </c>
      <c r="F466" s="85" t="b">
        <v>0</v>
      </c>
      <c r="G466" s="85" t="b">
        <v>0</v>
      </c>
    </row>
    <row r="467" spans="1:7" ht="15">
      <c r="A467" s="85" t="s">
        <v>3959</v>
      </c>
      <c r="B467" s="85">
        <v>9</v>
      </c>
      <c r="C467" s="118">
        <v>0.011980370595157906</v>
      </c>
      <c r="D467" s="85" t="s">
        <v>3772</v>
      </c>
      <c r="E467" s="85" t="b">
        <v>0</v>
      </c>
      <c r="F467" s="85" t="b">
        <v>0</v>
      </c>
      <c r="G467" s="85" t="b">
        <v>0</v>
      </c>
    </row>
    <row r="468" spans="1:7" ht="15">
      <c r="A468" s="85" t="s">
        <v>3960</v>
      </c>
      <c r="B468" s="85">
        <v>8</v>
      </c>
      <c r="C468" s="118">
        <v>0.011928031367991561</v>
      </c>
      <c r="D468" s="85" t="s">
        <v>3772</v>
      </c>
      <c r="E468" s="85" t="b">
        <v>0</v>
      </c>
      <c r="F468" s="85" t="b">
        <v>0</v>
      </c>
      <c r="G468" s="85" t="b">
        <v>0</v>
      </c>
    </row>
    <row r="469" spans="1:7" ht="15">
      <c r="A469" s="85" t="s">
        <v>3961</v>
      </c>
      <c r="B469" s="85">
        <v>8</v>
      </c>
      <c r="C469" s="118">
        <v>0.011928031367991561</v>
      </c>
      <c r="D469" s="85" t="s">
        <v>3772</v>
      </c>
      <c r="E469" s="85" t="b">
        <v>0</v>
      </c>
      <c r="F469" s="85" t="b">
        <v>0</v>
      </c>
      <c r="G469" s="85" t="b">
        <v>0</v>
      </c>
    </row>
    <row r="470" spans="1:7" ht="15">
      <c r="A470" s="85" t="s">
        <v>3962</v>
      </c>
      <c r="B470" s="85">
        <v>8</v>
      </c>
      <c r="C470" s="118">
        <v>0.011928031367991561</v>
      </c>
      <c r="D470" s="85" t="s">
        <v>3772</v>
      </c>
      <c r="E470" s="85" t="b">
        <v>0</v>
      </c>
      <c r="F470" s="85" t="b">
        <v>0</v>
      </c>
      <c r="G470" s="85" t="b">
        <v>0</v>
      </c>
    </row>
    <row r="471" spans="1:7" ht="15">
      <c r="A471" s="85" t="s">
        <v>379</v>
      </c>
      <c r="B471" s="85">
        <v>8</v>
      </c>
      <c r="C471" s="118">
        <v>0.011928031367991561</v>
      </c>
      <c r="D471" s="85" t="s">
        <v>3772</v>
      </c>
      <c r="E471" s="85" t="b">
        <v>0</v>
      </c>
      <c r="F471" s="85" t="b">
        <v>0</v>
      </c>
      <c r="G471" s="85" t="b">
        <v>0</v>
      </c>
    </row>
    <row r="472" spans="1:7" ht="15">
      <c r="A472" s="85" t="s">
        <v>3951</v>
      </c>
      <c r="B472" s="85">
        <v>6</v>
      </c>
      <c r="C472" s="118">
        <v>0.011288624837399295</v>
      </c>
      <c r="D472" s="85" t="s">
        <v>3772</v>
      </c>
      <c r="E472" s="85" t="b">
        <v>0</v>
      </c>
      <c r="F472" s="85" t="b">
        <v>0</v>
      </c>
      <c r="G472" s="85" t="b">
        <v>0</v>
      </c>
    </row>
    <row r="473" spans="1:7" ht="15">
      <c r="A473" s="85" t="s">
        <v>455</v>
      </c>
      <c r="B473" s="85">
        <v>6</v>
      </c>
      <c r="C473" s="118">
        <v>0.011288624837399295</v>
      </c>
      <c r="D473" s="85" t="s">
        <v>3772</v>
      </c>
      <c r="E473" s="85" t="b">
        <v>0</v>
      </c>
      <c r="F473" s="85" t="b">
        <v>0</v>
      </c>
      <c r="G473" s="85" t="b">
        <v>0</v>
      </c>
    </row>
    <row r="474" spans="1:7" ht="15">
      <c r="A474" s="85" t="s">
        <v>4587</v>
      </c>
      <c r="B474" s="85">
        <v>6</v>
      </c>
      <c r="C474" s="118">
        <v>0.011288624837399295</v>
      </c>
      <c r="D474" s="85" t="s">
        <v>3772</v>
      </c>
      <c r="E474" s="85" t="b">
        <v>1</v>
      </c>
      <c r="F474" s="85" t="b">
        <v>0</v>
      </c>
      <c r="G474" s="85" t="b">
        <v>0</v>
      </c>
    </row>
    <row r="475" spans="1:7" ht="15">
      <c r="A475" s="85" t="s">
        <v>380</v>
      </c>
      <c r="B475" s="85">
        <v>5</v>
      </c>
      <c r="C475" s="118">
        <v>0.01064439433399355</v>
      </c>
      <c r="D475" s="85" t="s">
        <v>3772</v>
      </c>
      <c r="E475" s="85" t="b">
        <v>0</v>
      </c>
      <c r="F475" s="85" t="b">
        <v>0</v>
      </c>
      <c r="G475" s="85" t="b">
        <v>0</v>
      </c>
    </row>
    <row r="476" spans="1:7" ht="15">
      <c r="A476" s="85" t="s">
        <v>448</v>
      </c>
      <c r="B476" s="85">
        <v>5</v>
      </c>
      <c r="C476" s="118">
        <v>0.01064439433399355</v>
      </c>
      <c r="D476" s="85" t="s">
        <v>3772</v>
      </c>
      <c r="E476" s="85" t="b">
        <v>0</v>
      </c>
      <c r="F476" s="85" t="b">
        <v>0</v>
      </c>
      <c r="G476" s="85" t="b">
        <v>0</v>
      </c>
    </row>
    <row r="477" spans="1:7" ht="15">
      <c r="A477" s="85" t="s">
        <v>4601</v>
      </c>
      <c r="B477" s="85">
        <v>5</v>
      </c>
      <c r="C477" s="118">
        <v>0.021565800651743842</v>
      </c>
      <c r="D477" s="85" t="s">
        <v>3772</v>
      </c>
      <c r="E477" s="85" t="b">
        <v>0</v>
      </c>
      <c r="F477" s="85" t="b">
        <v>0</v>
      </c>
      <c r="G477" s="85" t="b">
        <v>0</v>
      </c>
    </row>
    <row r="478" spans="1:7" ht="15">
      <c r="A478" s="85" t="s">
        <v>450</v>
      </c>
      <c r="B478" s="85">
        <v>4</v>
      </c>
      <c r="C478" s="118">
        <v>0.009726890629795546</v>
      </c>
      <c r="D478" s="85" t="s">
        <v>3772</v>
      </c>
      <c r="E478" s="85" t="b">
        <v>0</v>
      </c>
      <c r="F478" s="85" t="b">
        <v>0</v>
      </c>
      <c r="G478" s="85" t="b">
        <v>0</v>
      </c>
    </row>
    <row r="479" spans="1:7" ht="15">
      <c r="A479" s="85" t="s">
        <v>4590</v>
      </c>
      <c r="B479" s="85">
        <v>4</v>
      </c>
      <c r="C479" s="118">
        <v>0.011288624837399295</v>
      </c>
      <c r="D479" s="85" t="s">
        <v>3772</v>
      </c>
      <c r="E479" s="85" t="b">
        <v>0</v>
      </c>
      <c r="F479" s="85" t="b">
        <v>0</v>
      </c>
      <c r="G479" s="85" t="b">
        <v>0</v>
      </c>
    </row>
    <row r="480" spans="1:7" ht="15">
      <c r="A480" s="85" t="s">
        <v>4639</v>
      </c>
      <c r="B480" s="85">
        <v>4</v>
      </c>
      <c r="C480" s="118">
        <v>0.009726890629795546</v>
      </c>
      <c r="D480" s="85" t="s">
        <v>3772</v>
      </c>
      <c r="E480" s="85" t="b">
        <v>0</v>
      </c>
      <c r="F480" s="85" t="b">
        <v>0</v>
      </c>
      <c r="G480" s="85" t="b">
        <v>0</v>
      </c>
    </row>
    <row r="481" spans="1:7" ht="15">
      <c r="A481" s="85" t="s">
        <v>4648</v>
      </c>
      <c r="B481" s="85">
        <v>4</v>
      </c>
      <c r="C481" s="118">
        <v>0.009726890629795546</v>
      </c>
      <c r="D481" s="85" t="s">
        <v>3772</v>
      </c>
      <c r="E481" s="85" t="b">
        <v>0</v>
      </c>
      <c r="F481" s="85" t="b">
        <v>0</v>
      </c>
      <c r="G481" s="85" t="b">
        <v>0</v>
      </c>
    </row>
    <row r="482" spans="1:7" ht="15">
      <c r="A482" s="85" t="s">
        <v>497</v>
      </c>
      <c r="B482" s="85">
        <v>3</v>
      </c>
      <c r="C482" s="118">
        <v>0.00846646862804947</v>
      </c>
      <c r="D482" s="85" t="s">
        <v>3772</v>
      </c>
      <c r="E482" s="85" t="b">
        <v>0</v>
      </c>
      <c r="F482" s="85" t="b">
        <v>0</v>
      </c>
      <c r="G482" s="85" t="b">
        <v>0</v>
      </c>
    </row>
    <row r="483" spans="1:7" ht="15">
      <c r="A483" s="85" t="s">
        <v>4613</v>
      </c>
      <c r="B483" s="85">
        <v>3</v>
      </c>
      <c r="C483" s="118">
        <v>0.00846646862804947</v>
      </c>
      <c r="D483" s="85" t="s">
        <v>3772</v>
      </c>
      <c r="E483" s="85" t="b">
        <v>0</v>
      </c>
      <c r="F483" s="85" t="b">
        <v>0</v>
      </c>
      <c r="G483" s="85" t="b">
        <v>0</v>
      </c>
    </row>
    <row r="484" spans="1:7" ht="15">
      <c r="A484" s="85" t="s">
        <v>4704</v>
      </c>
      <c r="B484" s="85">
        <v>3</v>
      </c>
      <c r="C484" s="118">
        <v>0.00846646862804947</v>
      </c>
      <c r="D484" s="85" t="s">
        <v>3772</v>
      </c>
      <c r="E484" s="85" t="b">
        <v>0</v>
      </c>
      <c r="F484" s="85" t="b">
        <v>0</v>
      </c>
      <c r="G484" s="85" t="b">
        <v>0</v>
      </c>
    </row>
    <row r="485" spans="1:7" ht="15">
      <c r="A485" s="85" t="s">
        <v>4679</v>
      </c>
      <c r="B485" s="85">
        <v>3</v>
      </c>
      <c r="C485" s="118">
        <v>0.00846646862804947</v>
      </c>
      <c r="D485" s="85" t="s">
        <v>3772</v>
      </c>
      <c r="E485" s="85" t="b">
        <v>0</v>
      </c>
      <c r="F485" s="85" t="b">
        <v>0</v>
      </c>
      <c r="G485" s="85" t="b">
        <v>0</v>
      </c>
    </row>
    <row r="486" spans="1:7" ht="15">
      <c r="A486" s="85" t="s">
        <v>454</v>
      </c>
      <c r="B486" s="85">
        <v>3</v>
      </c>
      <c r="C486" s="118">
        <v>0.00846646862804947</v>
      </c>
      <c r="D486" s="85" t="s">
        <v>3772</v>
      </c>
      <c r="E486" s="85" t="b">
        <v>0</v>
      </c>
      <c r="F486" s="85" t="b">
        <v>0</v>
      </c>
      <c r="G486" s="85" t="b">
        <v>0</v>
      </c>
    </row>
    <row r="487" spans="1:7" ht="15">
      <c r="A487" s="85" t="s">
        <v>452</v>
      </c>
      <c r="B487" s="85">
        <v>3</v>
      </c>
      <c r="C487" s="118">
        <v>0.00846646862804947</v>
      </c>
      <c r="D487" s="85" t="s">
        <v>3772</v>
      </c>
      <c r="E487" s="85" t="b">
        <v>0</v>
      </c>
      <c r="F487" s="85" t="b">
        <v>0</v>
      </c>
      <c r="G487" s="85" t="b">
        <v>0</v>
      </c>
    </row>
    <row r="488" spans="1:7" ht="15">
      <c r="A488" s="85" t="s">
        <v>451</v>
      </c>
      <c r="B488" s="85">
        <v>3</v>
      </c>
      <c r="C488" s="118">
        <v>0.00846646862804947</v>
      </c>
      <c r="D488" s="85" t="s">
        <v>3772</v>
      </c>
      <c r="E488" s="85" t="b">
        <v>0</v>
      </c>
      <c r="F488" s="85" t="b">
        <v>0</v>
      </c>
      <c r="G488" s="85" t="b">
        <v>0</v>
      </c>
    </row>
    <row r="489" spans="1:7" ht="15">
      <c r="A489" s="85" t="s">
        <v>449</v>
      </c>
      <c r="B489" s="85">
        <v>3</v>
      </c>
      <c r="C489" s="118">
        <v>0.00846646862804947</v>
      </c>
      <c r="D489" s="85" t="s">
        <v>3772</v>
      </c>
      <c r="E489" s="85" t="b">
        <v>0</v>
      </c>
      <c r="F489" s="85" t="b">
        <v>0</v>
      </c>
      <c r="G489" s="85" t="b">
        <v>0</v>
      </c>
    </row>
    <row r="490" spans="1:7" ht="15">
      <c r="A490" s="85" t="s">
        <v>381</v>
      </c>
      <c r="B490" s="85">
        <v>3</v>
      </c>
      <c r="C490" s="118">
        <v>0.00846646862804947</v>
      </c>
      <c r="D490" s="85" t="s">
        <v>3772</v>
      </c>
      <c r="E490" s="85" t="b">
        <v>0</v>
      </c>
      <c r="F490" s="85" t="b">
        <v>0</v>
      </c>
      <c r="G490" s="85" t="b">
        <v>0</v>
      </c>
    </row>
    <row r="491" spans="1:7" ht="15">
      <c r="A491" s="85" t="s">
        <v>485</v>
      </c>
      <c r="B491" s="85">
        <v>3</v>
      </c>
      <c r="C491" s="118">
        <v>0.00846646862804947</v>
      </c>
      <c r="D491" s="85" t="s">
        <v>3772</v>
      </c>
      <c r="E491" s="85" t="b">
        <v>0</v>
      </c>
      <c r="F491" s="85" t="b">
        <v>0</v>
      </c>
      <c r="G491" s="85" t="b">
        <v>0</v>
      </c>
    </row>
    <row r="492" spans="1:7" ht="15">
      <c r="A492" s="85" t="s">
        <v>484</v>
      </c>
      <c r="B492" s="85">
        <v>3</v>
      </c>
      <c r="C492" s="118">
        <v>0.00846646862804947</v>
      </c>
      <c r="D492" s="85" t="s">
        <v>3772</v>
      </c>
      <c r="E492" s="85" t="b">
        <v>0</v>
      </c>
      <c r="F492" s="85" t="b">
        <v>0</v>
      </c>
      <c r="G492" s="85" t="b">
        <v>0</v>
      </c>
    </row>
    <row r="493" spans="1:7" ht="15">
      <c r="A493" s="85" t="s">
        <v>800</v>
      </c>
      <c r="B493" s="85">
        <v>2</v>
      </c>
      <c r="C493" s="118">
        <v>0.006744882787797656</v>
      </c>
      <c r="D493" s="85" t="s">
        <v>3772</v>
      </c>
      <c r="E493" s="85" t="b">
        <v>0</v>
      </c>
      <c r="F493" s="85" t="b">
        <v>0</v>
      </c>
      <c r="G493" s="85" t="b">
        <v>0</v>
      </c>
    </row>
    <row r="494" spans="1:7" ht="15">
      <c r="A494" s="85" t="s">
        <v>498</v>
      </c>
      <c r="B494" s="85">
        <v>2</v>
      </c>
      <c r="C494" s="118">
        <v>0.006744882787797656</v>
      </c>
      <c r="D494" s="85" t="s">
        <v>3772</v>
      </c>
      <c r="E494" s="85" t="b">
        <v>0</v>
      </c>
      <c r="F494" s="85" t="b">
        <v>0</v>
      </c>
      <c r="G494" s="85" t="b">
        <v>0</v>
      </c>
    </row>
    <row r="495" spans="1:7" ht="15">
      <c r="A495" s="85" t="s">
        <v>4766</v>
      </c>
      <c r="B495" s="85">
        <v>2</v>
      </c>
      <c r="C495" s="118">
        <v>0.008626320260697538</v>
      </c>
      <c r="D495" s="85" t="s">
        <v>3772</v>
      </c>
      <c r="E495" s="85" t="b">
        <v>0</v>
      </c>
      <c r="F495" s="85" t="b">
        <v>0</v>
      </c>
      <c r="G495" s="85" t="b">
        <v>0</v>
      </c>
    </row>
    <row r="496" spans="1:7" ht="15">
      <c r="A496" s="85" t="s">
        <v>4820</v>
      </c>
      <c r="B496" s="85">
        <v>2</v>
      </c>
      <c r="C496" s="118">
        <v>0.006744882787797656</v>
      </c>
      <c r="D496" s="85" t="s">
        <v>3772</v>
      </c>
      <c r="E496" s="85" t="b">
        <v>0</v>
      </c>
      <c r="F496" s="85" t="b">
        <v>0</v>
      </c>
      <c r="G496" s="85" t="b">
        <v>0</v>
      </c>
    </row>
    <row r="497" spans="1:7" ht="15">
      <c r="A497" s="85" t="s">
        <v>4821</v>
      </c>
      <c r="B497" s="85">
        <v>2</v>
      </c>
      <c r="C497" s="118">
        <v>0.006744882787797656</v>
      </c>
      <c r="D497" s="85" t="s">
        <v>3772</v>
      </c>
      <c r="E497" s="85" t="b">
        <v>0</v>
      </c>
      <c r="F497" s="85" t="b">
        <v>0</v>
      </c>
      <c r="G497" s="85" t="b">
        <v>0</v>
      </c>
    </row>
    <row r="498" spans="1:7" ht="15">
      <c r="A498" s="85" t="s">
        <v>4822</v>
      </c>
      <c r="B498" s="85">
        <v>2</v>
      </c>
      <c r="C498" s="118">
        <v>0.006744882787797656</v>
      </c>
      <c r="D498" s="85" t="s">
        <v>3772</v>
      </c>
      <c r="E498" s="85" t="b">
        <v>0</v>
      </c>
      <c r="F498" s="85" t="b">
        <v>0</v>
      </c>
      <c r="G498" s="85" t="b">
        <v>0</v>
      </c>
    </row>
    <row r="499" spans="1:7" ht="15">
      <c r="A499" s="85" t="s">
        <v>4823</v>
      </c>
      <c r="B499" s="85">
        <v>2</v>
      </c>
      <c r="C499" s="118">
        <v>0.006744882787797656</v>
      </c>
      <c r="D499" s="85" t="s">
        <v>3772</v>
      </c>
      <c r="E499" s="85" t="b">
        <v>0</v>
      </c>
      <c r="F499" s="85" t="b">
        <v>0</v>
      </c>
      <c r="G499" s="85" t="b">
        <v>0</v>
      </c>
    </row>
    <row r="500" spans="1:7" ht="15">
      <c r="A500" s="85" t="s">
        <v>4824</v>
      </c>
      <c r="B500" s="85">
        <v>2</v>
      </c>
      <c r="C500" s="118">
        <v>0.006744882787797656</v>
      </c>
      <c r="D500" s="85" t="s">
        <v>3772</v>
      </c>
      <c r="E500" s="85" t="b">
        <v>0</v>
      </c>
      <c r="F500" s="85" t="b">
        <v>0</v>
      </c>
      <c r="G500" s="85" t="b">
        <v>0</v>
      </c>
    </row>
    <row r="501" spans="1:7" ht="15">
      <c r="A501" s="85" t="s">
        <v>4825</v>
      </c>
      <c r="B501" s="85">
        <v>2</v>
      </c>
      <c r="C501" s="118">
        <v>0.006744882787797656</v>
      </c>
      <c r="D501" s="85" t="s">
        <v>3772</v>
      </c>
      <c r="E501" s="85" t="b">
        <v>0</v>
      </c>
      <c r="F501" s="85" t="b">
        <v>0</v>
      </c>
      <c r="G501" s="85" t="b">
        <v>0</v>
      </c>
    </row>
    <row r="502" spans="1:7" ht="15">
      <c r="A502" s="85" t="s">
        <v>4826</v>
      </c>
      <c r="B502" s="85">
        <v>2</v>
      </c>
      <c r="C502" s="118">
        <v>0.006744882787797656</v>
      </c>
      <c r="D502" s="85" t="s">
        <v>3772</v>
      </c>
      <c r="E502" s="85" t="b">
        <v>0</v>
      </c>
      <c r="F502" s="85" t="b">
        <v>0</v>
      </c>
      <c r="G502" s="85" t="b">
        <v>0</v>
      </c>
    </row>
    <row r="503" spans="1:7" ht="15">
      <c r="A503" s="85" t="s">
        <v>4827</v>
      </c>
      <c r="B503" s="85">
        <v>2</v>
      </c>
      <c r="C503" s="118">
        <v>0.006744882787797656</v>
      </c>
      <c r="D503" s="85" t="s">
        <v>3772</v>
      </c>
      <c r="E503" s="85" t="b">
        <v>0</v>
      </c>
      <c r="F503" s="85" t="b">
        <v>0</v>
      </c>
      <c r="G503" s="85" t="b">
        <v>0</v>
      </c>
    </row>
    <row r="504" spans="1:7" ht="15">
      <c r="A504" s="85" t="s">
        <v>4828</v>
      </c>
      <c r="B504" s="85">
        <v>2</v>
      </c>
      <c r="C504" s="118">
        <v>0.006744882787797656</v>
      </c>
      <c r="D504" s="85" t="s">
        <v>3772</v>
      </c>
      <c r="E504" s="85" t="b">
        <v>0</v>
      </c>
      <c r="F504" s="85" t="b">
        <v>0</v>
      </c>
      <c r="G504" s="85" t="b">
        <v>0</v>
      </c>
    </row>
    <row r="505" spans="1:7" ht="15">
      <c r="A505" s="85" t="s">
        <v>4829</v>
      </c>
      <c r="B505" s="85">
        <v>2</v>
      </c>
      <c r="C505" s="118">
        <v>0.008626320260697538</v>
      </c>
      <c r="D505" s="85" t="s">
        <v>3772</v>
      </c>
      <c r="E505" s="85" t="b">
        <v>0</v>
      </c>
      <c r="F505" s="85" t="b">
        <v>0</v>
      </c>
      <c r="G505" s="85" t="b">
        <v>0</v>
      </c>
    </row>
    <row r="506" spans="1:7" ht="15">
      <c r="A506" s="85" t="s">
        <v>4770</v>
      </c>
      <c r="B506" s="85">
        <v>2</v>
      </c>
      <c r="C506" s="118">
        <v>0.006744882787797656</v>
      </c>
      <c r="D506" s="85" t="s">
        <v>3772</v>
      </c>
      <c r="E506" s="85" t="b">
        <v>0</v>
      </c>
      <c r="F506" s="85" t="b">
        <v>0</v>
      </c>
      <c r="G506" s="85" t="b">
        <v>0</v>
      </c>
    </row>
    <row r="507" spans="1:7" ht="15">
      <c r="A507" s="85" t="s">
        <v>4680</v>
      </c>
      <c r="B507" s="85">
        <v>2</v>
      </c>
      <c r="C507" s="118">
        <v>0.006744882787797656</v>
      </c>
      <c r="D507" s="85" t="s">
        <v>3772</v>
      </c>
      <c r="E507" s="85" t="b">
        <v>0</v>
      </c>
      <c r="F507" s="85" t="b">
        <v>0</v>
      </c>
      <c r="G507" s="85" t="b">
        <v>0</v>
      </c>
    </row>
    <row r="508" spans="1:7" ht="15">
      <c r="A508" s="85" t="s">
        <v>4771</v>
      </c>
      <c r="B508" s="85">
        <v>2</v>
      </c>
      <c r="C508" s="118">
        <v>0.006744882787797656</v>
      </c>
      <c r="D508" s="85" t="s">
        <v>3772</v>
      </c>
      <c r="E508" s="85" t="b">
        <v>0</v>
      </c>
      <c r="F508" s="85" t="b">
        <v>0</v>
      </c>
      <c r="G508" s="85" t="b">
        <v>0</v>
      </c>
    </row>
    <row r="509" spans="1:7" ht="15">
      <c r="A509" s="85" t="s">
        <v>4772</v>
      </c>
      <c r="B509" s="85">
        <v>2</v>
      </c>
      <c r="C509" s="118">
        <v>0.006744882787797656</v>
      </c>
      <c r="D509" s="85" t="s">
        <v>3772</v>
      </c>
      <c r="E509" s="85" t="b">
        <v>0</v>
      </c>
      <c r="F509" s="85" t="b">
        <v>0</v>
      </c>
      <c r="G509" s="85" t="b">
        <v>0</v>
      </c>
    </row>
    <row r="510" spans="1:7" ht="15">
      <c r="A510" s="85" t="s">
        <v>483</v>
      </c>
      <c r="B510" s="85">
        <v>2</v>
      </c>
      <c r="C510" s="118">
        <v>0.006744882787797656</v>
      </c>
      <c r="D510" s="85" t="s">
        <v>3772</v>
      </c>
      <c r="E510" s="85" t="b">
        <v>0</v>
      </c>
      <c r="F510" s="85" t="b">
        <v>0</v>
      </c>
      <c r="G510" s="85" t="b">
        <v>0</v>
      </c>
    </row>
    <row r="511" spans="1:7" ht="15">
      <c r="A511" s="85" t="s">
        <v>482</v>
      </c>
      <c r="B511" s="85">
        <v>2</v>
      </c>
      <c r="C511" s="118">
        <v>0.006744882787797656</v>
      </c>
      <c r="D511" s="85" t="s">
        <v>3772</v>
      </c>
      <c r="E511" s="85" t="b">
        <v>0</v>
      </c>
      <c r="F511" s="85" t="b">
        <v>0</v>
      </c>
      <c r="G511" s="85" t="b">
        <v>0</v>
      </c>
    </row>
    <row r="512" spans="1:7" ht="15">
      <c r="A512" s="85" t="s">
        <v>473</v>
      </c>
      <c r="B512" s="85">
        <v>2</v>
      </c>
      <c r="C512" s="118">
        <v>0.006744882787797656</v>
      </c>
      <c r="D512" s="85" t="s">
        <v>3772</v>
      </c>
      <c r="E512" s="85" t="b">
        <v>0</v>
      </c>
      <c r="F512" s="85" t="b">
        <v>0</v>
      </c>
      <c r="G512" s="85" t="b">
        <v>0</v>
      </c>
    </row>
    <row r="513" spans="1:7" ht="15">
      <c r="A513" s="85" t="s">
        <v>472</v>
      </c>
      <c r="B513" s="85">
        <v>2</v>
      </c>
      <c r="C513" s="118">
        <v>0.006744882787797656</v>
      </c>
      <c r="D513" s="85" t="s">
        <v>3772</v>
      </c>
      <c r="E513" s="85" t="b">
        <v>0</v>
      </c>
      <c r="F513" s="85" t="b">
        <v>0</v>
      </c>
      <c r="G513" s="85" t="b">
        <v>0</v>
      </c>
    </row>
    <row r="514" spans="1:7" ht="15">
      <c r="A514" s="85" t="s">
        <v>471</v>
      </c>
      <c r="B514" s="85">
        <v>2</v>
      </c>
      <c r="C514" s="118">
        <v>0.006744882787797656</v>
      </c>
      <c r="D514" s="85" t="s">
        <v>3772</v>
      </c>
      <c r="E514" s="85" t="b">
        <v>0</v>
      </c>
      <c r="F514" s="85" t="b">
        <v>0</v>
      </c>
      <c r="G514" s="85" t="b">
        <v>0</v>
      </c>
    </row>
    <row r="515" spans="1:7" ht="15">
      <c r="A515" s="85" t="s">
        <v>4599</v>
      </c>
      <c r="B515" s="85">
        <v>2</v>
      </c>
      <c r="C515" s="118">
        <v>0.006744882787797656</v>
      </c>
      <c r="D515" s="85" t="s">
        <v>3772</v>
      </c>
      <c r="E515" s="85" t="b">
        <v>0</v>
      </c>
      <c r="F515" s="85" t="b">
        <v>0</v>
      </c>
      <c r="G515" s="85" t="b">
        <v>0</v>
      </c>
    </row>
    <row r="516" spans="1:7" ht="15">
      <c r="A516" s="85" t="s">
        <v>3895</v>
      </c>
      <c r="B516" s="85">
        <v>2</v>
      </c>
      <c r="C516" s="118">
        <v>0.006744882787797656</v>
      </c>
      <c r="D516" s="85" t="s">
        <v>3772</v>
      </c>
      <c r="E516" s="85" t="b">
        <v>0</v>
      </c>
      <c r="F516" s="85" t="b">
        <v>0</v>
      </c>
      <c r="G516" s="85" t="b">
        <v>0</v>
      </c>
    </row>
    <row r="517" spans="1:7" ht="15">
      <c r="A517" s="85" t="s">
        <v>3911</v>
      </c>
      <c r="B517" s="85">
        <v>2</v>
      </c>
      <c r="C517" s="118">
        <v>0.006744882787797656</v>
      </c>
      <c r="D517" s="85" t="s">
        <v>3772</v>
      </c>
      <c r="E517" s="85" t="b">
        <v>0</v>
      </c>
      <c r="F517" s="85" t="b">
        <v>0</v>
      </c>
      <c r="G517" s="85" t="b">
        <v>0</v>
      </c>
    </row>
    <row r="518" spans="1:7" ht="15">
      <c r="A518" s="85" t="s">
        <v>4768</v>
      </c>
      <c r="B518" s="85">
        <v>2</v>
      </c>
      <c r="C518" s="118">
        <v>0.006744882787797656</v>
      </c>
      <c r="D518" s="85" t="s">
        <v>3772</v>
      </c>
      <c r="E518" s="85" t="b">
        <v>0</v>
      </c>
      <c r="F518" s="85" t="b">
        <v>0</v>
      </c>
      <c r="G518" s="85" t="b">
        <v>0</v>
      </c>
    </row>
    <row r="519" spans="1:7" ht="15">
      <c r="A519" s="85" t="s">
        <v>4769</v>
      </c>
      <c r="B519" s="85">
        <v>2</v>
      </c>
      <c r="C519" s="118">
        <v>0.006744882787797656</v>
      </c>
      <c r="D519" s="85" t="s">
        <v>3772</v>
      </c>
      <c r="E519" s="85" t="b">
        <v>0</v>
      </c>
      <c r="F519" s="85" t="b">
        <v>0</v>
      </c>
      <c r="G519" s="85" t="b">
        <v>0</v>
      </c>
    </row>
    <row r="520" spans="1:7" ht="15">
      <c r="A520" s="85" t="s">
        <v>470</v>
      </c>
      <c r="B520" s="85">
        <v>2</v>
      </c>
      <c r="C520" s="118">
        <v>0.006744882787797656</v>
      </c>
      <c r="D520" s="85" t="s">
        <v>3772</v>
      </c>
      <c r="E520" s="85" t="b">
        <v>0</v>
      </c>
      <c r="F520" s="85" t="b">
        <v>0</v>
      </c>
      <c r="G520" s="85" t="b">
        <v>0</v>
      </c>
    </row>
    <row r="521" spans="1:7" ht="15">
      <c r="A521" s="85" t="s">
        <v>489</v>
      </c>
      <c r="B521" s="85">
        <v>2</v>
      </c>
      <c r="C521" s="118">
        <v>0.006744882787797656</v>
      </c>
      <c r="D521" s="85" t="s">
        <v>3772</v>
      </c>
      <c r="E521" s="85" t="b">
        <v>0</v>
      </c>
      <c r="F521" s="85" t="b">
        <v>0</v>
      </c>
      <c r="G521" s="85" t="b">
        <v>0</v>
      </c>
    </row>
    <row r="522" spans="1:7" ht="15">
      <c r="A522" s="85" t="s">
        <v>488</v>
      </c>
      <c r="B522" s="85">
        <v>2</v>
      </c>
      <c r="C522" s="118">
        <v>0.006744882787797656</v>
      </c>
      <c r="D522" s="85" t="s">
        <v>3772</v>
      </c>
      <c r="E522" s="85" t="b">
        <v>0</v>
      </c>
      <c r="F522" s="85" t="b">
        <v>0</v>
      </c>
      <c r="G522" s="85" t="b">
        <v>0</v>
      </c>
    </row>
    <row r="523" spans="1:7" ht="15">
      <c r="A523" s="85" t="s">
        <v>487</v>
      </c>
      <c r="B523" s="85">
        <v>2</v>
      </c>
      <c r="C523" s="118">
        <v>0.006744882787797656</v>
      </c>
      <c r="D523" s="85" t="s">
        <v>3772</v>
      </c>
      <c r="E523" s="85" t="b">
        <v>0</v>
      </c>
      <c r="F523" s="85" t="b">
        <v>0</v>
      </c>
      <c r="G523" s="85" t="b">
        <v>0</v>
      </c>
    </row>
    <row r="524" spans="1:7" ht="15">
      <c r="A524" s="85" t="s">
        <v>486</v>
      </c>
      <c r="B524" s="85">
        <v>2</v>
      </c>
      <c r="C524" s="118">
        <v>0.006744882787797656</v>
      </c>
      <c r="D524" s="85" t="s">
        <v>3772</v>
      </c>
      <c r="E524" s="85" t="b">
        <v>0</v>
      </c>
      <c r="F524" s="85" t="b">
        <v>0</v>
      </c>
      <c r="G524" s="85" t="b">
        <v>0</v>
      </c>
    </row>
    <row r="525" spans="1:7" ht="15">
      <c r="A525" s="85" t="s">
        <v>4594</v>
      </c>
      <c r="B525" s="85">
        <v>2</v>
      </c>
      <c r="C525" s="118">
        <v>0.006744882787797656</v>
      </c>
      <c r="D525" s="85" t="s">
        <v>3772</v>
      </c>
      <c r="E525" s="85" t="b">
        <v>0</v>
      </c>
      <c r="F525" s="85" t="b">
        <v>0</v>
      </c>
      <c r="G525" s="85" t="b">
        <v>0</v>
      </c>
    </row>
    <row r="526" spans="1:7" ht="15">
      <c r="A526" s="85" t="s">
        <v>4790</v>
      </c>
      <c r="B526" s="85">
        <v>2</v>
      </c>
      <c r="C526" s="118">
        <v>0.008626320260697538</v>
      </c>
      <c r="D526" s="85" t="s">
        <v>3772</v>
      </c>
      <c r="E526" s="85" t="b">
        <v>0</v>
      </c>
      <c r="F526" s="85" t="b">
        <v>0</v>
      </c>
      <c r="G526" s="85" t="b">
        <v>0</v>
      </c>
    </row>
    <row r="527" spans="1:7" ht="15">
      <c r="A527" s="85" t="s">
        <v>3951</v>
      </c>
      <c r="B527" s="85">
        <v>25</v>
      </c>
      <c r="C527" s="118">
        <v>0.00787089920950545</v>
      </c>
      <c r="D527" s="85" t="s">
        <v>3773</v>
      </c>
      <c r="E527" s="85" t="b">
        <v>0</v>
      </c>
      <c r="F527" s="85" t="b">
        <v>0</v>
      </c>
      <c r="G527" s="85" t="b">
        <v>0</v>
      </c>
    </row>
    <row r="528" spans="1:7" ht="15">
      <c r="A528" s="85" t="s">
        <v>3895</v>
      </c>
      <c r="B528" s="85">
        <v>13</v>
      </c>
      <c r="C528" s="118">
        <v>0.014377599423409016</v>
      </c>
      <c r="D528" s="85" t="s">
        <v>3773</v>
      </c>
      <c r="E528" s="85" t="b">
        <v>0</v>
      </c>
      <c r="F528" s="85" t="b">
        <v>0</v>
      </c>
      <c r="G528" s="85" t="b">
        <v>0</v>
      </c>
    </row>
    <row r="529" spans="1:7" ht="15">
      <c r="A529" s="85" t="s">
        <v>3964</v>
      </c>
      <c r="B529" s="85">
        <v>12</v>
      </c>
      <c r="C529" s="118">
        <v>0.014363260230488168</v>
      </c>
      <c r="D529" s="85" t="s">
        <v>3773</v>
      </c>
      <c r="E529" s="85" t="b">
        <v>0</v>
      </c>
      <c r="F529" s="85" t="b">
        <v>0</v>
      </c>
      <c r="G529" s="85" t="b">
        <v>0</v>
      </c>
    </row>
    <row r="530" spans="1:7" ht="15">
      <c r="A530" s="85" t="s">
        <v>3965</v>
      </c>
      <c r="B530" s="85">
        <v>6</v>
      </c>
      <c r="C530" s="118">
        <v>0.009282122270977857</v>
      </c>
      <c r="D530" s="85" t="s">
        <v>3773</v>
      </c>
      <c r="E530" s="85" t="b">
        <v>0</v>
      </c>
      <c r="F530" s="85" t="b">
        <v>0</v>
      </c>
      <c r="G530" s="85" t="b">
        <v>0</v>
      </c>
    </row>
    <row r="531" spans="1:7" ht="15">
      <c r="A531" s="85" t="s">
        <v>3966</v>
      </c>
      <c r="B531" s="85">
        <v>5</v>
      </c>
      <c r="C531" s="118">
        <v>0.008522191813432093</v>
      </c>
      <c r="D531" s="85" t="s">
        <v>3773</v>
      </c>
      <c r="E531" s="85" t="b">
        <v>0</v>
      </c>
      <c r="F531" s="85" t="b">
        <v>0</v>
      </c>
      <c r="G531" s="85" t="b">
        <v>0</v>
      </c>
    </row>
    <row r="532" spans="1:7" ht="15">
      <c r="A532" s="85" t="s">
        <v>3967</v>
      </c>
      <c r="B532" s="85">
        <v>5</v>
      </c>
      <c r="C532" s="118">
        <v>0.00948551202225969</v>
      </c>
      <c r="D532" s="85" t="s">
        <v>3773</v>
      </c>
      <c r="E532" s="85" t="b">
        <v>0</v>
      </c>
      <c r="F532" s="85" t="b">
        <v>0</v>
      </c>
      <c r="G532" s="85" t="b">
        <v>0</v>
      </c>
    </row>
    <row r="533" spans="1:7" ht="15">
      <c r="A533" s="85" t="s">
        <v>3968</v>
      </c>
      <c r="B533" s="85">
        <v>4</v>
      </c>
      <c r="C533" s="118">
        <v>0.007588409617807752</v>
      </c>
      <c r="D533" s="85" t="s">
        <v>3773</v>
      </c>
      <c r="E533" s="85" t="b">
        <v>1</v>
      </c>
      <c r="F533" s="85" t="b">
        <v>0</v>
      </c>
      <c r="G533" s="85" t="b">
        <v>0</v>
      </c>
    </row>
    <row r="534" spans="1:7" ht="15">
      <c r="A534" s="85" t="s">
        <v>3969</v>
      </c>
      <c r="B534" s="85">
        <v>4</v>
      </c>
      <c r="C534" s="118">
        <v>0.007588409617807752</v>
      </c>
      <c r="D534" s="85" t="s">
        <v>3773</v>
      </c>
      <c r="E534" s="85" t="b">
        <v>0</v>
      </c>
      <c r="F534" s="85" t="b">
        <v>0</v>
      </c>
      <c r="G534" s="85" t="b">
        <v>0</v>
      </c>
    </row>
    <row r="535" spans="1:7" ht="15">
      <c r="A535" s="85" t="s">
        <v>3970</v>
      </c>
      <c r="B535" s="85">
        <v>4</v>
      </c>
      <c r="C535" s="118">
        <v>0.007588409617807752</v>
      </c>
      <c r="D535" s="85" t="s">
        <v>3773</v>
      </c>
      <c r="E535" s="85" t="b">
        <v>0</v>
      </c>
      <c r="F535" s="85" t="b">
        <v>0</v>
      </c>
      <c r="G535" s="85" t="b">
        <v>0</v>
      </c>
    </row>
    <row r="536" spans="1:7" ht="15">
      <c r="A536" s="85" t="s">
        <v>3971</v>
      </c>
      <c r="B536" s="85">
        <v>4</v>
      </c>
      <c r="C536" s="118">
        <v>0.007588409617807752</v>
      </c>
      <c r="D536" s="85" t="s">
        <v>3773</v>
      </c>
      <c r="E536" s="85" t="b">
        <v>0</v>
      </c>
      <c r="F536" s="85" t="b">
        <v>0</v>
      </c>
      <c r="G536" s="85" t="b">
        <v>0</v>
      </c>
    </row>
    <row r="537" spans="1:7" ht="15">
      <c r="A537" s="85" t="s">
        <v>3912</v>
      </c>
      <c r="B537" s="85">
        <v>4</v>
      </c>
      <c r="C537" s="118">
        <v>0.007588409617807752</v>
      </c>
      <c r="D537" s="85" t="s">
        <v>3773</v>
      </c>
      <c r="E537" s="85" t="b">
        <v>0</v>
      </c>
      <c r="F537" s="85" t="b">
        <v>0</v>
      </c>
      <c r="G537" s="85" t="b">
        <v>0</v>
      </c>
    </row>
    <row r="538" spans="1:7" ht="15">
      <c r="A538" s="85" t="s">
        <v>4649</v>
      </c>
      <c r="B538" s="85">
        <v>4</v>
      </c>
      <c r="C538" s="118">
        <v>0.009982286322889113</v>
      </c>
      <c r="D538" s="85" t="s">
        <v>3773</v>
      </c>
      <c r="E538" s="85" t="b">
        <v>0</v>
      </c>
      <c r="F538" s="85" t="b">
        <v>0</v>
      </c>
      <c r="G538" s="85" t="b">
        <v>0</v>
      </c>
    </row>
    <row r="539" spans="1:7" ht="15">
      <c r="A539" s="85" t="s">
        <v>4593</v>
      </c>
      <c r="B539" s="85">
        <v>3</v>
      </c>
      <c r="C539" s="118">
        <v>0.006436468664299949</v>
      </c>
      <c r="D539" s="85" t="s">
        <v>3773</v>
      </c>
      <c r="E539" s="85" t="b">
        <v>0</v>
      </c>
      <c r="F539" s="85" t="b">
        <v>0</v>
      </c>
      <c r="G539" s="85" t="b">
        <v>0</v>
      </c>
    </row>
    <row r="540" spans="1:7" ht="15">
      <c r="A540" s="85" t="s">
        <v>4565</v>
      </c>
      <c r="B540" s="85">
        <v>3</v>
      </c>
      <c r="C540" s="118">
        <v>0.006436468664299949</v>
      </c>
      <c r="D540" s="85" t="s">
        <v>3773</v>
      </c>
      <c r="E540" s="85" t="b">
        <v>0</v>
      </c>
      <c r="F540" s="85" t="b">
        <v>0</v>
      </c>
      <c r="G540" s="85" t="b">
        <v>0</v>
      </c>
    </row>
    <row r="541" spans="1:7" ht="15">
      <c r="A541" s="85" t="s">
        <v>3954</v>
      </c>
      <c r="B541" s="85">
        <v>3</v>
      </c>
      <c r="C541" s="118">
        <v>0.006436468664299949</v>
      </c>
      <c r="D541" s="85" t="s">
        <v>3773</v>
      </c>
      <c r="E541" s="85" t="b">
        <v>0</v>
      </c>
      <c r="F541" s="85" t="b">
        <v>0</v>
      </c>
      <c r="G541" s="85" t="b">
        <v>0</v>
      </c>
    </row>
    <row r="542" spans="1:7" ht="15">
      <c r="A542" s="85" t="s">
        <v>4567</v>
      </c>
      <c r="B542" s="85">
        <v>3</v>
      </c>
      <c r="C542" s="118">
        <v>0.006436468664299949</v>
      </c>
      <c r="D542" s="85" t="s">
        <v>3773</v>
      </c>
      <c r="E542" s="85" t="b">
        <v>0</v>
      </c>
      <c r="F542" s="85" t="b">
        <v>0</v>
      </c>
      <c r="G542" s="85" t="b">
        <v>0</v>
      </c>
    </row>
    <row r="543" spans="1:7" ht="15">
      <c r="A543" s="85" t="s">
        <v>4729</v>
      </c>
      <c r="B543" s="85">
        <v>3</v>
      </c>
      <c r="C543" s="118">
        <v>0.006436468664299949</v>
      </c>
      <c r="D543" s="85" t="s">
        <v>3773</v>
      </c>
      <c r="E543" s="85" t="b">
        <v>0</v>
      </c>
      <c r="F543" s="85" t="b">
        <v>0</v>
      </c>
      <c r="G543" s="85" t="b">
        <v>0</v>
      </c>
    </row>
    <row r="544" spans="1:7" ht="15">
      <c r="A544" s="85" t="s">
        <v>4730</v>
      </c>
      <c r="B544" s="85">
        <v>3</v>
      </c>
      <c r="C544" s="118">
        <v>0.006436468664299949</v>
      </c>
      <c r="D544" s="85" t="s">
        <v>3773</v>
      </c>
      <c r="E544" s="85" t="b">
        <v>0</v>
      </c>
      <c r="F544" s="85" t="b">
        <v>0</v>
      </c>
      <c r="G544" s="85" t="b">
        <v>0</v>
      </c>
    </row>
    <row r="545" spans="1:7" ht="15">
      <c r="A545" s="85" t="s">
        <v>4606</v>
      </c>
      <c r="B545" s="85">
        <v>3</v>
      </c>
      <c r="C545" s="118">
        <v>0.006436468664299949</v>
      </c>
      <c r="D545" s="85" t="s">
        <v>3773</v>
      </c>
      <c r="E545" s="85" t="b">
        <v>0</v>
      </c>
      <c r="F545" s="85" t="b">
        <v>0</v>
      </c>
      <c r="G545" s="85" t="b">
        <v>0</v>
      </c>
    </row>
    <row r="546" spans="1:7" ht="15">
      <c r="A546" s="85" t="s">
        <v>4579</v>
      </c>
      <c r="B546" s="85">
        <v>3</v>
      </c>
      <c r="C546" s="118">
        <v>0.006436468664299949</v>
      </c>
      <c r="D546" s="85" t="s">
        <v>3773</v>
      </c>
      <c r="E546" s="85" t="b">
        <v>0</v>
      </c>
      <c r="F546" s="85" t="b">
        <v>0</v>
      </c>
      <c r="G546" s="85" t="b">
        <v>0</v>
      </c>
    </row>
    <row r="547" spans="1:7" ht="15">
      <c r="A547" s="85" t="s">
        <v>4557</v>
      </c>
      <c r="B547" s="85">
        <v>3</v>
      </c>
      <c r="C547" s="118">
        <v>0.006436468664299949</v>
      </c>
      <c r="D547" s="85" t="s">
        <v>3773</v>
      </c>
      <c r="E547" s="85" t="b">
        <v>0</v>
      </c>
      <c r="F547" s="85" t="b">
        <v>0</v>
      </c>
      <c r="G547" s="85" t="b">
        <v>0</v>
      </c>
    </row>
    <row r="548" spans="1:7" ht="15">
      <c r="A548" s="85" t="s">
        <v>4708</v>
      </c>
      <c r="B548" s="85">
        <v>3</v>
      </c>
      <c r="C548" s="118">
        <v>0.006436468664299949</v>
      </c>
      <c r="D548" s="85" t="s">
        <v>3773</v>
      </c>
      <c r="E548" s="85" t="b">
        <v>0</v>
      </c>
      <c r="F548" s="85" t="b">
        <v>0</v>
      </c>
      <c r="G548" s="85" t="b">
        <v>0</v>
      </c>
    </row>
    <row r="549" spans="1:7" ht="15">
      <c r="A549" s="85" t="s">
        <v>4583</v>
      </c>
      <c r="B549" s="85">
        <v>3</v>
      </c>
      <c r="C549" s="118">
        <v>0.007486714742166835</v>
      </c>
      <c r="D549" s="85" t="s">
        <v>3773</v>
      </c>
      <c r="E549" s="85" t="b">
        <v>0</v>
      </c>
      <c r="F549" s="85" t="b">
        <v>0</v>
      </c>
      <c r="G549" s="85" t="b">
        <v>0</v>
      </c>
    </row>
    <row r="550" spans="1:7" ht="15">
      <c r="A550" s="85" t="s">
        <v>4706</v>
      </c>
      <c r="B550" s="85">
        <v>3</v>
      </c>
      <c r="C550" s="118">
        <v>0.009282122270977857</v>
      </c>
      <c r="D550" s="85" t="s">
        <v>3773</v>
      </c>
      <c r="E550" s="85" t="b">
        <v>0</v>
      </c>
      <c r="F550" s="85" t="b">
        <v>0</v>
      </c>
      <c r="G550" s="85" t="b">
        <v>0</v>
      </c>
    </row>
    <row r="551" spans="1:7" ht="15">
      <c r="A551" s="85" t="s">
        <v>4699</v>
      </c>
      <c r="B551" s="85">
        <v>3</v>
      </c>
      <c r="C551" s="118">
        <v>0.006436468664299949</v>
      </c>
      <c r="D551" s="85" t="s">
        <v>3773</v>
      </c>
      <c r="E551" s="85" t="b">
        <v>0</v>
      </c>
      <c r="F551" s="85" t="b">
        <v>0</v>
      </c>
      <c r="G551" s="85" t="b">
        <v>0</v>
      </c>
    </row>
    <row r="552" spans="1:7" ht="15">
      <c r="A552" s="85" t="s">
        <v>4553</v>
      </c>
      <c r="B552" s="85">
        <v>3</v>
      </c>
      <c r="C552" s="118">
        <v>0.006436468664299949</v>
      </c>
      <c r="D552" s="85" t="s">
        <v>3773</v>
      </c>
      <c r="E552" s="85" t="b">
        <v>0</v>
      </c>
      <c r="F552" s="85" t="b">
        <v>0</v>
      </c>
      <c r="G552" s="85" t="b">
        <v>0</v>
      </c>
    </row>
    <row r="553" spans="1:7" ht="15">
      <c r="A553" s="85" t="s">
        <v>863</v>
      </c>
      <c r="B553" s="85">
        <v>3</v>
      </c>
      <c r="C553" s="118">
        <v>0.007486714742166835</v>
      </c>
      <c r="D553" s="85" t="s">
        <v>3773</v>
      </c>
      <c r="E553" s="85" t="b">
        <v>0</v>
      </c>
      <c r="F553" s="85" t="b">
        <v>0</v>
      </c>
      <c r="G553" s="85" t="b">
        <v>0</v>
      </c>
    </row>
    <row r="554" spans="1:7" ht="15">
      <c r="A554" s="85" t="s">
        <v>4877</v>
      </c>
      <c r="B554" s="85">
        <v>2</v>
      </c>
      <c r="C554" s="118">
        <v>0.0049911431614445565</v>
      </c>
      <c r="D554" s="85" t="s">
        <v>3773</v>
      </c>
      <c r="E554" s="85" t="b">
        <v>0</v>
      </c>
      <c r="F554" s="85" t="b">
        <v>0</v>
      </c>
      <c r="G554" s="85" t="b">
        <v>0</v>
      </c>
    </row>
    <row r="555" spans="1:7" ht="15">
      <c r="A555" s="85" t="s">
        <v>3993</v>
      </c>
      <c r="B555" s="85">
        <v>2</v>
      </c>
      <c r="C555" s="118">
        <v>0.0049911431614445565</v>
      </c>
      <c r="D555" s="85" t="s">
        <v>3773</v>
      </c>
      <c r="E555" s="85" t="b">
        <v>0</v>
      </c>
      <c r="F555" s="85" t="b">
        <v>0</v>
      </c>
      <c r="G555" s="85" t="b">
        <v>0</v>
      </c>
    </row>
    <row r="556" spans="1:7" ht="15">
      <c r="A556" s="85" t="s">
        <v>4728</v>
      </c>
      <c r="B556" s="85">
        <v>2</v>
      </c>
      <c r="C556" s="118">
        <v>0.0049911431614445565</v>
      </c>
      <c r="D556" s="85" t="s">
        <v>3773</v>
      </c>
      <c r="E556" s="85" t="b">
        <v>0</v>
      </c>
      <c r="F556" s="85" t="b">
        <v>0</v>
      </c>
      <c r="G556" s="85" t="b">
        <v>0</v>
      </c>
    </row>
    <row r="557" spans="1:7" ht="15">
      <c r="A557" s="85" t="s">
        <v>4560</v>
      </c>
      <c r="B557" s="85">
        <v>2</v>
      </c>
      <c r="C557" s="118">
        <v>0.0049911431614445565</v>
      </c>
      <c r="D557" s="85" t="s">
        <v>3773</v>
      </c>
      <c r="E557" s="85" t="b">
        <v>0</v>
      </c>
      <c r="F557" s="85" t="b">
        <v>0</v>
      </c>
      <c r="G557" s="85" t="b">
        <v>0</v>
      </c>
    </row>
    <row r="558" spans="1:7" ht="15">
      <c r="A558" s="85" t="s">
        <v>4762</v>
      </c>
      <c r="B558" s="85">
        <v>2</v>
      </c>
      <c r="C558" s="118">
        <v>0.0049911431614445565</v>
      </c>
      <c r="D558" s="85" t="s">
        <v>3773</v>
      </c>
      <c r="E558" s="85" t="b">
        <v>0</v>
      </c>
      <c r="F558" s="85" t="b">
        <v>0</v>
      </c>
      <c r="G558" s="85" t="b">
        <v>0</v>
      </c>
    </row>
    <row r="559" spans="1:7" ht="15">
      <c r="A559" s="85" t="s">
        <v>4803</v>
      </c>
      <c r="B559" s="85">
        <v>2</v>
      </c>
      <c r="C559" s="118">
        <v>0.0049911431614445565</v>
      </c>
      <c r="D559" s="85" t="s">
        <v>3773</v>
      </c>
      <c r="E559" s="85" t="b">
        <v>0</v>
      </c>
      <c r="F559" s="85" t="b">
        <v>0</v>
      </c>
      <c r="G559" s="85" t="b">
        <v>0</v>
      </c>
    </row>
    <row r="560" spans="1:7" ht="15">
      <c r="A560" s="85" t="s">
        <v>4855</v>
      </c>
      <c r="B560" s="85">
        <v>2</v>
      </c>
      <c r="C560" s="118">
        <v>0.0049911431614445565</v>
      </c>
      <c r="D560" s="85" t="s">
        <v>3773</v>
      </c>
      <c r="E560" s="85" t="b">
        <v>0</v>
      </c>
      <c r="F560" s="85" t="b">
        <v>0</v>
      </c>
      <c r="G560" s="85" t="b">
        <v>0</v>
      </c>
    </row>
    <row r="561" spans="1:7" ht="15">
      <c r="A561" s="85" t="s">
        <v>3990</v>
      </c>
      <c r="B561" s="85">
        <v>2</v>
      </c>
      <c r="C561" s="118">
        <v>0.0049911431614445565</v>
      </c>
      <c r="D561" s="85" t="s">
        <v>3773</v>
      </c>
      <c r="E561" s="85" t="b">
        <v>0</v>
      </c>
      <c r="F561" s="85" t="b">
        <v>0</v>
      </c>
      <c r="G561" s="85" t="b">
        <v>0</v>
      </c>
    </row>
    <row r="562" spans="1:7" ht="15">
      <c r="A562" s="85" t="s">
        <v>4860</v>
      </c>
      <c r="B562" s="85">
        <v>2</v>
      </c>
      <c r="C562" s="118">
        <v>0.0049911431614445565</v>
      </c>
      <c r="D562" s="85" t="s">
        <v>3773</v>
      </c>
      <c r="E562" s="85" t="b">
        <v>0</v>
      </c>
      <c r="F562" s="85" t="b">
        <v>0</v>
      </c>
      <c r="G562" s="85" t="b">
        <v>0</v>
      </c>
    </row>
    <row r="563" spans="1:7" ht="15">
      <c r="A563" s="85" t="s">
        <v>4870</v>
      </c>
      <c r="B563" s="85">
        <v>2</v>
      </c>
      <c r="C563" s="118">
        <v>0.0049911431614445565</v>
      </c>
      <c r="D563" s="85" t="s">
        <v>3773</v>
      </c>
      <c r="E563" s="85" t="b">
        <v>0</v>
      </c>
      <c r="F563" s="85" t="b">
        <v>0</v>
      </c>
      <c r="G563" s="85" t="b">
        <v>0</v>
      </c>
    </row>
    <row r="564" spans="1:7" ht="15">
      <c r="A564" s="85" t="s">
        <v>4703</v>
      </c>
      <c r="B564" s="85">
        <v>2</v>
      </c>
      <c r="C564" s="118">
        <v>0.0049911431614445565</v>
      </c>
      <c r="D564" s="85" t="s">
        <v>3773</v>
      </c>
      <c r="E564" s="85" t="b">
        <v>0</v>
      </c>
      <c r="F564" s="85" t="b">
        <v>0</v>
      </c>
      <c r="G564" s="85" t="b">
        <v>0</v>
      </c>
    </row>
    <row r="565" spans="1:7" ht="15">
      <c r="A565" s="85" t="s">
        <v>4871</v>
      </c>
      <c r="B565" s="85">
        <v>2</v>
      </c>
      <c r="C565" s="118">
        <v>0.0049911431614445565</v>
      </c>
      <c r="D565" s="85" t="s">
        <v>3773</v>
      </c>
      <c r="E565" s="85" t="b">
        <v>0</v>
      </c>
      <c r="F565" s="85" t="b">
        <v>0</v>
      </c>
      <c r="G565" s="85" t="b">
        <v>0</v>
      </c>
    </row>
    <row r="566" spans="1:7" ht="15">
      <c r="A566" s="85" t="s">
        <v>4588</v>
      </c>
      <c r="B566" s="85">
        <v>2</v>
      </c>
      <c r="C566" s="118">
        <v>0.0049911431614445565</v>
      </c>
      <c r="D566" s="85" t="s">
        <v>3773</v>
      </c>
      <c r="E566" s="85" t="b">
        <v>0</v>
      </c>
      <c r="F566" s="85" t="b">
        <v>0</v>
      </c>
      <c r="G566" s="85" t="b">
        <v>0</v>
      </c>
    </row>
    <row r="567" spans="1:7" ht="15">
      <c r="A567" s="85" t="s">
        <v>4872</v>
      </c>
      <c r="B567" s="85">
        <v>2</v>
      </c>
      <c r="C567" s="118">
        <v>0.0049911431614445565</v>
      </c>
      <c r="D567" s="85" t="s">
        <v>3773</v>
      </c>
      <c r="E567" s="85" t="b">
        <v>0</v>
      </c>
      <c r="F567" s="85" t="b">
        <v>0</v>
      </c>
      <c r="G567" s="85" t="b">
        <v>0</v>
      </c>
    </row>
    <row r="568" spans="1:7" ht="15">
      <c r="A568" s="85" t="s">
        <v>4873</v>
      </c>
      <c r="B568" s="85">
        <v>2</v>
      </c>
      <c r="C568" s="118">
        <v>0.0049911431614445565</v>
      </c>
      <c r="D568" s="85" t="s">
        <v>3773</v>
      </c>
      <c r="E568" s="85" t="b">
        <v>1</v>
      </c>
      <c r="F568" s="85" t="b">
        <v>0</v>
      </c>
      <c r="G568" s="85" t="b">
        <v>0</v>
      </c>
    </row>
    <row r="569" spans="1:7" ht="15">
      <c r="A569" s="85" t="s">
        <v>4874</v>
      </c>
      <c r="B569" s="85">
        <v>2</v>
      </c>
      <c r="C569" s="118">
        <v>0.0049911431614445565</v>
      </c>
      <c r="D569" s="85" t="s">
        <v>3773</v>
      </c>
      <c r="E569" s="85" t="b">
        <v>0</v>
      </c>
      <c r="F569" s="85" t="b">
        <v>0</v>
      </c>
      <c r="G569" s="85" t="b">
        <v>0</v>
      </c>
    </row>
    <row r="570" spans="1:7" ht="15">
      <c r="A570" s="85" t="s">
        <v>4738</v>
      </c>
      <c r="B570" s="85">
        <v>2</v>
      </c>
      <c r="C570" s="118">
        <v>0.0049911431614445565</v>
      </c>
      <c r="D570" s="85" t="s">
        <v>3773</v>
      </c>
      <c r="E570" s="85" t="b">
        <v>0</v>
      </c>
      <c r="F570" s="85" t="b">
        <v>0</v>
      </c>
      <c r="G570" s="85" t="b">
        <v>0</v>
      </c>
    </row>
    <row r="571" spans="1:7" ht="15">
      <c r="A571" s="85" t="s">
        <v>4875</v>
      </c>
      <c r="B571" s="85">
        <v>2</v>
      </c>
      <c r="C571" s="118">
        <v>0.0049911431614445565</v>
      </c>
      <c r="D571" s="85" t="s">
        <v>3773</v>
      </c>
      <c r="E571" s="85" t="b">
        <v>0</v>
      </c>
      <c r="F571" s="85" t="b">
        <v>0</v>
      </c>
      <c r="G571" s="85" t="b">
        <v>0</v>
      </c>
    </row>
    <row r="572" spans="1:7" ht="15">
      <c r="A572" s="85" t="s">
        <v>4876</v>
      </c>
      <c r="B572" s="85">
        <v>2</v>
      </c>
      <c r="C572" s="118">
        <v>0.0049911431614445565</v>
      </c>
      <c r="D572" s="85" t="s">
        <v>3773</v>
      </c>
      <c r="E572" s="85" t="b">
        <v>0</v>
      </c>
      <c r="F572" s="85" t="b">
        <v>0</v>
      </c>
      <c r="G572" s="85" t="b">
        <v>0</v>
      </c>
    </row>
    <row r="573" spans="1:7" ht="15">
      <c r="A573" s="85" t="s">
        <v>4739</v>
      </c>
      <c r="B573" s="85">
        <v>2</v>
      </c>
      <c r="C573" s="118">
        <v>0.0049911431614445565</v>
      </c>
      <c r="D573" s="85" t="s">
        <v>3773</v>
      </c>
      <c r="E573" s="85" t="b">
        <v>0</v>
      </c>
      <c r="F573" s="85" t="b">
        <v>0</v>
      </c>
      <c r="G573" s="85" t="b">
        <v>0</v>
      </c>
    </row>
    <row r="574" spans="1:7" ht="15">
      <c r="A574" s="85" t="s">
        <v>4707</v>
      </c>
      <c r="B574" s="85">
        <v>2</v>
      </c>
      <c r="C574" s="118">
        <v>0.0049911431614445565</v>
      </c>
      <c r="D574" s="85" t="s">
        <v>3773</v>
      </c>
      <c r="E574" s="85" t="b">
        <v>0</v>
      </c>
      <c r="F574" s="85" t="b">
        <v>0</v>
      </c>
      <c r="G574" s="85" t="b">
        <v>0</v>
      </c>
    </row>
    <row r="575" spans="1:7" ht="15">
      <c r="A575" s="85" t="s">
        <v>4671</v>
      </c>
      <c r="B575" s="85">
        <v>2</v>
      </c>
      <c r="C575" s="118">
        <v>0.0049911431614445565</v>
      </c>
      <c r="D575" s="85" t="s">
        <v>3773</v>
      </c>
      <c r="E575" s="85" t="b">
        <v>0</v>
      </c>
      <c r="F575" s="85" t="b">
        <v>0</v>
      </c>
      <c r="G575" s="85" t="b">
        <v>0</v>
      </c>
    </row>
    <row r="576" spans="1:7" ht="15">
      <c r="A576" s="85" t="s">
        <v>4754</v>
      </c>
      <c r="B576" s="85">
        <v>2</v>
      </c>
      <c r="C576" s="118">
        <v>0.0049911431614445565</v>
      </c>
      <c r="D576" s="85" t="s">
        <v>3773</v>
      </c>
      <c r="E576" s="85" t="b">
        <v>0</v>
      </c>
      <c r="F576" s="85" t="b">
        <v>0</v>
      </c>
      <c r="G576" s="85" t="b">
        <v>0</v>
      </c>
    </row>
    <row r="577" spans="1:7" ht="15">
      <c r="A577" s="85" t="s">
        <v>4570</v>
      </c>
      <c r="B577" s="85">
        <v>2</v>
      </c>
      <c r="C577" s="118">
        <v>0.0049911431614445565</v>
      </c>
      <c r="D577" s="85" t="s">
        <v>3773</v>
      </c>
      <c r="E577" s="85" t="b">
        <v>0</v>
      </c>
      <c r="F577" s="85" t="b">
        <v>0</v>
      </c>
      <c r="G577" s="85" t="b">
        <v>0</v>
      </c>
    </row>
    <row r="578" spans="1:7" ht="15">
      <c r="A578" s="85" t="s">
        <v>4674</v>
      </c>
      <c r="B578" s="85">
        <v>2</v>
      </c>
      <c r="C578" s="118">
        <v>0.0049911431614445565</v>
      </c>
      <c r="D578" s="85" t="s">
        <v>3773</v>
      </c>
      <c r="E578" s="85" t="b">
        <v>0</v>
      </c>
      <c r="F578" s="85" t="b">
        <v>0</v>
      </c>
      <c r="G578" s="85" t="b">
        <v>0</v>
      </c>
    </row>
    <row r="579" spans="1:7" ht="15">
      <c r="A579" s="85" t="s">
        <v>4614</v>
      </c>
      <c r="B579" s="85">
        <v>2</v>
      </c>
      <c r="C579" s="118">
        <v>0.0049911431614445565</v>
      </c>
      <c r="D579" s="85" t="s">
        <v>3773</v>
      </c>
      <c r="E579" s="85" t="b">
        <v>0</v>
      </c>
      <c r="F579" s="85" t="b">
        <v>0</v>
      </c>
      <c r="G579" s="85" t="b">
        <v>0</v>
      </c>
    </row>
    <row r="580" spans="1:7" ht="15">
      <c r="A580" s="85" t="s">
        <v>4758</v>
      </c>
      <c r="B580" s="85">
        <v>2</v>
      </c>
      <c r="C580" s="118">
        <v>0.0049911431614445565</v>
      </c>
      <c r="D580" s="85" t="s">
        <v>3773</v>
      </c>
      <c r="E580" s="85" t="b">
        <v>0</v>
      </c>
      <c r="F580" s="85" t="b">
        <v>0</v>
      </c>
      <c r="G580" s="85" t="b">
        <v>0</v>
      </c>
    </row>
    <row r="581" spans="1:7" ht="15">
      <c r="A581" s="85" t="s">
        <v>4698</v>
      </c>
      <c r="B581" s="85">
        <v>2</v>
      </c>
      <c r="C581" s="118">
        <v>0.0049911431614445565</v>
      </c>
      <c r="D581" s="85" t="s">
        <v>3773</v>
      </c>
      <c r="E581" s="85" t="b">
        <v>0</v>
      </c>
      <c r="F581" s="85" t="b">
        <v>0</v>
      </c>
      <c r="G581" s="85" t="b">
        <v>0</v>
      </c>
    </row>
    <row r="582" spans="1:7" ht="15">
      <c r="A582" s="85" t="s">
        <v>4638</v>
      </c>
      <c r="B582" s="85">
        <v>2</v>
      </c>
      <c r="C582" s="118">
        <v>0.0049911431614445565</v>
      </c>
      <c r="D582" s="85" t="s">
        <v>3773</v>
      </c>
      <c r="E582" s="85" t="b">
        <v>0</v>
      </c>
      <c r="F582" s="85" t="b">
        <v>0</v>
      </c>
      <c r="G582" s="85" t="b">
        <v>0</v>
      </c>
    </row>
    <row r="583" spans="1:7" ht="15">
      <c r="A583" s="85" t="s">
        <v>4757</v>
      </c>
      <c r="B583" s="85">
        <v>2</v>
      </c>
      <c r="C583" s="118">
        <v>0.0049911431614445565</v>
      </c>
      <c r="D583" s="85" t="s">
        <v>3773</v>
      </c>
      <c r="E583" s="85" t="b">
        <v>0</v>
      </c>
      <c r="F583" s="85" t="b">
        <v>0</v>
      </c>
      <c r="G583" s="85" t="b">
        <v>0</v>
      </c>
    </row>
    <row r="584" spans="1:7" ht="15">
      <c r="A584" s="85" t="s">
        <v>4807</v>
      </c>
      <c r="B584" s="85">
        <v>2</v>
      </c>
      <c r="C584" s="118">
        <v>0.0049911431614445565</v>
      </c>
      <c r="D584" s="85" t="s">
        <v>3773</v>
      </c>
      <c r="E584" s="85" t="b">
        <v>0</v>
      </c>
      <c r="F584" s="85" t="b">
        <v>0</v>
      </c>
      <c r="G584" s="85" t="b">
        <v>0</v>
      </c>
    </row>
    <row r="585" spans="1:7" ht="15">
      <c r="A585" s="85" t="s">
        <v>4713</v>
      </c>
      <c r="B585" s="85">
        <v>2</v>
      </c>
      <c r="C585" s="118">
        <v>0.0049911431614445565</v>
      </c>
      <c r="D585" s="85" t="s">
        <v>3773</v>
      </c>
      <c r="E585" s="85" t="b">
        <v>0</v>
      </c>
      <c r="F585" s="85" t="b">
        <v>0</v>
      </c>
      <c r="G585" s="85" t="b">
        <v>0</v>
      </c>
    </row>
    <row r="586" spans="1:7" ht="15">
      <c r="A586" s="85" t="s">
        <v>4842</v>
      </c>
      <c r="B586" s="85">
        <v>2</v>
      </c>
      <c r="C586" s="118">
        <v>0.0049911431614445565</v>
      </c>
      <c r="D586" s="85" t="s">
        <v>3773</v>
      </c>
      <c r="E586" s="85" t="b">
        <v>0</v>
      </c>
      <c r="F586" s="85" t="b">
        <v>0</v>
      </c>
      <c r="G586" s="85" t="b">
        <v>0</v>
      </c>
    </row>
    <row r="587" spans="1:7" ht="15">
      <c r="A587" s="85" t="s">
        <v>4843</v>
      </c>
      <c r="B587" s="85">
        <v>2</v>
      </c>
      <c r="C587" s="118">
        <v>0.0049911431614445565</v>
      </c>
      <c r="D587" s="85" t="s">
        <v>3773</v>
      </c>
      <c r="E587" s="85" t="b">
        <v>0</v>
      </c>
      <c r="F587" s="85" t="b">
        <v>1</v>
      </c>
      <c r="G587" s="85" t="b">
        <v>0</v>
      </c>
    </row>
    <row r="588" spans="1:7" ht="15">
      <c r="A588" s="85" t="s">
        <v>3956</v>
      </c>
      <c r="B588" s="85">
        <v>2</v>
      </c>
      <c r="C588" s="118">
        <v>0.0049911431614445565</v>
      </c>
      <c r="D588" s="85" t="s">
        <v>3773</v>
      </c>
      <c r="E588" s="85" t="b">
        <v>0</v>
      </c>
      <c r="F588" s="85" t="b">
        <v>0</v>
      </c>
      <c r="G588" s="85" t="b">
        <v>0</v>
      </c>
    </row>
    <row r="589" spans="1:7" ht="15">
      <c r="A589" s="85" t="s">
        <v>4844</v>
      </c>
      <c r="B589" s="85">
        <v>2</v>
      </c>
      <c r="C589" s="118">
        <v>0.0049911431614445565</v>
      </c>
      <c r="D589" s="85" t="s">
        <v>3773</v>
      </c>
      <c r="E589" s="85" t="b">
        <v>0</v>
      </c>
      <c r="F589" s="85" t="b">
        <v>0</v>
      </c>
      <c r="G589" s="85" t="b">
        <v>0</v>
      </c>
    </row>
    <row r="590" spans="1:7" ht="15">
      <c r="A590" s="85" t="s">
        <v>4845</v>
      </c>
      <c r="B590" s="85">
        <v>2</v>
      </c>
      <c r="C590" s="118">
        <v>0.0049911431614445565</v>
      </c>
      <c r="D590" s="85" t="s">
        <v>3773</v>
      </c>
      <c r="E590" s="85" t="b">
        <v>0</v>
      </c>
      <c r="F590" s="85" t="b">
        <v>0</v>
      </c>
      <c r="G590" s="85" t="b">
        <v>0</v>
      </c>
    </row>
    <row r="591" spans="1:7" ht="15">
      <c r="A591" s="85" t="s">
        <v>4651</v>
      </c>
      <c r="B591" s="85">
        <v>2</v>
      </c>
      <c r="C591" s="118">
        <v>0.0049911431614445565</v>
      </c>
      <c r="D591" s="85" t="s">
        <v>3773</v>
      </c>
      <c r="E591" s="85" t="b">
        <v>0</v>
      </c>
      <c r="F591" s="85" t="b">
        <v>0</v>
      </c>
      <c r="G591" s="85" t="b">
        <v>0</v>
      </c>
    </row>
    <row r="592" spans="1:7" ht="15">
      <c r="A592" s="85" t="s">
        <v>4646</v>
      </c>
      <c r="B592" s="85">
        <v>2</v>
      </c>
      <c r="C592" s="118">
        <v>0.006188081513985237</v>
      </c>
      <c r="D592" s="85" t="s">
        <v>3773</v>
      </c>
      <c r="E592" s="85" t="b">
        <v>0</v>
      </c>
      <c r="F592" s="85" t="b">
        <v>1</v>
      </c>
      <c r="G592" s="85" t="b">
        <v>0</v>
      </c>
    </row>
    <row r="593" spans="1:7" ht="15">
      <c r="A593" s="85" t="s">
        <v>4764</v>
      </c>
      <c r="B593" s="85">
        <v>2</v>
      </c>
      <c r="C593" s="118">
        <v>0.0049911431614445565</v>
      </c>
      <c r="D593" s="85" t="s">
        <v>3773</v>
      </c>
      <c r="E593" s="85" t="b">
        <v>0</v>
      </c>
      <c r="F593" s="85" t="b">
        <v>0</v>
      </c>
      <c r="G593" s="85" t="b">
        <v>0</v>
      </c>
    </row>
    <row r="594" spans="1:7" ht="15">
      <c r="A594" s="85" t="s">
        <v>4663</v>
      </c>
      <c r="B594" s="85">
        <v>2</v>
      </c>
      <c r="C594" s="118">
        <v>0.0049911431614445565</v>
      </c>
      <c r="D594" s="85" t="s">
        <v>3773</v>
      </c>
      <c r="E594" s="85" t="b">
        <v>1</v>
      </c>
      <c r="F594" s="85" t="b">
        <v>0</v>
      </c>
      <c r="G594" s="85" t="b">
        <v>0</v>
      </c>
    </row>
    <row r="595" spans="1:7" ht="15">
      <c r="A595" s="85" t="s">
        <v>4805</v>
      </c>
      <c r="B595" s="85">
        <v>2</v>
      </c>
      <c r="C595" s="118">
        <v>0.0049911431614445565</v>
      </c>
      <c r="D595" s="85" t="s">
        <v>3773</v>
      </c>
      <c r="E595" s="85" t="b">
        <v>1</v>
      </c>
      <c r="F595" s="85" t="b">
        <v>0</v>
      </c>
      <c r="G595" s="85" t="b">
        <v>0</v>
      </c>
    </row>
    <row r="596" spans="1:7" ht="15">
      <c r="A596" s="85" t="s">
        <v>4741</v>
      </c>
      <c r="B596" s="85">
        <v>2</v>
      </c>
      <c r="C596" s="118">
        <v>0.0049911431614445565</v>
      </c>
      <c r="D596" s="85" t="s">
        <v>3773</v>
      </c>
      <c r="E596" s="85" t="b">
        <v>0</v>
      </c>
      <c r="F596" s="85" t="b">
        <v>0</v>
      </c>
      <c r="G596" s="85" t="b">
        <v>0</v>
      </c>
    </row>
    <row r="597" spans="1:7" ht="15">
      <c r="A597" s="85" t="s">
        <v>4677</v>
      </c>
      <c r="B597" s="85">
        <v>2</v>
      </c>
      <c r="C597" s="118">
        <v>0.0049911431614445565</v>
      </c>
      <c r="D597" s="85" t="s">
        <v>3773</v>
      </c>
      <c r="E597" s="85" t="b">
        <v>0</v>
      </c>
      <c r="F597" s="85" t="b">
        <v>0</v>
      </c>
      <c r="G597" s="85" t="b">
        <v>0</v>
      </c>
    </row>
    <row r="598" spans="1:7" ht="15">
      <c r="A598" s="85" t="s">
        <v>4761</v>
      </c>
      <c r="B598" s="85">
        <v>2</v>
      </c>
      <c r="C598" s="118">
        <v>0.0049911431614445565</v>
      </c>
      <c r="D598" s="85" t="s">
        <v>3773</v>
      </c>
      <c r="E598" s="85" t="b">
        <v>0</v>
      </c>
      <c r="F598" s="85" t="b">
        <v>0</v>
      </c>
      <c r="G598" s="85" t="b">
        <v>0</v>
      </c>
    </row>
    <row r="599" spans="1:7" ht="15">
      <c r="A599" s="85" t="s">
        <v>4760</v>
      </c>
      <c r="B599" s="85">
        <v>2</v>
      </c>
      <c r="C599" s="118">
        <v>0.006188081513985237</v>
      </c>
      <c r="D599" s="85" t="s">
        <v>3773</v>
      </c>
      <c r="E599" s="85" t="b">
        <v>0</v>
      </c>
      <c r="F599" s="85" t="b">
        <v>0</v>
      </c>
      <c r="G599" s="85" t="b">
        <v>0</v>
      </c>
    </row>
    <row r="600" spans="1:7" ht="15">
      <c r="A600" s="85" t="s">
        <v>4676</v>
      </c>
      <c r="B600" s="85">
        <v>2</v>
      </c>
      <c r="C600" s="118">
        <v>0.0049911431614445565</v>
      </c>
      <c r="D600" s="85" t="s">
        <v>3773</v>
      </c>
      <c r="E600" s="85" t="b">
        <v>0</v>
      </c>
      <c r="F600" s="85" t="b">
        <v>0</v>
      </c>
      <c r="G600" s="85" t="b">
        <v>0</v>
      </c>
    </row>
    <row r="601" spans="1:7" ht="15">
      <c r="A601" s="85" t="s">
        <v>4555</v>
      </c>
      <c r="B601" s="85">
        <v>2</v>
      </c>
      <c r="C601" s="118">
        <v>0.0049911431614445565</v>
      </c>
      <c r="D601" s="85" t="s">
        <v>3773</v>
      </c>
      <c r="E601" s="85" t="b">
        <v>0</v>
      </c>
      <c r="F601" s="85" t="b">
        <v>0</v>
      </c>
      <c r="G601" s="85" t="b">
        <v>0</v>
      </c>
    </row>
    <row r="602" spans="1:7" ht="15">
      <c r="A602" s="85" t="s">
        <v>4636</v>
      </c>
      <c r="B602" s="85">
        <v>2</v>
      </c>
      <c r="C602" s="118">
        <v>0.0049911431614445565</v>
      </c>
      <c r="D602" s="85" t="s">
        <v>3773</v>
      </c>
      <c r="E602" s="85" t="b">
        <v>0</v>
      </c>
      <c r="F602" s="85" t="b">
        <v>0</v>
      </c>
      <c r="G602" s="85" t="b">
        <v>0</v>
      </c>
    </row>
    <row r="603" spans="1:7" ht="15">
      <c r="A603" s="85" t="s">
        <v>4608</v>
      </c>
      <c r="B603" s="85">
        <v>2</v>
      </c>
      <c r="C603" s="118">
        <v>0.006188081513985237</v>
      </c>
      <c r="D603" s="85" t="s">
        <v>3773</v>
      </c>
      <c r="E603" s="85" t="b">
        <v>0</v>
      </c>
      <c r="F603" s="85" t="b">
        <v>0</v>
      </c>
      <c r="G603" s="85" t="b">
        <v>0</v>
      </c>
    </row>
    <row r="604" spans="1:7" ht="15">
      <c r="A604" s="85" t="s">
        <v>3952</v>
      </c>
      <c r="B604" s="85">
        <v>33</v>
      </c>
      <c r="C604" s="118">
        <v>0.0017568446824766846</v>
      </c>
      <c r="D604" s="85" t="s">
        <v>3774</v>
      </c>
      <c r="E604" s="85" t="b">
        <v>0</v>
      </c>
      <c r="F604" s="85" t="b">
        <v>0</v>
      </c>
      <c r="G604" s="85" t="b">
        <v>0</v>
      </c>
    </row>
    <row r="605" spans="1:7" ht="15">
      <c r="A605" s="85" t="s">
        <v>3954</v>
      </c>
      <c r="B605" s="85">
        <v>33</v>
      </c>
      <c r="C605" s="118">
        <v>0.0017568446824766846</v>
      </c>
      <c r="D605" s="85" t="s">
        <v>3774</v>
      </c>
      <c r="E605" s="85" t="b">
        <v>0</v>
      </c>
      <c r="F605" s="85" t="b">
        <v>0</v>
      </c>
      <c r="G605" s="85" t="b">
        <v>0</v>
      </c>
    </row>
    <row r="606" spans="1:7" ht="15">
      <c r="A606" s="85" t="s">
        <v>3973</v>
      </c>
      <c r="B606" s="85">
        <v>33</v>
      </c>
      <c r="C606" s="118">
        <v>0.0017568446824766846</v>
      </c>
      <c r="D606" s="85" t="s">
        <v>3774</v>
      </c>
      <c r="E606" s="85" t="b">
        <v>0</v>
      </c>
      <c r="F606" s="85" t="b">
        <v>0</v>
      </c>
      <c r="G606" s="85" t="b">
        <v>0</v>
      </c>
    </row>
    <row r="607" spans="1:7" ht="15">
      <c r="A607" s="85" t="s">
        <v>3974</v>
      </c>
      <c r="B607" s="85">
        <v>33</v>
      </c>
      <c r="C607" s="118">
        <v>0.0017568446824766846</v>
      </c>
      <c r="D607" s="85" t="s">
        <v>3774</v>
      </c>
      <c r="E607" s="85" t="b">
        <v>0</v>
      </c>
      <c r="F607" s="85" t="b">
        <v>1</v>
      </c>
      <c r="G607" s="85" t="b">
        <v>0</v>
      </c>
    </row>
    <row r="608" spans="1:7" ht="15">
      <c r="A608" s="85" t="s">
        <v>3975</v>
      </c>
      <c r="B608" s="85">
        <v>33</v>
      </c>
      <c r="C608" s="118">
        <v>0.0017568446824766846</v>
      </c>
      <c r="D608" s="85" t="s">
        <v>3774</v>
      </c>
      <c r="E608" s="85" t="b">
        <v>0</v>
      </c>
      <c r="F608" s="85" t="b">
        <v>1</v>
      </c>
      <c r="G608" s="85" t="b">
        <v>0</v>
      </c>
    </row>
    <row r="609" spans="1:7" ht="15">
      <c r="A609" s="85" t="s">
        <v>3976</v>
      </c>
      <c r="B609" s="85">
        <v>33</v>
      </c>
      <c r="C609" s="118">
        <v>0.0017568446824766846</v>
      </c>
      <c r="D609" s="85" t="s">
        <v>3774</v>
      </c>
      <c r="E609" s="85" t="b">
        <v>0</v>
      </c>
      <c r="F609" s="85" t="b">
        <v>0</v>
      </c>
      <c r="G609" s="85" t="b">
        <v>0</v>
      </c>
    </row>
    <row r="610" spans="1:7" ht="15">
      <c r="A610" s="85" t="s">
        <v>3977</v>
      </c>
      <c r="B610" s="85">
        <v>33</v>
      </c>
      <c r="C610" s="118">
        <v>0.0017568446824766846</v>
      </c>
      <c r="D610" s="85" t="s">
        <v>3774</v>
      </c>
      <c r="E610" s="85" t="b">
        <v>0</v>
      </c>
      <c r="F610" s="85" t="b">
        <v>0</v>
      </c>
      <c r="G610" s="85" t="b">
        <v>0</v>
      </c>
    </row>
    <row r="611" spans="1:7" ht="15">
      <c r="A611" s="85" t="s">
        <v>3978</v>
      </c>
      <c r="B611" s="85">
        <v>33</v>
      </c>
      <c r="C611" s="118">
        <v>0.0017568446824766846</v>
      </c>
      <c r="D611" s="85" t="s">
        <v>3774</v>
      </c>
      <c r="E611" s="85" t="b">
        <v>0</v>
      </c>
      <c r="F611" s="85" t="b">
        <v>0</v>
      </c>
      <c r="G611" s="85" t="b">
        <v>0</v>
      </c>
    </row>
    <row r="612" spans="1:7" ht="15">
      <c r="A612" s="85" t="s">
        <v>3953</v>
      </c>
      <c r="B612" s="85">
        <v>33</v>
      </c>
      <c r="C612" s="118">
        <v>0.0017568446824766846</v>
      </c>
      <c r="D612" s="85" t="s">
        <v>3774</v>
      </c>
      <c r="E612" s="85" t="b">
        <v>0</v>
      </c>
      <c r="F612" s="85" t="b">
        <v>0</v>
      </c>
      <c r="G612" s="85" t="b">
        <v>0</v>
      </c>
    </row>
    <row r="613" spans="1:7" ht="15">
      <c r="A613" s="85" t="s">
        <v>3979</v>
      </c>
      <c r="B613" s="85">
        <v>33</v>
      </c>
      <c r="C613" s="118">
        <v>0.0017568446824766846</v>
      </c>
      <c r="D613" s="85" t="s">
        <v>3774</v>
      </c>
      <c r="E613" s="85" t="b">
        <v>0</v>
      </c>
      <c r="F613" s="85" t="b">
        <v>0</v>
      </c>
      <c r="G613" s="85" t="b">
        <v>0</v>
      </c>
    </row>
    <row r="614" spans="1:7" ht="15">
      <c r="A614" s="85" t="s">
        <v>4551</v>
      </c>
      <c r="B614" s="85">
        <v>33</v>
      </c>
      <c r="C614" s="118">
        <v>0.0017568446824766846</v>
      </c>
      <c r="D614" s="85" t="s">
        <v>3774</v>
      </c>
      <c r="E614" s="85" t="b">
        <v>0</v>
      </c>
      <c r="F614" s="85" t="b">
        <v>0</v>
      </c>
      <c r="G614" s="85" t="b">
        <v>0</v>
      </c>
    </row>
    <row r="615" spans="1:7" ht="15">
      <c r="A615" s="85" t="s">
        <v>4550</v>
      </c>
      <c r="B615" s="85">
        <v>33</v>
      </c>
      <c r="C615" s="118">
        <v>0.0017568446824766846</v>
      </c>
      <c r="D615" s="85" t="s">
        <v>3774</v>
      </c>
      <c r="E615" s="85" t="b">
        <v>0</v>
      </c>
      <c r="F615" s="85" t="b">
        <v>0</v>
      </c>
      <c r="G615" s="85" t="b">
        <v>0</v>
      </c>
    </row>
    <row r="616" spans="1:7" ht="15">
      <c r="A616" s="85" t="s">
        <v>359</v>
      </c>
      <c r="B616" s="85">
        <v>32</v>
      </c>
      <c r="C616" s="118">
        <v>0.0025945377353579773</v>
      </c>
      <c r="D616" s="85" t="s">
        <v>3774</v>
      </c>
      <c r="E616" s="85" t="b">
        <v>0</v>
      </c>
      <c r="F616" s="85" t="b">
        <v>0</v>
      </c>
      <c r="G616" s="85" t="b">
        <v>0</v>
      </c>
    </row>
    <row r="617" spans="1:7" ht="15">
      <c r="A617" s="85" t="s">
        <v>4552</v>
      </c>
      <c r="B617" s="85">
        <v>32</v>
      </c>
      <c r="C617" s="118">
        <v>0.0025945377353579773</v>
      </c>
      <c r="D617" s="85" t="s">
        <v>3774</v>
      </c>
      <c r="E617" s="85" t="b">
        <v>0</v>
      </c>
      <c r="F617" s="85" t="b">
        <v>0</v>
      </c>
      <c r="G617" s="85" t="b">
        <v>0</v>
      </c>
    </row>
    <row r="618" spans="1:7" ht="15">
      <c r="A618" s="85" t="s">
        <v>513</v>
      </c>
      <c r="B618" s="85">
        <v>3</v>
      </c>
      <c r="C618" s="118">
        <v>0</v>
      </c>
      <c r="D618" s="85" t="s">
        <v>3775</v>
      </c>
      <c r="E618" s="85" t="b">
        <v>0</v>
      </c>
      <c r="F618" s="85" t="b">
        <v>0</v>
      </c>
      <c r="G618" s="85" t="b">
        <v>0</v>
      </c>
    </row>
    <row r="619" spans="1:7" ht="15">
      <c r="A619" s="85" t="s">
        <v>512</v>
      </c>
      <c r="B619" s="85">
        <v>3</v>
      </c>
      <c r="C619" s="118">
        <v>0</v>
      </c>
      <c r="D619" s="85" t="s">
        <v>3775</v>
      </c>
      <c r="E619" s="85" t="b">
        <v>0</v>
      </c>
      <c r="F619" s="85" t="b">
        <v>0</v>
      </c>
      <c r="G619" s="85" t="b">
        <v>0</v>
      </c>
    </row>
    <row r="620" spans="1:7" ht="15">
      <c r="A620" s="85" t="s">
        <v>511</v>
      </c>
      <c r="B620" s="85">
        <v>2</v>
      </c>
      <c r="C620" s="118">
        <v>0</v>
      </c>
      <c r="D620" s="85" t="s">
        <v>3775</v>
      </c>
      <c r="E620" s="85" t="b">
        <v>0</v>
      </c>
      <c r="F620" s="85" t="b">
        <v>0</v>
      </c>
      <c r="G620" s="85" t="b">
        <v>0</v>
      </c>
    </row>
    <row r="621" spans="1:7" ht="15">
      <c r="A621" s="85" t="s">
        <v>510</v>
      </c>
      <c r="B621" s="85">
        <v>2</v>
      </c>
      <c r="C621" s="118">
        <v>0</v>
      </c>
      <c r="D621" s="85" t="s">
        <v>3775</v>
      </c>
      <c r="E621" s="85" t="b">
        <v>0</v>
      </c>
      <c r="F621" s="85" t="b">
        <v>0</v>
      </c>
      <c r="G621" s="85" t="b">
        <v>0</v>
      </c>
    </row>
    <row r="622" spans="1:7" ht="15">
      <c r="A622" s="85" t="s">
        <v>509</v>
      </c>
      <c r="B622" s="85">
        <v>2</v>
      </c>
      <c r="C622" s="118">
        <v>0</v>
      </c>
      <c r="D622" s="85" t="s">
        <v>3775</v>
      </c>
      <c r="E622" s="85" t="b">
        <v>0</v>
      </c>
      <c r="F622" s="85" t="b">
        <v>0</v>
      </c>
      <c r="G622" s="85" t="b">
        <v>0</v>
      </c>
    </row>
    <row r="623" spans="1:7" ht="15">
      <c r="A623" s="85" t="s">
        <v>508</v>
      </c>
      <c r="B623" s="85">
        <v>2</v>
      </c>
      <c r="C623" s="118">
        <v>0</v>
      </c>
      <c r="D623" s="85" t="s">
        <v>3775</v>
      </c>
      <c r="E623" s="85" t="b">
        <v>0</v>
      </c>
      <c r="F623" s="85" t="b">
        <v>0</v>
      </c>
      <c r="G623" s="85" t="b">
        <v>0</v>
      </c>
    </row>
    <row r="624" spans="1:7" ht="15">
      <c r="A624" s="85" t="s">
        <v>507</v>
      </c>
      <c r="B624" s="85">
        <v>2</v>
      </c>
      <c r="C624" s="118">
        <v>0</v>
      </c>
      <c r="D624" s="85" t="s">
        <v>3775</v>
      </c>
      <c r="E624" s="85" t="b">
        <v>0</v>
      </c>
      <c r="F624" s="85" t="b">
        <v>0</v>
      </c>
      <c r="G624" s="85" t="b">
        <v>0</v>
      </c>
    </row>
    <row r="625" spans="1:7" ht="15">
      <c r="A625" s="85" t="s">
        <v>506</v>
      </c>
      <c r="B625" s="85">
        <v>2</v>
      </c>
      <c r="C625" s="118">
        <v>0</v>
      </c>
      <c r="D625" s="85" t="s">
        <v>3775</v>
      </c>
      <c r="E625" s="85" t="b">
        <v>0</v>
      </c>
      <c r="F625" s="85" t="b">
        <v>0</v>
      </c>
      <c r="G625" s="85" t="b">
        <v>0</v>
      </c>
    </row>
    <row r="626" spans="1:7" ht="15">
      <c r="A626" s="85" t="s">
        <v>505</v>
      </c>
      <c r="B626" s="85">
        <v>2</v>
      </c>
      <c r="C626" s="118">
        <v>0</v>
      </c>
      <c r="D626" s="85" t="s">
        <v>3775</v>
      </c>
      <c r="E626" s="85" t="b">
        <v>0</v>
      </c>
      <c r="F626" s="85" t="b">
        <v>0</v>
      </c>
      <c r="G626" s="85" t="b">
        <v>0</v>
      </c>
    </row>
    <row r="627" spans="1:7" ht="15">
      <c r="A627" s="85" t="s">
        <v>504</v>
      </c>
      <c r="B627" s="85">
        <v>2</v>
      </c>
      <c r="C627" s="118">
        <v>0</v>
      </c>
      <c r="D627" s="85" t="s">
        <v>3775</v>
      </c>
      <c r="E627" s="85" t="b">
        <v>0</v>
      </c>
      <c r="F627" s="85" t="b">
        <v>0</v>
      </c>
      <c r="G627" s="85" t="b">
        <v>0</v>
      </c>
    </row>
    <row r="628" spans="1:7" ht="15">
      <c r="A628" s="85" t="s">
        <v>437</v>
      </c>
      <c r="B628" s="85">
        <v>15</v>
      </c>
      <c r="C628" s="118">
        <v>0</v>
      </c>
      <c r="D628" s="85" t="s">
        <v>3776</v>
      </c>
      <c r="E628" s="85" t="b">
        <v>0</v>
      </c>
      <c r="F628" s="85" t="b">
        <v>0</v>
      </c>
      <c r="G628" s="85" t="b">
        <v>0</v>
      </c>
    </row>
    <row r="629" spans="1:7" ht="15">
      <c r="A629" s="85" t="s">
        <v>3951</v>
      </c>
      <c r="B629" s="85">
        <v>14</v>
      </c>
      <c r="C629" s="118">
        <v>0.0022194980279587554</v>
      </c>
      <c r="D629" s="85" t="s">
        <v>3776</v>
      </c>
      <c r="E629" s="85" t="b">
        <v>0</v>
      </c>
      <c r="F629" s="85" t="b">
        <v>0</v>
      </c>
      <c r="G629" s="85" t="b">
        <v>0</v>
      </c>
    </row>
    <row r="630" spans="1:7" ht="15">
      <c r="A630" s="85" t="s">
        <v>3982</v>
      </c>
      <c r="B630" s="85">
        <v>13</v>
      </c>
      <c r="C630" s="118">
        <v>0.004274723744629511</v>
      </c>
      <c r="D630" s="85" t="s">
        <v>3776</v>
      </c>
      <c r="E630" s="85" t="b">
        <v>0</v>
      </c>
      <c r="F630" s="85" t="b">
        <v>0</v>
      </c>
      <c r="G630" s="85" t="b">
        <v>0</v>
      </c>
    </row>
    <row r="631" spans="1:7" ht="15">
      <c r="A631" s="85" t="s">
        <v>3983</v>
      </c>
      <c r="B631" s="85">
        <v>13</v>
      </c>
      <c r="C631" s="118">
        <v>0.004274723744629511</v>
      </c>
      <c r="D631" s="85" t="s">
        <v>3776</v>
      </c>
      <c r="E631" s="85" t="b">
        <v>0</v>
      </c>
      <c r="F631" s="85" t="b">
        <v>1</v>
      </c>
      <c r="G631" s="85" t="b">
        <v>0</v>
      </c>
    </row>
    <row r="632" spans="1:7" ht="15">
      <c r="A632" s="85" t="s">
        <v>3984</v>
      </c>
      <c r="B632" s="85">
        <v>13</v>
      </c>
      <c r="C632" s="118">
        <v>0.004274723744629511</v>
      </c>
      <c r="D632" s="85" t="s">
        <v>3776</v>
      </c>
      <c r="E632" s="85" t="b">
        <v>0</v>
      </c>
      <c r="F632" s="85" t="b">
        <v>0</v>
      </c>
      <c r="G632" s="85" t="b">
        <v>0</v>
      </c>
    </row>
    <row r="633" spans="1:7" ht="15">
      <c r="A633" s="85" t="s">
        <v>3985</v>
      </c>
      <c r="B633" s="85">
        <v>13</v>
      </c>
      <c r="C633" s="118">
        <v>0.004274723744629511</v>
      </c>
      <c r="D633" s="85" t="s">
        <v>3776</v>
      </c>
      <c r="E633" s="85" t="b">
        <v>0</v>
      </c>
      <c r="F633" s="85" t="b">
        <v>0</v>
      </c>
      <c r="G633" s="85" t="b">
        <v>0</v>
      </c>
    </row>
    <row r="634" spans="1:7" ht="15">
      <c r="A634" s="85" t="s">
        <v>3986</v>
      </c>
      <c r="B634" s="85">
        <v>13</v>
      </c>
      <c r="C634" s="118">
        <v>0.004274723744629511</v>
      </c>
      <c r="D634" s="85" t="s">
        <v>3776</v>
      </c>
      <c r="E634" s="85" t="b">
        <v>0</v>
      </c>
      <c r="F634" s="85" t="b">
        <v>0</v>
      </c>
      <c r="G634" s="85" t="b">
        <v>0</v>
      </c>
    </row>
    <row r="635" spans="1:7" ht="15">
      <c r="A635" s="85" t="s">
        <v>3987</v>
      </c>
      <c r="B635" s="85">
        <v>13</v>
      </c>
      <c r="C635" s="118">
        <v>0.004274723744629511</v>
      </c>
      <c r="D635" s="85" t="s">
        <v>3776</v>
      </c>
      <c r="E635" s="85" t="b">
        <v>0</v>
      </c>
      <c r="F635" s="85" t="b">
        <v>0</v>
      </c>
      <c r="G635" s="85" t="b">
        <v>0</v>
      </c>
    </row>
    <row r="636" spans="1:7" ht="15">
      <c r="A636" s="85" t="s">
        <v>3988</v>
      </c>
      <c r="B636" s="85">
        <v>13</v>
      </c>
      <c r="C636" s="118">
        <v>0.004274723744629511</v>
      </c>
      <c r="D636" s="85" t="s">
        <v>3776</v>
      </c>
      <c r="E636" s="85" t="b">
        <v>0</v>
      </c>
      <c r="F636" s="85" t="b">
        <v>0</v>
      </c>
      <c r="G636" s="85" t="b">
        <v>0</v>
      </c>
    </row>
    <row r="637" spans="1:7" ht="15">
      <c r="A637" s="85" t="s">
        <v>277</v>
      </c>
      <c r="B637" s="85">
        <v>12</v>
      </c>
      <c r="C637" s="118">
        <v>0.006153016698924217</v>
      </c>
      <c r="D637" s="85" t="s">
        <v>3776</v>
      </c>
      <c r="E637" s="85" t="b">
        <v>0</v>
      </c>
      <c r="F637" s="85" t="b">
        <v>0</v>
      </c>
      <c r="G637" s="85" t="b">
        <v>0</v>
      </c>
    </row>
    <row r="638" spans="1:7" ht="15">
      <c r="A638" s="85" t="s">
        <v>4558</v>
      </c>
      <c r="B638" s="85">
        <v>12</v>
      </c>
      <c r="C638" s="118">
        <v>0.006153016698924217</v>
      </c>
      <c r="D638" s="85" t="s">
        <v>3776</v>
      </c>
      <c r="E638" s="85" t="b">
        <v>1</v>
      </c>
      <c r="F638" s="85" t="b">
        <v>0</v>
      </c>
      <c r="G638" s="85" t="b">
        <v>0</v>
      </c>
    </row>
    <row r="639" spans="1:7" ht="15">
      <c r="A639" s="85" t="s">
        <v>4559</v>
      </c>
      <c r="B639" s="85">
        <v>12</v>
      </c>
      <c r="C639" s="118">
        <v>0.006153016698924217</v>
      </c>
      <c r="D639" s="85" t="s">
        <v>3776</v>
      </c>
      <c r="E639" s="85" t="b">
        <v>0</v>
      </c>
      <c r="F639" s="85" t="b">
        <v>0</v>
      </c>
      <c r="G639" s="85" t="b">
        <v>0</v>
      </c>
    </row>
    <row r="640" spans="1:7" ht="15">
      <c r="A640" s="85" t="s">
        <v>4640</v>
      </c>
      <c r="B640" s="85">
        <v>2</v>
      </c>
      <c r="C640" s="118">
        <v>0.00925990754911852</v>
      </c>
      <c r="D640" s="85" t="s">
        <v>3776</v>
      </c>
      <c r="E640" s="85" t="b">
        <v>0</v>
      </c>
      <c r="F640" s="85" t="b">
        <v>0</v>
      </c>
      <c r="G640" s="85" t="b">
        <v>0</v>
      </c>
    </row>
    <row r="641" spans="1:7" ht="15">
      <c r="A641" s="85" t="s">
        <v>3996</v>
      </c>
      <c r="B641" s="85">
        <v>2</v>
      </c>
      <c r="C641" s="118">
        <v>0.00925990754911852</v>
      </c>
      <c r="D641" s="85" t="s">
        <v>3776</v>
      </c>
      <c r="E641" s="85" t="b">
        <v>0</v>
      </c>
      <c r="F641" s="85" t="b">
        <v>0</v>
      </c>
      <c r="G641" s="85" t="b">
        <v>0</v>
      </c>
    </row>
    <row r="642" spans="1:7" ht="15">
      <c r="A642" s="85" t="s">
        <v>4851</v>
      </c>
      <c r="B642" s="85">
        <v>2</v>
      </c>
      <c r="C642" s="118">
        <v>0.00925990754911852</v>
      </c>
      <c r="D642" s="85" t="s">
        <v>3776</v>
      </c>
      <c r="E642" s="85" t="b">
        <v>0</v>
      </c>
      <c r="F642" s="85" t="b">
        <v>0</v>
      </c>
      <c r="G642" s="85" t="b">
        <v>0</v>
      </c>
    </row>
    <row r="643" spans="1:7" ht="15">
      <c r="A643" s="85" t="s">
        <v>4580</v>
      </c>
      <c r="B643" s="85">
        <v>2</v>
      </c>
      <c r="C643" s="118">
        <v>0.00925990754911852</v>
      </c>
      <c r="D643" s="85" t="s">
        <v>3776</v>
      </c>
      <c r="E643" s="85" t="b">
        <v>0</v>
      </c>
      <c r="F643" s="85" t="b">
        <v>1</v>
      </c>
      <c r="G643" s="85" t="b">
        <v>0</v>
      </c>
    </row>
    <row r="644" spans="1:7" ht="15">
      <c r="A644" s="85" t="s">
        <v>4560</v>
      </c>
      <c r="B644" s="85">
        <v>2</v>
      </c>
      <c r="C644" s="118">
        <v>0.00925990754911852</v>
      </c>
      <c r="D644" s="85" t="s">
        <v>3776</v>
      </c>
      <c r="E644" s="85" t="b">
        <v>0</v>
      </c>
      <c r="F644" s="85" t="b">
        <v>0</v>
      </c>
      <c r="G644" s="85" t="b">
        <v>0</v>
      </c>
    </row>
    <row r="645" spans="1:7" ht="15">
      <c r="A645" s="85" t="s">
        <v>4852</v>
      </c>
      <c r="B645" s="85">
        <v>2</v>
      </c>
      <c r="C645" s="118">
        <v>0.00925990754911852</v>
      </c>
      <c r="D645" s="85" t="s">
        <v>3776</v>
      </c>
      <c r="E645" s="85" t="b">
        <v>0</v>
      </c>
      <c r="F645" s="85" t="b">
        <v>0</v>
      </c>
      <c r="G645" s="85" t="b">
        <v>0</v>
      </c>
    </row>
    <row r="646" spans="1:7" ht="15">
      <c r="A646" s="85" t="s">
        <v>4853</v>
      </c>
      <c r="B646" s="85">
        <v>2</v>
      </c>
      <c r="C646" s="118">
        <v>0.00925990754911852</v>
      </c>
      <c r="D646" s="85" t="s">
        <v>3776</v>
      </c>
      <c r="E646" s="85" t="b">
        <v>0</v>
      </c>
      <c r="F646" s="85" t="b">
        <v>0</v>
      </c>
      <c r="G646" s="85" t="b">
        <v>0</v>
      </c>
    </row>
    <row r="647" spans="1:7" ht="15">
      <c r="A647" s="85" t="s">
        <v>4854</v>
      </c>
      <c r="B647" s="85">
        <v>2</v>
      </c>
      <c r="C647" s="118">
        <v>0.00925990754911852</v>
      </c>
      <c r="D647" s="85" t="s">
        <v>3776</v>
      </c>
      <c r="E647" s="85" t="b">
        <v>0</v>
      </c>
      <c r="F647" s="85" t="b">
        <v>1</v>
      </c>
      <c r="G647" s="85" t="b">
        <v>0</v>
      </c>
    </row>
    <row r="648" spans="1:7" ht="15">
      <c r="A648" s="85" t="s">
        <v>4637</v>
      </c>
      <c r="B648" s="85">
        <v>2</v>
      </c>
      <c r="C648" s="118">
        <v>0.00925990754911852</v>
      </c>
      <c r="D648" s="85" t="s">
        <v>3776</v>
      </c>
      <c r="E648" s="85" t="b">
        <v>0</v>
      </c>
      <c r="F648" s="85" t="b">
        <v>0</v>
      </c>
      <c r="G648" s="85" t="b">
        <v>0</v>
      </c>
    </row>
    <row r="649" spans="1:7" ht="15">
      <c r="A649" s="85" t="s">
        <v>393</v>
      </c>
      <c r="B649" s="85">
        <v>15</v>
      </c>
      <c r="C649" s="118">
        <v>0.002050882214651966</v>
      </c>
      <c r="D649" s="85" t="s">
        <v>3777</v>
      </c>
      <c r="E649" s="85" t="b">
        <v>0</v>
      </c>
      <c r="F649" s="85" t="b">
        <v>0</v>
      </c>
      <c r="G649" s="85" t="b">
        <v>0</v>
      </c>
    </row>
    <row r="650" spans="1:7" ht="15">
      <c r="A650" s="85" t="s">
        <v>395</v>
      </c>
      <c r="B650" s="85">
        <v>10</v>
      </c>
      <c r="C650" s="118">
        <v>0.009957072324679258</v>
      </c>
      <c r="D650" s="85" t="s">
        <v>3777</v>
      </c>
      <c r="E650" s="85" t="b">
        <v>0</v>
      </c>
      <c r="F650" s="85" t="b">
        <v>0</v>
      </c>
      <c r="G650" s="85" t="b">
        <v>0</v>
      </c>
    </row>
    <row r="651" spans="1:7" ht="15">
      <c r="A651" s="85" t="s">
        <v>3990</v>
      </c>
      <c r="B651" s="85">
        <v>10</v>
      </c>
      <c r="C651" s="118">
        <v>0.009957072324679258</v>
      </c>
      <c r="D651" s="85" t="s">
        <v>3777</v>
      </c>
      <c r="E651" s="85" t="b">
        <v>0</v>
      </c>
      <c r="F651" s="85" t="b">
        <v>0</v>
      </c>
      <c r="G651" s="85" t="b">
        <v>0</v>
      </c>
    </row>
    <row r="652" spans="1:7" ht="15">
      <c r="A652" s="85" t="s">
        <v>3969</v>
      </c>
      <c r="B652" s="85">
        <v>9</v>
      </c>
      <c r="C652" s="118">
        <v>0.010970230531460482</v>
      </c>
      <c r="D652" s="85" t="s">
        <v>3777</v>
      </c>
      <c r="E652" s="85" t="b">
        <v>0</v>
      </c>
      <c r="F652" s="85" t="b">
        <v>0</v>
      </c>
      <c r="G652" s="85" t="b">
        <v>0</v>
      </c>
    </row>
    <row r="653" spans="1:7" ht="15">
      <c r="A653" s="85" t="s">
        <v>3951</v>
      </c>
      <c r="B653" s="85">
        <v>8</v>
      </c>
      <c r="C653" s="118">
        <v>0.011747512025911462</v>
      </c>
      <c r="D653" s="85" t="s">
        <v>3777</v>
      </c>
      <c r="E653" s="85" t="b">
        <v>0</v>
      </c>
      <c r="F653" s="85" t="b">
        <v>0</v>
      </c>
      <c r="G653" s="85" t="b">
        <v>0</v>
      </c>
    </row>
    <row r="654" spans="1:7" ht="15">
      <c r="A654" s="85" t="s">
        <v>3991</v>
      </c>
      <c r="B654" s="85">
        <v>6</v>
      </c>
      <c r="C654" s="118">
        <v>0.012467377529920423</v>
      </c>
      <c r="D654" s="85" t="s">
        <v>3777</v>
      </c>
      <c r="E654" s="85" t="b">
        <v>0</v>
      </c>
      <c r="F654" s="85" t="b">
        <v>0</v>
      </c>
      <c r="G654" s="85" t="b">
        <v>0</v>
      </c>
    </row>
    <row r="655" spans="1:7" ht="15">
      <c r="A655" s="85" t="s">
        <v>3992</v>
      </c>
      <c r="B655" s="85">
        <v>6</v>
      </c>
      <c r="C655" s="118">
        <v>0.012467377529920423</v>
      </c>
      <c r="D655" s="85" t="s">
        <v>3777</v>
      </c>
      <c r="E655" s="85" t="b">
        <v>0</v>
      </c>
      <c r="F655" s="85" t="b">
        <v>0</v>
      </c>
      <c r="G655" s="85" t="b">
        <v>0</v>
      </c>
    </row>
    <row r="656" spans="1:7" ht="15">
      <c r="A656" s="85" t="s">
        <v>3965</v>
      </c>
      <c r="B656" s="85">
        <v>5</v>
      </c>
      <c r="C656" s="118">
        <v>0.012320731178534295</v>
      </c>
      <c r="D656" s="85" t="s">
        <v>3777</v>
      </c>
      <c r="E656" s="85" t="b">
        <v>0</v>
      </c>
      <c r="F656" s="85" t="b">
        <v>0</v>
      </c>
      <c r="G656" s="85" t="b">
        <v>0</v>
      </c>
    </row>
    <row r="657" spans="1:7" ht="15">
      <c r="A657" s="85" t="s">
        <v>3993</v>
      </c>
      <c r="B657" s="85">
        <v>5</v>
      </c>
      <c r="C657" s="118">
        <v>0.012320731178534295</v>
      </c>
      <c r="D657" s="85" t="s">
        <v>3777</v>
      </c>
      <c r="E657" s="85" t="b">
        <v>0</v>
      </c>
      <c r="F657" s="85" t="b">
        <v>0</v>
      </c>
      <c r="G657" s="85" t="b">
        <v>0</v>
      </c>
    </row>
    <row r="658" spans="1:7" ht="15">
      <c r="A658" s="85" t="s">
        <v>3994</v>
      </c>
      <c r="B658" s="85">
        <v>5</v>
      </c>
      <c r="C658" s="118">
        <v>0.012320731178534295</v>
      </c>
      <c r="D658" s="85" t="s">
        <v>3777</v>
      </c>
      <c r="E658" s="85" t="b">
        <v>0</v>
      </c>
      <c r="F658" s="85" t="b">
        <v>1</v>
      </c>
      <c r="G658" s="85" t="b">
        <v>0</v>
      </c>
    </row>
    <row r="659" spans="1:7" ht="15">
      <c r="A659" s="85" t="s">
        <v>4577</v>
      </c>
      <c r="B659" s="85">
        <v>5</v>
      </c>
      <c r="C659" s="118">
        <v>0.012320731178534295</v>
      </c>
      <c r="D659" s="85" t="s">
        <v>3777</v>
      </c>
      <c r="E659" s="85" t="b">
        <v>0</v>
      </c>
      <c r="F659" s="85" t="b">
        <v>0</v>
      </c>
      <c r="G659" s="85" t="b">
        <v>0</v>
      </c>
    </row>
    <row r="660" spans="1:7" ht="15">
      <c r="A660" s="85" t="s">
        <v>4580</v>
      </c>
      <c r="B660" s="85">
        <v>5</v>
      </c>
      <c r="C660" s="118">
        <v>0.012320731178534295</v>
      </c>
      <c r="D660" s="85" t="s">
        <v>3777</v>
      </c>
      <c r="E660" s="85" t="b">
        <v>0</v>
      </c>
      <c r="F660" s="85" t="b">
        <v>1</v>
      </c>
      <c r="G660" s="85" t="b">
        <v>0</v>
      </c>
    </row>
    <row r="661" spans="1:7" ht="15">
      <c r="A661" s="85" t="s">
        <v>3966</v>
      </c>
      <c r="B661" s="85">
        <v>5</v>
      </c>
      <c r="C661" s="118">
        <v>0.012320731178534295</v>
      </c>
      <c r="D661" s="85" t="s">
        <v>3777</v>
      </c>
      <c r="E661" s="85" t="b">
        <v>0</v>
      </c>
      <c r="F661" s="85" t="b">
        <v>0</v>
      </c>
      <c r="G661" s="85" t="b">
        <v>0</v>
      </c>
    </row>
    <row r="662" spans="1:7" ht="15">
      <c r="A662" s="85" t="s">
        <v>4607</v>
      </c>
      <c r="B662" s="85">
        <v>5</v>
      </c>
      <c r="C662" s="118">
        <v>0.012320731178534295</v>
      </c>
      <c r="D662" s="85" t="s">
        <v>3777</v>
      </c>
      <c r="E662" s="85" t="b">
        <v>0</v>
      </c>
      <c r="F662" s="85" t="b">
        <v>0</v>
      </c>
      <c r="G662" s="85" t="b">
        <v>0</v>
      </c>
    </row>
    <row r="663" spans="1:7" ht="15">
      <c r="A663" s="85" t="s">
        <v>4603</v>
      </c>
      <c r="B663" s="85">
        <v>5</v>
      </c>
      <c r="C663" s="118">
        <v>0.012320731178534295</v>
      </c>
      <c r="D663" s="85" t="s">
        <v>3777</v>
      </c>
      <c r="E663" s="85" t="b">
        <v>0</v>
      </c>
      <c r="F663" s="85" t="b">
        <v>0</v>
      </c>
      <c r="G663" s="85" t="b">
        <v>0</v>
      </c>
    </row>
    <row r="664" spans="1:7" ht="15">
      <c r="A664" s="85" t="s">
        <v>3971</v>
      </c>
      <c r="B664" s="85">
        <v>5</v>
      </c>
      <c r="C664" s="118">
        <v>0.012320731178534295</v>
      </c>
      <c r="D664" s="85" t="s">
        <v>3777</v>
      </c>
      <c r="E664" s="85" t="b">
        <v>0</v>
      </c>
      <c r="F664" s="85" t="b">
        <v>0</v>
      </c>
      <c r="G664" s="85" t="b">
        <v>0</v>
      </c>
    </row>
    <row r="665" spans="1:7" ht="15">
      <c r="A665" s="85" t="s">
        <v>4604</v>
      </c>
      <c r="B665" s="85">
        <v>5</v>
      </c>
      <c r="C665" s="118">
        <v>0.012320731178534295</v>
      </c>
      <c r="D665" s="85" t="s">
        <v>3777</v>
      </c>
      <c r="E665" s="85" t="b">
        <v>0</v>
      </c>
      <c r="F665" s="85" t="b">
        <v>0</v>
      </c>
      <c r="G665" s="85" t="b">
        <v>0</v>
      </c>
    </row>
    <row r="666" spans="1:7" ht="15">
      <c r="A666" s="85" t="s">
        <v>4605</v>
      </c>
      <c r="B666" s="85">
        <v>5</v>
      </c>
      <c r="C666" s="118">
        <v>0.012320731178534295</v>
      </c>
      <c r="D666" s="85" t="s">
        <v>3777</v>
      </c>
      <c r="E666" s="85" t="b">
        <v>0</v>
      </c>
      <c r="F666" s="85" t="b">
        <v>0</v>
      </c>
      <c r="G666" s="85" t="b">
        <v>0</v>
      </c>
    </row>
    <row r="667" spans="1:7" ht="15">
      <c r="A667" s="85" t="s">
        <v>4629</v>
      </c>
      <c r="B667" s="85">
        <v>4</v>
      </c>
      <c r="C667" s="118">
        <v>0.011747512025911462</v>
      </c>
      <c r="D667" s="85" t="s">
        <v>3777</v>
      </c>
      <c r="E667" s="85" t="b">
        <v>0</v>
      </c>
      <c r="F667" s="85" t="b">
        <v>0</v>
      </c>
      <c r="G667" s="85" t="b">
        <v>0</v>
      </c>
    </row>
    <row r="668" spans="1:7" ht="15">
      <c r="A668" s="85" t="s">
        <v>397</v>
      </c>
      <c r="B668" s="85">
        <v>4</v>
      </c>
      <c r="C668" s="118">
        <v>0.011747512025911462</v>
      </c>
      <c r="D668" s="85" t="s">
        <v>3777</v>
      </c>
      <c r="E668" s="85" t="b">
        <v>0</v>
      </c>
      <c r="F668" s="85" t="b">
        <v>0</v>
      </c>
      <c r="G668" s="85" t="b">
        <v>0</v>
      </c>
    </row>
    <row r="669" spans="1:7" ht="15">
      <c r="A669" s="85" t="s">
        <v>4630</v>
      </c>
      <c r="B669" s="85">
        <v>4</v>
      </c>
      <c r="C669" s="118">
        <v>0.011747512025911462</v>
      </c>
      <c r="D669" s="85" t="s">
        <v>3777</v>
      </c>
      <c r="E669" s="85" t="b">
        <v>0</v>
      </c>
      <c r="F669" s="85" t="b">
        <v>0</v>
      </c>
      <c r="G669" s="85" t="b">
        <v>0</v>
      </c>
    </row>
    <row r="670" spans="1:7" ht="15">
      <c r="A670" s="85" t="s">
        <v>4631</v>
      </c>
      <c r="B670" s="85">
        <v>4</v>
      </c>
      <c r="C670" s="118">
        <v>0.011747512025911462</v>
      </c>
      <c r="D670" s="85" t="s">
        <v>3777</v>
      </c>
      <c r="E670" s="85" t="b">
        <v>0</v>
      </c>
      <c r="F670" s="85" t="b">
        <v>0</v>
      </c>
      <c r="G670" s="85" t="b">
        <v>0</v>
      </c>
    </row>
    <row r="671" spans="1:7" ht="15">
      <c r="A671" s="85" t="s">
        <v>4632</v>
      </c>
      <c r="B671" s="85">
        <v>4</v>
      </c>
      <c r="C671" s="118">
        <v>0.011747512025911462</v>
      </c>
      <c r="D671" s="85" t="s">
        <v>3777</v>
      </c>
      <c r="E671" s="85" t="b">
        <v>0</v>
      </c>
      <c r="F671" s="85" t="b">
        <v>0</v>
      </c>
      <c r="G671" s="85" t="b">
        <v>0</v>
      </c>
    </row>
    <row r="672" spans="1:7" ht="15">
      <c r="A672" s="85" t="s">
        <v>4633</v>
      </c>
      <c r="B672" s="85">
        <v>4</v>
      </c>
      <c r="C672" s="118">
        <v>0.011747512025911462</v>
      </c>
      <c r="D672" s="85" t="s">
        <v>3777</v>
      </c>
      <c r="E672" s="85" t="b">
        <v>0</v>
      </c>
      <c r="F672" s="85" t="b">
        <v>0</v>
      </c>
      <c r="G672" s="85" t="b">
        <v>0</v>
      </c>
    </row>
    <row r="673" spans="1:7" ht="15">
      <c r="A673" s="85" t="s">
        <v>4634</v>
      </c>
      <c r="B673" s="85">
        <v>4</v>
      </c>
      <c r="C673" s="118">
        <v>0.011747512025911462</v>
      </c>
      <c r="D673" s="85" t="s">
        <v>3777</v>
      </c>
      <c r="E673" s="85" t="b">
        <v>0</v>
      </c>
      <c r="F673" s="85" t="b">
        <v>0</v>
      </c>
      <c r="G673" s="85" t="b">
        <v>0</v>
      </c>
    </row>
    <row r="674" spans="1:7" ht="15">
      <c r="A674" s="85" t="s">
        <v>394</v>
      </c>
      <c r="B674" s="85">
        <v>4</v>
      </c>
      <c r="C674" s="118">
        <v>0.011747512025911462</v>
      </c>
      <c r="D674" s="85" t="s">
        <v>3777</v>
      </c>
      <c r="E674" s="85" t="b">
        <v>0</v>
      </c>
      <c r="F674" s="85" t="b">
        <v>0</v>
      </c>
      <c r="G674" s="85" t="b">
        <v>0</v>
      </c>
    </row>
    <row r="675" spans="1:7" ht="15">
      <c r="A675" s="85" t="s">
        <v>392</v>
      </c>
      <c r="B675" s="85">
        <v>4</v>
      </c>
      <c r="C675" s="118">
        <v>0.011747512025911462</v>
      </c>
      <c r="D675" s="85" t="s">
        <v>3777</v>
      </c>
      <c r="E675" s="85" t="b">
        <v>0</v>
      </c>
      <c r="F675" s="85" t="b">
        <v>0</v>
      </c>
      <c r="G675" s="85" t="b">
        <v>0</v>
      </c>
    </row>
    <row r="676" spans="1:7" ht="15">
      <c r="A676" s="85" t="s">
        <v>396</v>
      </c>
      <c r="B676" s="85">
        <v>3</v>
      </c>
      <c r="C676" s="118">
        <v>0.01063900577467701</v>
      </c>
      <c r="D676" s="85" t="s">
        <v>3777</v>
      </c>
      <c r="E676" s="85" t="b">
        <v>0</v>
      </c>
      <c r="F676" s="85" t="b">
        <v>0</v>
      </c>
      <c r="G676" s="85" t="b">
        <v>0</v>
      </c>
    </row>
    <row r="677" spans="1:7" ht="15">
      <c r="A677" s="85" t="s">
        <v>4186</v>
      </c>
      <c r="B677" s="85">
        <v>3</v>
      </c>
      <c r="C677" s="118">
        <v>0.01063900577467701</v>
      </c>
      <c r="D677" s="85" t="s">
        <v>3777</v>
      </c>
      <c r="E677" s="85" t="b">
        <v>0</v>
      </c>
      <c r="F677" s="85" t="b">
        <v>0</v>
      </c>
      <c r="G677" s="85" t="b">
        <v>0</v>
      </c>
    </row>
    <row r="678" spans="1:7" ht="15">
      <c r="A678" s="85" t="s">
        <v>4565</v>
      </c>
      <c r="B678" s="85">
        <v>3</v>
      </c>
      <c r="C678" s="118">
        <v>0.01063900577467701</v>
      </c>
      <c r="D678" s="85" t="s">
        <v>3777</v>
      </c>
      <c r="E678" s="85" t="b">
        <v>0</v>
      </c>
      <c r="F678" s="85" t="b">
        <v>0</v>
      </c>
      <c r="G678" s="85" t="b">
        <v>0</v>
      </c>
    </row>
    <row r="679" spans="1:7" ht="15">
      <c r="A679" s="85" t="s">
        <v>4553</v>
      </c>
      <c r="B679" s="85">
        <v>2</v>
      </c>
      <c r="C679" s="118">
        <v>0.008810634019433595</v>
      </c>
      <c r="D679" s="85" t="s">
        <v>3777</v>
      </c>
      <c r="E679" s="85" t="b">
        <v>0</v>
      </c>
      <c r="F679" s="85" t="b">
        <v>0</v>
      </c>
      <c r="G679" s="85" t="b">
        <v>0</v>
      </c>
    </row>
    <row r="680" spans="1:7" ht="15">
      <c r="A680" s="85" t="s">
        <v>4560</v>
      </c>
      <c r="B680" s="85">
        <v>2</v>
      </c>
      <c r="C680" s="118">
        <v>0.008810634019433595</v>
      </c>
      <c r="D680" s="85" t="s">
        <v>3777</v>
      </c>
      <c r="E680" s="85" t="b">
        <v>0</v>
      </c>
      <c r="F680" s="85" t="b">
        <v>0</v>
      </c>
      <c r="G680" s="85" t="b">
        <v>0</v>
      </c>
    </row>
    <row r="681" spans="1:7" ht="15">
      <c r="A681" s="85" t="s">
        <v>3996</v>
      </c>
      <c r="B681" s="85">
        <v>12</v>
      </c>
      <c r="C681" s="118">
        <v>0.002242716532852381</v>
      </c>
      <c r="D681" s="85" t="s">
        <v>3778</v>
      </c>
      <c r="E681" s="85" t="b">
        <v>0</v>
      </c>
      <c r="F681" s="85" t="b">
        <v>0</v>
      </c>
      <c r="G681" s="85" t="b">
        <v>0</v>
      </c>
    </row>
    <row r="682" spans="1:7" ht="15">
      <c r="A682" s="85" t="s">
        <v>461</v>
      </c>
      <c r="B682" s="85">
        <v>12</v>
      </c>
      <c r="C682" s="118">
        <v>0.002242716532852381</v>
      </c>
      <c r="D682" s="85" t="s">
        <v>3778</v>
      </c>
      <c r="E682" s="85" t="b">
        <v>0</v>
      </c>
      <c r="F682" s="85" t="b">
        <v>0</v>
      </c>
      <c r="G682" s="85" t="b">
        <v>0</v>
      </c>
    </row>
    <row r="683" spans="1:7" ht="15">
      <c r="A683" s="85" t="s">
        <v>3992</v>
      </c>
      <c r="B683" s="85">
        <v>12</v>
      </c>
      <c r="C683" s="118">
        <v>0.002242716532852381</v>
      </c>
      <c r="D683" s="85" t="s">
        <v>3778</v>
      </c>
      <c r="E683" s="85" t="b">
        <v>0</v>
      </c>
      <c r="F683" s="85" t="b">
        <v>0</v>
      </c>
      <c r="G683" s="85" t="b">
        <v>0</v>
      </c>
    </row>
    <row r="684" spans="1:7" ht="15">
      <c r="A684" s="85" t="s">
        <v>3997</v>
      </c>
      <c r="B684" s="85">
        <v>12</v>
      </c>
      <c r="C684" s="118">
        <v>0.002242716532852381</v>
      </c>
      <c r="D684" s="85" t="s">
        <v>3778</v>
      </c>
      <c r="E684" s="85" t="b">
        <v>0</v>
      </c>
      <c r="F684" s="85" t="b">
        <v>0</v>
      </c>
      <c r="G684" s="85" t="b">
        <v>0</v>
      </c>
    </row>
    <row r="685" spans="1:7" ht="15">
      <c r="A685" s="85" t="s">
        <v>3998</v>
      </c>
      <c r="B685" s="85">
        <v>12</v>
      </c>
      <c r="C685" s="118">
        <v>0.002242716532852381</v>
      </c>
      <c r="D685" s="85" t="s">
        <v>3778</v>
      </c>
      <c r="E685" s="85" t="b">
        <v>0</v>
      </c>
      <c r="F685" s="85" t="b">
        <v>0</v>
      </c>
      <c r="G685" s="85" t="b">
        <v>0</v>
      </c>
    </row>
    <row r="686" spans="1:7" ht="15">
      <c r="A686" s="85" t="s">
        <v>3999</v>
      </c>
      <c r="B686" s="85">
        <v>12</v>
      </c>
      <c r="C686" s="118">
        <v>0.002242716532852381</v>
      </c>
      <c r="D686" s="85" t="s">
        <v>3778</v>
      </c>
      <c r="E686" s="85" t="b">
        <v>0</v>
      </c>
      <c r="F686" s="85" t="b">
        <v>0</v>
      </c>
      <c r="G686" s="85" t="b">
        <v>0</v>
      </c>
    </row>
    <row r="687" spans="1:7" ht="15">
      <c r="A687" s="85" t="s">
        <v>4000</v>
      </c>
      <c r="B687" s="85">
        <v>12</v>
      </c>
      <c r="C687" s="118">
        <v>0.002242716532852381</v>
      </c>
      <c r="D687" s="85" t="s">
        <v>3778</v>
      </c>
      <c r="E687" s="85" t="b">
        <v>0</v>
      </c>
      <c r="F687" s="85" t="b">
        <v>0</v>
      </c>
      <c r="G687" s="85" t="b">
        <v>0</v>
      </c>
    </row>
    <row r="688" spans="1:7" ht="15">
      <c r="A688" s="85" t="s">
        <v>4001</v>
      </c>
      <c r="B688" s="85">
        <v>12</v>
      </c>
      <c r="C688" s="118">
        <v>0.002242716532852381</v>
      </c>
      <c r="D688" s="85" t="s">
        <v>3778</v>
      </c>
      <c r="E688" s="85" t="b">
        <v>0</v>
      </c>
      <c r="F688" s="85" t="b">
        <v>0</v>
      </c>
      <c r="G688" s="85" t="b">
        <v>0</v>
      </c>
    </row>
    <row r="689" spans="1:7" ht="15">
      <c r="A689" s="85" t="s">
        <v>3951</v>
      </c>
      <c r="B689" s="85">
        <v>12</v>
      </c>
      <c r="C689" s="118">
        <v>0.002242716532852381</v>
      </c>
      <c r="D689" s="85" t="s">
        <v>3778</v>
      </c>
      <c r="E689" s="85" t="b">
        <v>0</v>
      </c>
      <c r="F689" s="85" t="b">
        <v>0</v>
      </c>
      <c r="G689" s="85" t="b">
        <v>0</v>
      </c>
    </row>
    <row r="690" spans="1:7" ht="15">
      <c r="A690" s="85" t="s">
        <v>4002</v>
      </c>
      <c r="B690" s="85">
        <v>12</v>
      </c>
      <c r="C690" s="118">
        <v>0.002242716532852381</v>
      </c>
      <c r="D690" s="85" t="s">
        <v>3778</v>
      </c>
      <c r="E690" s="85" t="b">
        <v>0</v>
      </c>
      <c r="F690" s="85" t="b">
        <v>0</v>
      </c>
      <c r="G690" s="85" t="b">
        <v>0</v>
      </c>
    </row>
    <row r="691" spans="1:7" ht="15">
      <c r="A691" s="85" t="s">
        <v>3971</v>
      </c>
      <c r="B691" s="85">
        <v>12</v>
      </c>
      <c r="C691" s="118">
        <v>0.002242716532852381</v>
      </c>
      <c r="D691" s="85" t="s">
        <v>3778</v>
      </c>
      <c r="E691" s="85" t="b">
        <v>0</v>
      </c>
      <c r="F691" s="85" t="b">
        <v>0</v>
      </c>
      <c r="G691" s="85" t="b">
        <v>0</v>
      </c>
    </row>
    <row r="692" spans="1:7" ht="15">
      <c r="A692" s="85" t="s">
        <v>4563</v>
      </c>
      <c r="B692" s="85">
        <v>11</v>
      </c>
      <c r="C692" s="118">
        <v>0.004290630852874889</v>
      </c>
      <c r="D692" s="85" t="s">
        <v>3778</v>
      </c>
      <c r="E692" s="85" t="b">
        <v>0</v>
      </c>
      <c r="F692" s="85" t="b">
        <v>0</v>
      </c>
      <c r="G692" s="85" t="b">
        <v>0</v>
      </c>
    </row>
    <row r="693" spans="1:7" ht="15">
      <c r="A693" s="85" t="s">
        <v>372</v>
      </c>
      <c r="B693" s="85">
        <v>10</v>
      </c>
      <c r="C693" s="118">
        <v>0.006125986683163268</v>
      </c>
      <c r="D693" s="85" t="s">
        <v>3778</v>
      </c>
      <c r="E693" s="85" t="b">
        <v>0</v>
      </c>
      <c r="F693" s="85" t="b">
        <v>0</v>
      </c>
      <c r="G693" s="85" t="b">
        <v>0</v>
      </c>
    </row>
    <row r="694" spans="1:7" ht="15">
      <c r="A694" s="85" t="s">
        <v>3967</v>
      </c>
      <c r="B694" s="85">
        <v>10</v>
      </c>
      <c r="C694" s="118">
        <v>0.006125986683163268</v>
      </c>
      <c r="D694" s="85" t="s">
        <v>3778</v>
      </c>
      <c r="E694" s="85" t="b">
        <v>0</v>
      </c>
      <c r="F694" s="85" t="b">
        <v>0</v>
      </c>
      <c r="G694" s="85" t="b">
        <v>0</v>
      </c>
    </row>
    <row r="695" spans="1:7" ht="15">
      <c r="A695" s="85" t="s">
        <v>4556</v>
      </c>
      <c r="B695" s="85">
        <v>10</v>
      </c>
      <c r="C695" s="118">
        <v>0.006125986683163268</v>
      </c>
      <c r="D695" s="85" t="s">
        <v>3778</v>
      </c>
      <c r="E695" s="85" t="b">
        <v>0</v>
      </c>
      <c r="F695" s="85" t="b">
        <v>0</v>
      </c>
      <c r="G695" s="85" t="b">
        <v>0</v>
      </c>
    </row>
    <row r="696" spans="1:7" ht="15">
      <c r="A696" s="85" t="s">
        <v>469</v>
      </c>
      <c r="B696" s="85">
        <v>3</v>
      </c>
      <c r="C696" s="118">
        <v>0</v>
      </c>
      <c r="D696" s="85" t="s">
        <v>3779</v>
      </c>
      <c r="E696" s="85" t="b">
        <v>0</v>
      </c>
      <c r="F696" s="85" t="b">
        <v>0</v>
      </c>
      <c r="G696" s="85" t="b">
        <v>0</v>
      </c>
    </row>
    <row r="697" spans="1:7" ht="15">
      <c r="A697" s="85" t="s">
        <v>3951</v>
      </c>
      <c r="B697" s="85">
        <v>3</v>
      </c>
      <c r="C697" s="118">
        <v>0</v>
      </c>
      <c r="D697" s="85" t="s">
        <v>3779</v>
      </c>
      <c r="E697" s="85" t="b">
        <v>0</v>
      </c>
      <c r="F697" s="85" t="b">
        <v>0</v>
      </c>
      <c r="G697" s="85" t="b">
        <v>0</v>
      </c>
    </row>
    <row r="698" spans="1:7" ht="15">
      <c r="A698" s="85" t="s">
        <v>3971</v>
      </c>
      <c r="B698" s="85">
        <v>2</v>
      </c>
      <c r="C698" s="118">
        <v>0.005502851845490039</v>
      </c>
      <c r="D698" s="85" t="s">
        <v>3779</v>
      </c>
      <c r="E698" s="85" t="b">
        <v>0</v>
      </c>
      <c r="F698" s="85" t="b">
        <v>0</v>
      </c>
      <c r="G698" s="85" t="b">
        <v>0</v>
      </c>
    </row>
    <row r="699" spans="1:7" ht="15">
      <c r="A699" s="85" t="s">
        <v>3952</v>
      </c>
      <c r="B699" s="85">
        <v>2</v>
      </c>
      <c r="C699" s="118">
        <v>0.014910039209989451</v>
      </c>
      <c r="D699" s="85" t="s">
        <v>3779</v>
      </c>
      <c r="E699" s="85" t="b">
        <v>0</v>
      </c>
      <c r="F699" s="85" t="b">
        <v>0</v>
      </c>
      <c r="G699" s="85" t="b">
        <v>0</v>
      </c>
    </row>
    <row r="700" spans="1:7" ht="15">
      <c r="A700" s="85" t="s">
        <v>3951</v>
      </c>
      <c r="B700" s="85">
        <v>8</v>
      </c>
      <c r="C700" s="118">
        <v>0</v>
      </c>
      <c r="D700" s="85" t="s">
        <v>3780</v>
      </c>
      <c r="E700" s="85" t="b">
        <v>0</v>
      </c>
      <c r="F700" s="85" t="b">
        <v>0</v>
      </c>
      <c r="G700" s="85" t="b">
        <v>0</v>
      </c>
    </row>
    <row r="701" spans="1:7" ht="15">
      <c r="A701" s="85" t="s">
        <v>4005</v>
      </c>
      <c r="B701" s="85">
        <v>8</v>
      </c>
      <c r="C701" s="118">
        <v>0</v>
      </c>
      <c r="D701" s="85" t="s">
        <v>3780</v>
      </c>
      <c r="E701" s="85" t="b">
        <v>0</v>
      </c>
      <c r="F701" s="85" t="b">
        <v>0</v>
      </c>
      <c r="G701" s="85" t="b">
        <v>0</v>
      </c>
    </row>
    <row r="702" spans="1:7" ht="15">
      <c r="A702" s="85" t="s">
        <v>4006</v>
      </c>
      <c r="B702" s="85">
        <v>8</v>
      </c>
      <c r="C702" s="118">
        <v>0</v>
      </c>
      <c r="D702" s="85" t="s">
        <v>3780</v>
      </c>
      <c r="E702" s="85" t="b">
        <v>0</v>
      </c>
      <c r="F702" s="85" t="b">
        <v>0</v>
      </c>
      <c r="G702" s="85" t="b">
        <v>0</v>
      </c>
    </row>
    <row r="703" spans="1:7" ht="15">
      <c r="A703" s="85" t="s">
        <v>410</v>
      </c>
      <c r="B703" s="85">
        <v>7</v>
      </c>
      <c r="C703" s="118">
        <v>0.013094955769155068</v>
      </c>
      <c r="D703" s="85" t="s">
        <v>3780</v>
      </c>
      <c r="E703" s="85" t="b">
        <v>0</v>
      </c>
      <c r="F703" s="85" t="b">
        <v>0</v>
      </c>
      <c r="G703" s="85" t="b">
        <v>0</v>
      </c>
    </row>
    <row r="704" spans="1:7" ht="15">
      <c r="A704" s="85" t="s">
        <v>3996</v>
      </c>
      <c r="B704" s="85">
        <v>6</v>
      </c>
      <c r="C704" s="118">
        <v>0</v>
      </c>
      <c r="D704" s="85" t="s">
        <v>3781</v>
      </c>
      <c r="E704" s="85" t="b">
        <v>0</v>
      </c>
      <c r="F704" s="85" t="b">
        <v>0</v>
      </c>
      <c r="G704" s="85" t="b">
        <v>0</v>
      </c>
    </row>
    <row r="705" spans="1:7" ht="15">
      <c r="A705" s="85" t="s">
        <v>4008</v>
      </c>
      <c r="B705" s="85">
        <v>6</v>
      </c>
      <c r="C705" s="118">
        <v>0</v>
      </c>
      <c r="D705" s="85" t="s">
        <v>3781</v>
      </c>
      <c r="E705" s="85" t="b">
        <v>0</v>
      </c>
      <c r="F705" s="85" t="b">
        <v>0</v>
      </c>
      <c r="G705" s="85" t="b">
        <v>0</v>
      </c>
    </row>
    <row r="706" spans="1:7" ht="15">
      <c r="A706" s="85" t="s">
        <v>4009</v>
      </c>
      <c r="B706" s="85">
        <v>6</v>
      </c>
      <c r="C706" s="118">
        <v>0</v>
      </c>
      <c r="D706" s="85" t="s">
        <v>3781</v>
      </c>
      <c r="E706" s="85" t="b">
        <v>0</v>
      </c>
      <c r="F706" s="85" t="b">
        <v>0</v>
      </c>
      <c r="G706" s="85" t="b">
        <v>0</v>
      </c>
    </row>
    <row r="707" spans="1:7" ht="15">
      <c r="A707" s="85" t="s">
        <v>4010</v>
      </c>
      <c r="B707" s="85">
        <v>6</v>
      </c>
      <c r="C707" s="118">
        <v>0</v>
      </c>
      <c r="D707" s="85" t="s">
        <v>3781</v>
      </c>
      <c r="E707" s="85" t="b">
        <v>0</v>
      </c>
      <c r="F707" s="85" t="b">
        <v>0</v>
      </c>
      <c r="G707" s="85" t="b">
        <v>0</v>
      </c>
    </row>
    <row r="708" spans="1:7" ht="15">
      <c r="A708" s="85" t="s">
        <v>4011</v>
      </c>
      <c r="B708" s="85">
        <v>6</v>
      </c>
      <c r="C708" s="118">
        <v>0</v>
      </c>
      <c r="D708" s="85" t="s">
        <v>3781</v>
      </c>
      <c r="E708" s="85" t="b">
        <v>0</v>
      </c>
      <c r="F708" s="85" t="b">
        <v>0</v>
      </c>
      <c r="G708" s="85" t="b">
        <v>0</v>
      </c>
    </row>
    <row r="709" spans="1:7" ht="15">
      <c r="A709" s="85" t="s">
        <v>463</v>
      </c>
      <c r="B709" s="85">
        <v>6</v>
      </c>
      <c r="C709" s="118">
        <v>0</v>
      </c>
      <c r="D709" s="85" t="s">
        <v>3781</v>
      </c>
      <c r="E709" s="85" t="b">
        <v>0</v>
      </c>
      <c r="F709" s="85" t="b">
        <v>0</v>
      </c>
      <c r="G709" s="85" t="b">
        <v>0</v>
      </c>
    </row>
    <row r="710" spans="1:7" ht="15">
      <c r="A710" s="85" t="s">
        <v>4012</v>
      </c>
      <c r="B710" s="85">
        <v>6</v>
      </c>
      <c r="C710" s="118">
        <v>0</v>
      </c>
      <c r="D710" s="85" t="s">
        <v>3781</v>
      </c>
      <c r="E710" s="85" t="b">
        <v>0</v>
      </c>
      <c r="F710" s="85" t="b">
        <v>0</v>
      </c>
      <c r="G710" s="85" t="b">
        <v>0</v>
      </c>
    </row>
    <row r="711" spans="1:7" ht="15">
      <c r="A711" s="85" t="s">
        <v>4013</v>
      </c>
      <c r="B711" s="85">
        <v>6</v>
      </c>
      <c r="C711" s="118">
        <v>0</v>
      </c>
      <c r="D711" s="85" t="s">
        <v>3781</v>
      </c>
      <c r="E711" s="85" t="b">
        <v>0</v>
      </c>
      <c r="F711" s="85" t="b">
        <v>0</v>
      </c>
      <c r="G711" s="85" t="b">
        <v>0</v>
      </c>
    </row>
    <row r="712" spans="1:7" ht="15">
      <c r="A712" s="85" t="s">
        <v>4014</v>
      </c>
      <c r="B712" s="85">
        <v>6</v>
      </c>
      <c r="C712" s="118">
        <v>0</v>
      </c>
      <c r="D712" s="85" t="s">
        <v>3781</v>
      </c>
      <c r="E712" s="85" t="b">
        <v>0</v>
      </c>
      <c r="F712" s="85" t="b">
        <v>0</v>
      </c>
      <c r="G712" s="85" t="b">
        <v>0</v>
      </c>
    </row>
    <row r="713" spans="1:7" ht="15">
      <c r="A713" s="85" t="s">
        <v>4015</v>
      </c>
      <c r="B713" s="85">
        <v>6</v>
      </c>
      <c r="C713" s="118">
        <v>0</v>
      </c>
      <c r="D713" s="85" t="s">
        <v>3781</v>
      </c>
      <c r="E713" s="85" t="b">
        <v>0</v>
      </c>
      <c r="F713" s="85" t="b">
        <v>0</v>
      </c>
      <c r="G713" s="85" t="b">
        <v>0</v>
      </c>
    </row>
    <row r="714" spans="1:7" ht="15">
      <c r="A714" s="85" t="s">
        <v>4589</v>
      </c>
      <c r="B714" s="85">
        <v>6</v>
      </c>
      <c r="C714" s="118">
        <v>0</v>
      </c>
      <c r="D714" s="85" t="s">
        <v>3781</v>
      </c>
      <c r="E714" s="85" t="b">
        <v>0</v>
      </c>
      <c r="F714" s="85" t="b">
        <v>0</v>
      </c>
      <c r="G714" s="85" t="b">
        <v>0</v>
      </c>
    </row>
    <row r="715" spans="1:7" ht="15">
      <c r="A715" s="85" t="s">
        <v>416</v>
      </c>
      <c r="B715" s="85">
        <v>5</v>
      </c>
      <c r="C715" s="118">
        <v>0.005209292503133211</v>
      </c>
      <c r="D715" s="85" t="s">
        <v>3781</v>
      </c>
      <c r="E715" s="85" t="b">
        <v>0</v>
      </c>
      <c r="F715" s="85" t="b">
        <v>0</v>
      </c>
      <c r="G715" s="85" t="b">
        <v>0</v>
      </c>
    </row>
    <row r="716" spans="1:7" ht="15">
      <c r="A716" s="85" t="s">
        <v>3967</v>
      </c>
      <c r="B716" s="85">
        <v>5</v>
      </c>
      <c r="C716" s="118">
        <v>0.005209292503133211</v>
      </c>
      <c r="D716" s="85" t="s">
        <v>3781</v>
      </c>
      <c r="E716" s="85" t="b">
        <v>0</v>
      </c>
      <c r="F716" s="85" t="b">
        <v>0</v>
      </c>
      <c r="G716" s="85" t="b">
        <v>0</v>
      </c>
    </row>
    <row r="717" spans="1:7" ht="15">
      <c r="A717" s="85" t="s">
        <v>3951</v>
      </c>
      <c r="B717" s="85">
        <v>6</v>
      </c>
      <c r="C717" s="118">
        <v>0</v>
      </c>
      <c r="D717" s="85" t="s">
        <v>3782</v>
      </c>
      <c r="E717" s="85" t="b">
        <v>0</v>
      </c>
      <c r="F717" s="85" t="b">
        <v>0</v>
      </c>
      <c r="G717" s="85" t="b">
        <v>0</v>
      </c>
    </row>
    <row r="718" spans="1:7" ht="15">
      <c r="A718" s="85" t="s">
        <v>4582</v>
      </c>
      <c r="B718" s="85">
        <v>5</v>
      </c>
      <c r="C718" s="118">
        <v>0.0040815075282280835</v>
      </c>
      <c r="D718" s="85" t="s">
        <v>3782</v>
      </c>
      <c r="E718" s="85" t="b">
        <v>0</v>
      </c>
      <c r="F718" s="85" t="b">
        <v>0</v>
      </c>
      <c r="G718" s="85" t="b">
        <v>0</v>
      </c>
    </row>
    <row r="719" spans="1:7" ht="15">
      <c r="A719" s="85" t="s">
        <v>4591</v>
      </c>
      <c r="B719" s="85">
        <v>5</v>
      </c>
      <c r="C719" s="118">
        <v>0.0040815075282280835</v>
      </c>
      <c r="D719" s="85" t="s">
        <v>3782</v>
      </c>
      <c r="E719" s="85" t="b">
        <v>0</v>
      </c>
      <c r="F719" s="85" t="b">
        <v>0</v>
      </c>
      <c r="G719" s="85" t="b">
        <v>0</v>
      </c>
    </row>
    <row r="720" spans="1:7" ht="15">
      <c r="A720" s="85" t="s">
        <v>3970</v>
      </c>
      <c r="B720" s="85">
        <v>4</v>
      </c>
      <c r="C720" s="118">
        <v>0.007261495218790979</v>
      </c>
      <c r="D720" s="85" t="s">
        <v>3782</v>
      </c>
      <c r="E720" s="85" t="b">
        <v>0</v>
      </c>
      <c r="F720" s="85" t="b">
        <v>0</v>
      </c>
      <c r="G720" s="85" t="b">
        <v>0</v>
      </c>
    </row>
    <row r="721" spans="1:7" ht="15">
      <c r="A721" s="85" t="s">
        <v>4566</v>
      </c>
      <c r="B721" s="85">
        <v>4</v>
      </c>
      <c r="C721" s="118">
        <v>0.007261495218790979</v>
      </c>
      <c r="D721" s="85" t="s">
        <v>3782</v>
      </c>
      <c r="E721" s="85" t="b">
        <v>0</v>
      </c>
      <c r="F721" s="85" t="b">
        <v>0</v>
      </c>
      <c r="G721" s="85" t="b">
        <v>0</v>
      </c>
    </row>
    <row r="722" spans="1:7" ht="15">
      <c r="A722" s="85" t="s">
        <v>4584</v>
      </c>
      <c r="B722" s="85">
        <v>4</v>
      </c>
      <c r="C722" s="118">
        <v>0.007261495218790979</v>
      </c>
      <c r="D722" s="85" t="s">
        <v>3782</v>
      </c>
      <c r="E722" s="85" t="b">
        <v>0</v>
      </c>
      <c r="F722" s="85" t="b">
        <v>0</v>
      </c>
      <c r="G722" s="85" t="b">
        <v>0</v>
      </c>
    </row>
    <row r="723" spans="1:7" ht="15">
      <c r="A723" s="85" t="s">
        <v>3912</v>
      </c>
      <c r="B723" s="85">
        <v>4</v>
      </c>
      <c r="C723" s="118">
        <v>0.007261495218790979</v>
      </c>
      <c r="D723" s="85" t="s">
        <v>3782</v>
      </c>
      <c r="E723" s="85" t="b">
        <v>0</v>
      </c>
      <c r="F723" s="85" t="b">
        <v>0</v>
      </c>
      <c r="G723" s="85" t="b">
        <v>0</v>
      </c>
    </row>
    <row r="724" spans="1:7" ht="15">
      <c r="A724" s="85" t="s">
        <v>4625</v>
      </c>
      <c r="B724" s="85">
        <v>4</v>
      </c>
      <c r="C724" s="118">
        <v>0.007261495218790979</v>
      </c>
      <c r="D724" s="85" t="s">
        <v>3782</v>
      </c>
      <c r="E724" s="85" t="b">
        <v>0</v>
      </c>
      <c r="F724" s="85" t="b">
        <v>0</v>
      </c>
      <c r="G724" s="85" t="b">
        <v>0</v>
      </c>
    </row>
    <row r="725" spans="1:7" ht="15">
      <c r="A725" s="85" t="s">
        <v>4626</v>
      </c>
      <c r="B725" s="85">
        <v>4</v>
      </c>
      <c r="C725" s="118">
        <v>0.007261495218790979</v>
      </c>
      <c r="D725" s="85" t="s">
        <v>3782</v>
      </c>
      <c r="E725" s="85" t="b">
        <v>0</v>
      </c>
      <c r="F725" s="85" t="b">
        <v>0</v>
      </c>
      <c r="G725" s="85" t="b">
        <v>0</v>
      </c>
    </row>
    <row r="726" spans="1:7" ht="15">
      <c r="A726" s="85" t="s">
        <v>4627</v>
      </c>
      <c r="B726" s="85">
        <v>4</v>
      </c>
      <c r="C726" s="118">
        <v>0.007261495218790979</v>
      </c>
      <c r="D726" s="85" t="s">
        <v>3782</v>
      </c>
      <c r="E726" s="85" t="b">
        <v>0</v>
      </c>
      <c r="F726" s="85" t="b">
        <v>0</v>
      </c>
      <c r="G726" s="85" t="b">
        <v>0</v>
      </c>
    </row>
    <row r="727" spans="1:7" ht="15">
      <c r="A727" s="85" t="s">
        <v>4585</v>
      </c>
      <c r="B727" s="85">
        <v>4</v>
      </c>
      <c r="C727" s="118">
        <v>0.007261495218790979</v>
      </c>
      <c r="D727" s="85" t="s">
        <v>3782</v>
      </c>
      <c r="E727" s="85" t="b">
        <v>0</v>
      </c>
      <c r="F727" s="85" t="b">
        <v>0</v>
      </c>
      <c r="G727" s="85" t="b">
        <v>0</v>
      </c>
    </row>
    <row r="728" spans="1:7" ht="15">
      <c r="A728" s="85" t="s">
        <v>402</v>
      </c>
      <c r="B728" s="85">
        <v>3</v>
      </c>
      <c r="C728" s="118">
        <v>0.009310206051463337</v>
      </c>
      <c r="D728" s="85" t="s">
        <v>3782</v>
      </c>
      <c r="E728" s="85" t="b">
        <v>0</v>
      </c>
      <c r="F728" s="85" t="b">
        <v>0</v>
      </c>
      <c r="G728" s="85" t="b">
        <v>0</v>
      </c>
    </row>
    <row r="729" spans="1:7" ht="15">
      <c r="A729" s="85" t="s">
        <v>4557</v>
      </c>
      <c r="B729" s="85">
        <v>3</v>
      </c>
      <c r="C729" s="118">
        <v>0.009310206051463337</v>
      </c>
      <c r="D729" s="85" t="s">
        <v>3782</v>
      </c>
      <c r="E729" s="85" t="b">
        <v>0</v>
      </c>
      <c r="F729" s="85" t="b">
        <v>0</v>
      </c>
      <c r="G729" s="85" t="b">
        <v>0</v>
      </c>
    </row>
    <row r="730" spans="1:7" ht="15">
      <c r="A730" s="85" t="s">
        <v>4628</v>
      </c>
      <c r="B730" s="85">
        <v>3</v>
      </c>
      <c r="C730" s="118">
        <v>0.009310206051463337</v>
      </c>
      <c r="D730" s="85" t="s">
        <v>3782</v>
      </c>
      <c r="E730" s="85" t="b">
        <v>0</v>
      </c>
      <c r="F730" s="85" t="b">
        <v>0</v>
      </c>
      <c r="G730" s="85" t="b">
        <v>0</v>
      </c>
    </row>
    <row r="731" spans="1:7" ht="15">
      <c r="A731" s="85" t="s">
        <v>4568</v>
      </c>
      <c r="B731" s="85">
        <v>7</v>
      </c>
      <c r="C731" s="118">
        <v>0</v>
      </c>
      <c r="D731" s="85" t="s">
        <v>3783</v>
      </c>
      <c r="E731" s="85" t="b">
        <v>0</v>
      </c>
      <c r="F731" s="85" t="b">
        <v>0</v>
      </c>
      <c r="G731" s="85" t="b">
        <v>0</v>
      </c>
    </row>
    <row r="732" spans="1:7" ht="15">
      <c r="A732" s="85" t="s">
        <v>4571</v>
      </c>
      <c r="B732" s="85">
        <v>7</v>
      </c>
      <c r="C732" s="118">
        <v>0</v>
      </c>
      <c r="D732" s="85" t="s">
        <v>3783</v>
      </c>
      <c r="E732" s="85" t="b">
        <v>0</v>
      </c>
      <c r="F732" s="85" t="b">
        <v>0</v>
      </c>
      <c r="G732" s="85" t="b">
        <v>0</v>
      </c>
    </row>
    <row r="733" spans="1:7" ht="15">
      <c r="A733" s="85" t="s">
        <v>4572</v>
      </c>
      <c r="B733" s="85">
        <v>7</v>
      </c>
      <c r="C733" s="118">
        <v>0</v>
      </c>
      <c r="D733" s="85" t="s">
        <v>3783</v>
      </c>
      <c r="E733" s="85" t="b">
        <v>0</v>
      </c>
      <c r="F733" s="85" t="b">
        <v>1</v>
      </c>
      <c r="G733" s="85" t="b">
        <v>0</v>
      </c>
    </row>
    <row r="734" spans="1:7" ht="15">
      <c r="A734" s="85" t="s">
        <v>4561</v>
      </c>
      <c r="B734" s="85">
        <v>7</v>
      </c>
      <c r="C734" s="118">
        <v>0</v>
      </c>
      <c r="D734" s="85" t="s">
        <v>3783</v>
      </c>
      <c r="E734" s="85" t="b">
        <v>1</v>
      </c>
      <c r="F734" s="85" t="b">
        <v>0</v>
      </c>
      <c r="G734" s="85" t="b">
        <v>0</v>
      </c>
    </row>
    <row r="735" spans="1:7" ht="15">
      <c r="A735" s="85" t="s">
        <v>4562</v>
      </c>
      <c r="B735" s="85">
        <v>7</v>
      </c>
      <c r="C735" s="118">
        <v>0</v>
      </c>
      <c r="D735" s="85" t="s">
        <v>3783</v>
      </c>
      <c r="E735" s="85" t="b">
        <v>0</v>
      </c>
      <c r="F735" s="85" t="b">
        <v>0</v>
      </c>
      <c r="G735" s="85" t="b">
        <v>0</v>
      </c>
    </row>
    <row r="736" spans="1:7" ht="15">
      <c r="A736" s="85" t="s">
        <v>4573</v>
      </c>
      <c r="B736" s="85">
        <v>7</v>
      </c>
      <c r="C736" s="118">
        <v>0</v>
      </c>
      <c r="D736" s="85" t="s">
        <v>3783</v>
      </c>
      <c r="E736" s="85" t="b">
        <v>0</v>
      </c>
      <c r="F736" s="85" t="b">
        <v>0</v>
      </c>
      <c r="G736" s="85" t="b">
        <v>0</v>
      </c>
    </row>
    <row r="737" spans="1:7" ht="15">
      <c r="A737" s="85" t="s">
        <v>4574</v>
      </c>
      <c r="B737" s="85">
        <v>7</v>
      </c>
      <c r="C737" s="118">
        <v>0</v>
      </c>
      <c r="D737" s="85" t="s">
        <v>3783</v>
      </c>
      <c r="E737" s="85" t="b">
        <v>0</v>
      </c>
      <c r="F737" s="85" t="b">
        <v>0</v>
      </c>
      <c r="G737" s="85" t="b">
        <v>0</v>
      </c>
    </row>
    <row r="738" spans="1:7" ht="15">
      <c r="A738" s="85" t="s">
        <v>4575</v>
      </c>
      <c r="B738" s="85">
        <v>7</v>
      </c>
      <c r="C738" s="118">
        <v>0</v>
      </c>
      <c r="D738" s="85" t="s">
        <v>3783</v>
      </c>
      <c r="E738" s="85" t="b">
        <v>0</v>
      </c>
      <c r="F738" s="85" t="b">
        <v>0</v>
      </c>
      <c r="G738" s="85" t="b">
        <v>0</v>
      </c>
    </row>
    <row r="739" spans="1:7" ht="15">
      <c r="A739" s="85" t="s">
        <v>4553</v>
      </c>
      <c r="B739" s="85">
        <v>7</v>
      </c>
      <c r="C739" s="118">
        <v>0</v>
      </c>
      <c r="D739" s="85" t="s">
        <v>3783</v>
      </c>
      <c r="E739" s="85" t="b">
        <v>0</v>
      </c>
      <c r="F739" s="85" t="b">
        <v>0</v>
      </c>
      <c r="G739" s="85" t="b">
        <v>0</v>
      </c>
    </row>
    <row r="740" spans="1:7" ht="15">
      <c r="A740" s="85" t="s">
        <v>4554</v>
      </c>
      <c r="B740" s="85">
        <v>7</v>
      </c>
      <c r="C740" s="118">
        <v>0</v>
      </c>
      <c r="D740" s="85" t="s">
        <v>3783</v>
      </c>
      <c r="E740" s="85" t="b">
        <v>0</v>
      </c>
      <c r="F740" s="85" t="b">
        <v>0</v>
      </c>
      <c r="G740" s="85" t="b">
        <v>0</v>
      </c>
    </row>
    <row r="741" spans="1:7" ht="15">
      <c r="A741" s="85" t="s">
        <v>3895</v>
      </c>
      <c r="B741" s="85">
        <v>7</v>
      </c>
      <c r="C741" s="118">
        <v>0</v>
      </c>
      <c r="D741" s="85" t="s">
        <v>3783</v>
      </c>
      <c r="E741" s="85" t="b">
        <v>0</v>
      </c>
      <c r="F741" s="85" t="b">
        <v>0</v>
      </c>
      <c r="G741" s="85" t="b">
        <v>0</v>
      </c>
    </row>
    <row r="742" spans="1:7" ht="15">
      <c r="A742" s="85" t="s">
        <v>399</v>
      </c>
      <c r="B742" s="85">
        <v>6</v>
      </c>
      <c r="C742" s="118">
        <v>0.004141038533852365</v>
      </c>
      <c r="D742" s="85" t="s">
        <v>3783</v>
      </c>
      <c r="E742" s="85" t="b">
        <v>0</v>
      </c>
      <c r="F742" s="85" t="b">
        <v>0</v>
      </c>
      <c r="G742" s="85" t="b">
        <v>0</v>
      </c>
    </row>
    <row r="743" spans="1:7" ht="15">
      <c r="A743" s="85" t="s">
        <v>4586</v>
      </c>
      <c r="B743" s="85">
        <v>6</v>
      </c>
      <c r="C743" s="118">
        <v>0.004141038533852365</v>
      </c>
      <c r="D743" s="85" t="s">
        <v>3783</v>
      </c>
      <c r="E743" s="85" t="b">
        <v>0</v>
      </c>
      <c r="F743" s="85" t="b">
        <v>0</v>
      </c>
      <c r="G743" s="85" t="b">
        <v>0</v>
      </c>
    </row>
    <row r="744" spans="1:7" ht="15">
      <c r="A744" s="85" t="s">
        <v>4609</v>
      </c>
      <c r="B744" s="85">
        <v>4</v>
      </c>
      <c r="C744" s="118">
        <v>0</v>
      </c>
      <c r="D744" s="85" t="s">
        <v>3784</v>
      </c>
      <c r="E744" s="85" t="b">
        <v>1</v>
      </c>
      <c r="F744" s="85" t="b">
        <v>0</v>
      </c>
      <c r="G744" s="85" t="b">
        <v>0</v>
      </c>
    </row>
    <row r="745" spans="1:7" ht="15">
      <c r="A745" s="85" t="s">
        <v>4564</v>
      </c>
      <c r="B745" s="85">
        <v>3</v>
      </c>
      <c r="C745" s="118">
        <v>0</v>
      </c>
      <c r="D745" s="85" t="s">
        <v>3784</v>
      </c>
      <c r="E745" s="85" t="b">
        <v>0</v>
      </c>
      <c r="F745" s="85" t="b">
        <v>0</v>
      </c>
      <c r="G745" s="85" t="b">
        <v>0</v>
      </c>
    </row>
    <row r="746" spans="1:7" ht="15">
      <c r="A746" s="85" t="s">
        <v>4581</v>
      </c>
      <c r="B746" s="85">
        <v>3</v>
      </c>
      <c r="C746" s="118">
        <v>0</v>
      </c>
      <c r="D746" s="85" t="s">
        <v>3784</v>
      </c>
      <c r="E746" s="85" t="b">
        <v>0</v>
      </c>
      <c r="F746" s="85" t="b">
        <v>0</v>
      </c>
      <c r="G746" s="85" t="b">
        <v>0</v>
      </c>
    </row>
    <row r="747" spans="1:7" ht="15">
      <c r="A747" s="85" t="s">
        <v>4655</v>
      </c>
      <c r="B747" s="85">
        <v>3</v>
      </c>
      <c r="C747" s="118">
        <v>0</v>
      </c>
      <c r="D747" s="85" t="s">
        <v>3784</v>
      </c>
      <c r="E747" s="85" t="b">
        <v>0</v>
      </c>
      <c r="F747" s="85" t="b">
        <v>0</v>
      </c>
      <c r="G747" s="85" t="b">
        <v>0</v>
      </c>
    </row>
    <row r="748" spans="1:7" ht="15">
      <c r="A748" s="85" t="s">
        <v>4656</v>
      </c>
      <c r="B748" s="85">
        <v>3</v>
      </c>
      <c r="C748" s="118">
        <v>0</v>
      </c>
      <c r="D748" s="85" t="s">
        <v>3784</v>
      </c>
      <c r="E748" s="85" t="b">
        <v>0</v>
      </c>
      <c r="F748" s="85" t="b">
        <v>0</v>
      </c>
      <c r="G748" s="85" t="b">
        <v>0</v>
      </c>
    </row>
    <row r="749" spans="1:7" ht="15">
      <c r="A749" s="85" t="s">
        <v>4657</v>
      </c>
      <c r="B749" s="85">
        <v>3</v>
      </c>
      <c r="C749" s="118">
        <v>0</v>
      </c>
      <c r="D749" s="85" t="s">
        <v>3784</v>
      </c>
      <c r="E749" s="85" t="b">
        <v>1</v>
      </c>
      <c r="F749" s="85" t="b">
        <v>0</v>
      </c>
      <c r="G749" s="85" t="b">
        <v>0</v>
      </c>
    </row>
    <row r="750" spans="1:7" ht="15">
      <c r="A750" s="85" t="s">
        <v>4658</v>
      </c>
      <c r="B750" s="85">
        <v>3</v>
      </c>
      <c r="C750" s="118">
        <v>0</v>
      </c>
      <c r="D750" s="85" t="s">
        <v>3784</v>
      </c>
      <c r="E750" s="85" t="b">
        <v>0</v>
      </c>
      <c r="F750" s="85" t="b">
        <v>0</v>
      </c>
      <c r="G750" s="85" t="b">
        <v>0</v>
      </c>
    </row>
    <row r="751" spans="1:7" ht="15">
      <c r="A751" s="85" t="s">
        <v>4659</v>
      </c>
      <c r="B751" s="85">
        <v>3</v>
      </c>
      <c r="C751" s="118">
        <v>0</v>
      </c>
      <c r="D751" s="85" t="s">
        <v>3784</v>
      </c>
      <c r="E751" s="85" t="b">
        <v>0</v>
      </c>
      <c r="F751" s="85" t="b">
        <v>0</v>
      </c>
      <c r="G751" s="85" t="b">
        <v>0</v>
      </c>
    </row>
    <row r="752" spans="1:7" ht="15">
      <c r="A752" s="85" t="s">
        <v>4660</v>
      </c>
      <c r="B752" s="85">
        <v>3</v>
      </c>
      <c r="C752" s="118">
        <v>0</v>
      </c>
      <c r="D752" s="85" t="s">
        <v>3784</v>
      </c>
      <c r="E752" s="85" t="b">
        <v>0</v>
      </c>
      <c r="F752" s="85" t="b">
        <v>0</v>
      </c>
      <c r="G752" s="85" t="b">
        <v>0</v>
      </c>
    </row>
    <row r="753" spans="1:7" ht="15">
      <c r="A753" s="85" t="s">
        <v>4661</v>
      </c>
      <c r="B753" s="85">
        <v>3</v>
      </c>
      <c r="C753" s="118">
        <v>0</v>
      </c>
      <c r="D753" s="85" t="s">
        <v>3784</v>
      </c>
      <c r="E753" s="85" t="b">
        <v>0</v>
      </c>
      <c r="F753" s="85" t="b">
        <v>0</v>
      </c>
      <c r="G753" s="85" t="b">
        <v>0</v>
      </c>
    </row>
    <row r="754" spans="1:7" ht="15">
      <c r="A754" s="85" t="s">
        <v>4555</v>
      </c>
      <c r="B754" s="85">
        <v>3</v>
      </c>
      <c r="C754" s="118">
        <v>0</v>
      </c>
      <c r="D754" s="85" t="s">
        <v>3784</v>
      </c>
      <c r="E754" s="85" t="b">
        <v>0</v>
      </c>
      <c r="F754" s="85" t="b">
        <v>0</v>
      </c>
      <c r="G754" s="85" t="b">
        <v>0</v>
      </c>
    </row>
    <row r="755" spans="1:7" ht="15">
      <c r="A755" s="85" t="s">
        <v>4662</v>
      </c>
      <c r="B755" s="85">
        <v>3</v>
      </c>
      <c r="C755" s="118">
        <v>0</v>
      </c>
      <c r="D755" s="85" t="s">
        <v>3784</v>
      </c>
      <c r="E755" s="85" t="b">
        <v>0</v>
      </c>
      <c r="F755" s="85" t="b">
        <v>0</v>
      </c>
      <c r="G755" s="85" t="b">
        <v>0</v>
      </c>
    </row>
    <row r="756" spans="1:7" ht="15">
      <c r="A756" s="85" t="s">
        <v>4610</v>
      </c>
      <c r="B756" s="85">
        <v>3</v>
      </c>
      <c r="C756" s="118">
        <v>0</v>
      </c>
      <c r="D756" s="85" t="s">
        <v>3784</v>
      </c>
      <c r="E756" s="85" t="b">
        <v>0</v>
      </c>
      <c r="F756" s="85" t="b">
        <v>0</v>
      </c>
      <c r="G756" s="85" t="b">
        <v>0</v>
      </c>
    </row>
    <row r="757" spans="1:7" ht="15">
      <c r="A757" s="85" t="s">
        <v>4611</v>
      </c>
      <c r="B757" s="85">
        <v>3</v>
      </c>
      <c r="C757" s="118">
        <v>0</v>
      </c>
      <c r="D757" s="85" t="s">
        <v>3784</v>
      </c>
      <c r="E757" s="85" t="b">
        <v>0</v>
      </c>
      <c r="F757" s="85" t="b">
        <v>0</v>
      </c>
      <c r="G757" s="85" t="b">
        <v>0</v>
      </c>
    </row>
    <row r="758" spans="1:7" ht="15">
      <c r="A758" s="85" t="s">
        <v>413</v>
      </c>
      <c r="B758" s="85">
        <v>2</v>
      </c>
      <c r="C758" s="118">
        <v>0.006403318511115681</v>
      </c>
      <c r="D758" s="85" t="s">
        <v>3784</v>
      </c>
      <c r="E758" s="85" t="b">
        <v>0</v>
      </c>
      <c r="F758" s="85" t="b">
        <v>0</v>
      </c>
      <c r="G758" s="85" t="b">
        <v>0</v>
      </c>
    </row>
    <row r="759" spans="1:7" ht="15">
      <c r="A759" s="85" t="s">
        <v>4569</v>
      </c>
      <c r="B759" s="85">
        <v>8</v>
      </c>
      <c r="C759" s="118">
        <v>0</v>
      </c>
      <c r="D759" s="85" t="s">
        <v>3785</v>
      </c>
      <c r="E759" s="85" t="b">
        <v>0</v>
      </c>
      <c r="F759" s="85" t="b">
        <v>0</v>
      </c>
      <c r="G759" s="85" t="b">
        <v>0</v>
      </c>
    </row>
    <row r="760" spans="1:7" ht="15">
      <c r="A760" s="85" t="s">
        <v>4015</v>
      </c>
      <c r="B760" s="85">
        <v>5</v>
      </c>
      <c r="C760" s="118">
        <v>0</v>
      </c>
      <c r="D760" s="85" t="s">
        <v>3785</v>
      </c>
      <c r="E760" s="85" t="b">
        <v>0</v>
      </c>
      <c r="F760" s="85" t="b">
        <v>0</v>
      </c>
      <c r="G760" s="85" t="b">
        <v>0</v>
      </c>
    </row>
    <row r="761" spans="1:7" ht="15">
      <c r="A761" s="85" t="s">
        <v>4616</v>
      </c>
      <c r="B761" s="85">
        <v>4</v>
      </c>
      <c r="C761" s="118">
        <v>0</v>
      </c>
      <c r="D761" s="85" t="s">
        <v>3785</v>
      </c>
      <c r="E761" s="85" t="b">
        <v>0</v>
      </c>
      <c r="F761" s="85" t="b">
        <v>1</v>
      </c>
      <c r="G761" s="85" t="b">
        <v>0</v>
      </c>
    </row>
    <row r="762" spans="1:7" ht="15">
      <c r="A762" s="85" t="s">
        <v>4564</v>
      </c>
      <c r="B762" s="85">
        <v>4</v>
      </c>
      <c r="C762" s="118">
        <v>0</v>
      </c>
      <c r="D762" s="85" t="s">
        <v>3785</v>
      </c>
      <c r="E762" s="85" t="b">
        <v>0</v>
      </c>
      <c r="F762" s="85" t="b">
        <v>0</v>
      </c>
      <c r="G762" s="85" t="b">
        <v>0</v>
      </c>
    </row>
    <row r="763" spans="1:7" ht="15">
      <c r="A763" s="85" t="s">
        <v>4617</v>
      </c>
      <c r="B763" s="85">
        <v>4</v>
      </c>
      <c r="C763" s="118">
        <v>0</v>
      </c>
      <c r="D763" s="85" t="s">
        <v>3785</v>
      </c>
      <c r="E763" s="85" t="b">
        <v>0</v>
      </c>
      <c r="F763" s="85" t="b">
        <v>0</v>
      </c>
      <c r="G763" s="85" t="b">
        <v>0</v>
      </c>
    </row>
    <row r="764" spans="1:7" ht="15">
      <c r="A764" s="85" t="s">
        <v>4618</v>
      </c>
      <c r="B764" s="85">
        <v>4</v>
      </c>
      <c r="C764" s="118">
        <v>0</v>
      </c>
      <c r="D764" s="85" t="s">
        <v>3785</v>
      </c>
      <c r="E764" s="85" t="b">
        <v>0</v>
      </c>
      <c r="F764" s="85" t="b">
        <v>0</v>
      </c>
      <c r="G764" s="85" t="b">
        <v>0</v>
      </c>
    </row>
    <row r="765" spans="1:7" ht="15">
      <c r="A765" s="85" t="s">
        <v>4567</v>
      </c>
      <c r="B765" s="85">
        <v>4</v>
      </c>
      <c r="C765" s="118">
        <v>0</v>
      </c>
      <c r="D765" s="85" t="s">
        <v>3785</v>
      </c>
      <c r="E765" s="85" t="b">
        <v>0</v>
      </c>
      <c r="F765" s="85" t="b">
        <v>0</v>
      </c>
      <c r="G765" s="85" t="b">
        <v>0</v>
      </c>
    </row>
    <row r="766" spans="1:7" ht="15">
      <c r="A766" s="85" t="s">
        <v>4619</v>
      </c>
      <c r="B766" s="85">
        <v>4</v>
      </c>
      <c r="C766" s="118">
        <v>0</v>
      </c>
      <c r="D766" s="85" t="s">
        <v>3785</v>
      </c>
      <c r="E766" s="85" t="b">
        <v>0</v>
      </c>
      <c r="F766" s="85" t="b">
        <v>0</v>
      </c>
      <c r="G766" s="85" t="b">
        <v>0</v>
      </c>
    </row>
    <row r="767" spans="1:7" ht="15">
      <c r="A767" s="85" t="s">
        <v>4620</v>
      </c>
      <c r="B767" s="85">
        <v>4</v>
      </c>
      <c r="C767" s="118">
        <v>0</v>
      </c>
      <c r="D767" s="85" t="s">
        <v>3785</v>
      </c>
      <c r="E767" s="85" t="b">
        <v>0</v>
      </c>
      <c r="F767" s="85" t="b">
        <v>0</v>
      </c>
      <c r="G767" s="85" t="b">
        <v>0</v>
      </c>
    </row>
    <row r="768" spans="1:7" ht="15">
      <c r="A768" s="85" t="s">
        <v>3952</v>
      </c>
      <c r="B768" s="85">
        <v>4</v>
      </c>
      <c r="C768" s="118">
        <v>0</v>
      </c>
      <c r="D768" s="85" t="s">
        <v>3785</v>
      </c>
      <c r="E768" s="85" t="b">
        <v>0</v>
      </c>
      <c r="F768" s="85" t="b">
        <v>0</v>
      </c>
      <c r="G768" s="85" t="b">
        <v>0</v>
      </c>
    </row>
    <row r="769" spans="1:7" ht="15">
      <c r="A769" s="85" t="s">
        <v>4621</v>
      </c>
      <c r="B769" s="85">
        <v>4</v>
      </c>
      <c r="C769" s="118">
        <v>0</v>
      </c>
      <c r="D769" s="85" t="s">
        <v>3785</v>
      </c>
      <c r="E769" s="85" t="b">
        <v>0</v>
      </c>
      <c r="F769" s="85" t="b">
        <v>0</v>
      </c>
      <c r="G769" s="85" t="b">
        <v>0</v>
      </c>
    </row>
    <row r="770" spans="1:7" ht="15">
      <c r="A770" s="85" t="s">
        <v>4622</v>
      </c>
      <c r="B770" s="85">
        <v>4</v>
      </c>
      <c r="C770" s="118">
        <v>0</v>
      </c>
      <c r="D770" s="85" t="s">
        <v>3785</v>
      </c>
      <c r="E770" s="85" t="b">
        <v>0</v>
      </c>
      <c r="F770" s="85" t="b">
        <v>0</v>
      </c>
      <c r="G770" s="85" t="b">
        <v>0</v>
      </c>
    </row>
    <row r="771" spans="1:7" ht="15">
      <c r="A771" s="85" t="s">
        <v>4623</v>
      </c>
      <c r="B771" s="85">
        <v>4</v>
      </c>
      <c r="C771" s="118">
        <v>0</v>
      </c>
      <c r="D771" s="85" t="s">
        <v>3785</v>
      </c>
      <c r="E771" s="85" t="b">
        <v>0</v>
      </c>
      <c r="F771" s="85" t="b">
        <v>0</v>
      </c>
      <c r="G771" s="85" t="b">
        <v>0</v>
      </c>
    </row>
    <row r="772" spans="1:7" ht="15">
      <c r="A772" s="85" t="s">
        <v>4555</v>
      </c>
      <c r="B772" s="85">
        <v>4</v>
      </c>
      <c r="C772" s="118">
        <v>0</v>
      </c>
      <c r="D772" s="85" t="s">
        <v>3785</v>
      </c>
      <c r="E772" s="85" t="b">
        <v>0</v>
      </c>
      <c r="F772" s="85" t="b">
        <v>0</v>
      </c>
      <c r="G772" s="85" t="b">
        <v>0</v>
      </c>
    </row>
    <row r="773" spans="1:7" ht="15">
      <c r="A773" s="85" t="s">
        <v>406</v>
      </c>
      <c r="B773" s="85">
        <v>3</v>
      </c>
      <c r="C773" s="118">
        <v>0.004570929388108534</v>
      </c>
      <c r="D773" s="85" t="s">
        <v>3785</v>
      </c>
      <c r="E773" s="85" t="b">
        <v>0</v>
      </c>
      <c r="F773" s="85" t="b">
        <v>0</v>
      </c>
      <c r="G773" s="85" t="b">
        <v>0</v>
      </c>
    </row>
    <row r="774" spans="1:7" ht="15">
      <c r="A774" s="85" t="s">
        <v>4667</v>
      </c>
      <c r="B774" s="85">
        <v>3</v>
      </c>
      <c r="C774" s="118">
        <v>0.004570929388108534</v>
      </c>
      <c r="D774" s="85" t="s">
        <v>3785</v>
      </c>
      <c r="E774" s="85" t="b">
        <v>0</v>
      </c>
      <c r="F774" s="85" t="b">
        <v>0</v>
      </c>
      <c r="G774" s="85" t="b">
        <v>0</v>
      </c>
    </row>
    <row r="775" spans="1:7" ht="15">
      <c r="A775" s="85" t="s">
        <v>3951</v>
      </c>
      <c r="B775" s="85">
        <v>9</v>
      </c>
      <c r="C775" s="118">
        <v>0</v>
      </c>
      <c r="D775" s="85" t="s">
        <v>3786</v>
      </c>
      <c r="E775" s="85" t="b">
        <v>0</v>
      </c>
      <c r="F775" s="85" t="b">
        <v>0</v>
      </c>
      <c r="G775" s="85" t="b">
        <v>0</v>
      </c>
    </row>
    <row r="776" spans="1:7" ht="15">
      <c r="A776" s="85" t="s">
        <v>3895</v>
      </c>
      <c r="B776" s="85">
        <v>7</v>
      </c>
      <c r="C776" s="118">
        <v>0.008056462832612866</v>
      </c>
      <c r="D776" s="85" t="s">
        <v>3786</v>
      </c>
      <c r="E776" s="85" t="b">
        <v>0</v>
      </c>
      <c r="F776" s="85" t="b">
        <v>0</v>
      </c>
      <c r="G776" s="85" t="b">
        <v>0</v>
      </c>
    </row>
    <row r="777" spans="1:7" ht="15">
      <c r="A777" s="85" t="s">
        <v>458</v>
      </c>
      <c r="B777" s="85">
        <v>4</v>
      </c>
      <c r="C777" s="118">
        <v>0.009207386094414705</v>
      </c>
      <c r="D777" s="85" t="s">
        <v>3786</v>
      </c>
      <c r="E777" s="85" t="b">
        <v>0</v>
      </c>
      <c r="F777" s="85" t="b">
        <v>0</v>
      </c>
      <c r="G777" s="85" t="b">
        <v>0</v>
      </c>
    </row>
    <row r="778" spans="1:7" ht="15">
      <c r="A778" s="85" t="s">
        <v>4684</v>
      </c>
      <c r="B778" s="85">
        <v>3</v>
      </c>
      <c r="C778" s="118">
        <v>0.00935531871999338</v>
      </c>
      <c r="D778" s="85" t="s">
        <v>3786</v>
      </c>
      <c r="E778" s="85" t="b">
        <v>0</v>
      </c>
      <c r="F778" s="85" t="b">
        <v>0</v>
      </c>
      <c r="G778" s="85" t="b">
        <v>0</v>
      </c>
    </row>
    <row r="779" spans="1:7" ht="15">
      <c r="A779" s="85" t="s">
        <v>3964</v>
      </c>
      <c r="B779" s="85">
        <v>3</v>
      </c>
      <c r="C779" s="118">
        <v>0.00935531871999338</v>
      </c>
      <c r="D779" s="85" t="s">
        <v>3786</v>
      </c>
      <c r="E779" s="85" t="b">
        <v>0</v>
      </c>
      <c r="F779" s="85" t="b">
        <v>0</v>
      </c>
      <c r="G779" s="85" t="b">
        <v>0</v>
      </c>
    </row>
    <row r="780" spans="1:7" ht="15">
      <c r="A780" s="85" t="s">
        <v>3978</v>
      </c>
      <c r="B780" s="85">
        <v>3</v>
      </c>
      <c r="C780" s="118">
        <v>0.00935531871999338</v>
      </c>
      <c r="D780" s="85" t="s">
        <v>3786</v>
      </c>
      <c r="E780" s="85" t="b">
        <v>0</v>
      </c>
      <c r="F780" s="85" t="b">
        <v>0</v>
      </c>
      <c r="G780" s="85" t="b">
        <v>0</v>
      </c>
    </row>
    <row r="781" spans="1:7" ht="15">
      <c r="A781" s="85" t="s">
        <v>4686</v>
      </c>
      <c r="B781" s="85">
        <v>3</v>
      </c>
      <c r="C781" s="118">
        <v>0.00935531871999338</v>
      </c>
      <c r="D781" s="85" t="s">
        <v>3786</v>
      </c>
      <c r="E781" s="85" t="b">
        <v>0</v>
      </c>
      <c r="F781" s="85" t="b">
        <v>0</v>
      </c>
      <c r="G781" s="85" t="b">
        <v>0</v>
      </c>
    </row>
    <row r="782" spans="1:7" ht="15">
      <c r="A782" s="85" t="s">
        <v>4683</v>
      </c>
      <c r="B782" s="85">
        <v>2</v>
      </c>
      <c r="C782" s="118">
        <v>0.008538725670265932</v>
      </c>
      <c r="D782" s="85" t="s">
        <v>3786</v>
      </c>
      <c r="E782" s="85" t="b">
        <v>0</v>
      </c>
      <c r="F782" s="85" t="b">
        <v>0</v>
      </c>
      <c r="G782" s="85" t="b">
        <v>0</v>
      </c>
    </row>
    <row r="783" spans="1:7" ht="15">
      <c r="A783" s="85" t="s">
        <v>4774</v>
      </c>
      <c r="B783" s="85">
        <v>2</v>
      </c>
      <c r="C783" s="118">
        <v>0.008538725670265932</v>
      </c>
      <c r="D783" s="85" t="s">
        <v>3786</v>
      </c>
      <c r="E783" s="85" t="b">
        <v>0</v>
      </c>
      <c r="F783" s="85" t="b">
        <v>0</v>
      </c>
      <c r="G783" s="85" t="b">
        <v>0</v>
      </c>
    </row>
    <row r="784" spans="1:7" ht="15">
      <c r="A784" s="85" t="s">
        <v>4775</v>
      </c>
      <c r="B784" s="85">
        <v>2</v>
      </c>
      <c r="C784" s="118">
        <v>0.008538725670265932</v>
      </c>
      <c r="D784" s="85" t="s">
        <v>3786</v>
      </c>
      <c r="E784" s="85" t="b">
        <v>0</v>
      </c>
      <c r="F784" s="85" t="b">
        <v>0</v>
      </c>
      <c r="G784" s="85" t="b">
        <v>0</v>
      </c>
    </row>
    <row r="785" spans="1:7" ht="15">
      <c r="A785" s="85" t="s">
        <v>4776</v>
      </c>
      <c r="B785" s="85">
        <v>2</v>
      </c>
      <c r="C785" s="118">
        <v>0.008538725670265932</v>
      </c>
      <c r="D785" s="85" t="s">
        <v>3786</v>
      </c>
      <c r="E785" s="85" t="b">
        <v>0</v>
      </c>
      <c r="F785" s="85" t="b">
        <v>0</v>
      </c>
      <c r="G785" s="85" t="b">
        <v>0</v>
      </c>
    </row>
    <row r="786" spans="1:7" ht="15">
      <c r="A786" s="85" t="s">
        <v>4640</v>
      </c>
      <c r="B786" s="85">
        <v>2</v>
      </c>
      <c r="C786" s="118">
        <v>0.008538725670265932</v>
      </c>
      <c r="D786" s="85" t="s">
        <v>3786</v>
      </c>
      <c r="E786" s="85" t="b">
        <v>0</v>
      </c>
      <c r="F786" s="85" t="b">
        <v>0</v>
      </c>
      <c r="G786" s="85" t="b">
        <v>0</v>
      </c>
    </row>
    <row r="787" spans="1:7" ht="15">
      <c r="A787" s="85" t="s">
        <v>4777</v>
      </c>
      <c r="B787" s="85">
        <v>2</v>
      </c>
      <c r="C787" s="118">
        <v>0.008538725670265932</v>
      </c>
      <c r="D787" s="85" t="s">
        <v>3786</v>
      </c>
      <c r="E787" s="85" t="b">
        <v>1</v>
      </c>
      <c r="F787" s="85" t="b">
        <v>0</v>
      </c>
      <c r="G787" s="85" t="b">
        <v>0</v>
      </c>
    </row>
    <row r="788" spans="1:7" ht="15">
      <c r="A788" s="85" t="s">
        <v>4778</v>
      </c>
      <c r="B788" s="85">
        <v>2</v>
      </c>
      <c r="C788" s="118">
        <v>0.008538725670265932</v>
      </c>
      <c r="D788" s="85" t="s">
        <v>3786</v>
      </c>
      <c r="E788" s="85" t="b">
        <v>1</v>
      </c>
      <c r="F788" s="85" t="b">
        <v>0</v>
      </c>
      <c r="G788" s="85" t="b">
        <v>0</v>
      </c>
    </row>
    <row r="789" spans="1:7" ht="15">
      <c r="A789" s="85" t="s">
        <v>3987</v>
      </c>
      <c r="B789" s="85">
        <v>2</v>
      </c>
      <c r="C789" s="118">
        <v>0.008538725670265932</v>
      </c>
      <c r="D789" s="85" t="s">
        <v>3786</v>
      </c>
      <c r="E789" s="85" t="b">
        <v>0</v>
      </c>
      <c r="F789" s="85" t="b">
        <v>0</v>
      </c>
      <c r="G789" s="85" t="b">
        <v>0</v>
      </c>
    </row>
    <row r="790" spans="1:7" ht="15">
      <c r="A790" s="85" t="s">
        <v>3953</v>
      </c>
      <c r="B790" s="85">
        <v>2</v>
      </c>
      <c r="C790" s="118">
        <v>0.008538725670265932</v>
      </c>
      <c r="D790" s="85" t="s">
        <v>3786</v>
      </c>
      <c r="E790" s="85" t="b">
        <v>0</v>
      </c>
      <c r="F790" s="85" t="b">
        <v>0</v>
      </c>
      <c r="G790" s="85" t="b">
        <v>0</v>
      </c>
    </row>
    <row r="791" spans="1:7" ht="15">
      <c r="A791" s="85" t="s">
        <v>4624</v>
      </c>
      <c r="B791" s="85">
        <v>2</v>
      </c>
      <c r="C791" s="118">
        <v>0.008538725670265932</v>
      </c>
      <c r="D791" s="85" t="s">
        <v>3786</v>
      </c>
      <c r="E791" s="85" t="b">
        <v>0</v>
      </c>
      <c r="F791" s="85" t="b">
        <v>0</v>
      </c>
      <c r="G791" s="85" t="b">
        <v>0</v>
      </c>
    </row>
    <row r="792" spans="1:7" ht="15">
      <c r="A792" s="85" t="s">
        <v>4783</v>
      </c>
      <c r="B792" s="85">
        <v>2</v>
      </c>
      <c r="C792" s="118">
        <v>0.008538725670265932</v>
      </c>
      <c r="D792" s="85" t="s">
        <v>3786</v>
      </c>
      <c r="E792" s="85" t="b">
        <v>0</v>
      </c>
      <c r="F792" s="85" t="b">
        <v>0</v>
      </c>
      <c r="G792" s="85" t="b">
        <v>0</v>
      </c>
    </row>
    <row r="793" spans="1:7" ht="15">
      <c r="A793" s="85" t="s">
        <v>4685</v>
      </c>
      <c r="B793" s="85">
        <v>2</v>
      </c>
      <c r="C793" s="118">
        <v>0.008538725670265932</v>
      </c>
      <c r="D793" s="85" t="s">
        <v>3786</v>
      </c>
      <c r="E793" s="85" t="b">
        <v>0</v>
      </c>
      <c r="F793" s="85" t="b">
        <v>0</v>
      </c>
      <c r="G793" s="85" t="b">
        <v>0</v>
      </c>
    </row>
    <row r="794" spans="1:7" ht="15">
      <c r="A794" s="85" t="s">
        <v>3912</v>
      </c>
      <c r="B794" s="85">
        <v>2</v>
      </c>
      <c r="C794" s="118">
        <v>0.008538725670265932</v>
      </c>
      <c r="D794" s="85" t="s">
        <v>3786</v>
      </c>
      <c r="E794" s="85" t="b">
        <v>0</v>
      </c>
      <c r="F794" s="85" t="b">
        <v>0</v>
      </c>
      <c r="G794" s="85" t="b">
        <v>0</v>
      </c>
    </row>
    <row r="795" spans="1:7" ht="15">
      <c r="A795" s="85" t="s">
        <v>4581</v>
      </c>
      <c r="B795" s="85">
        <v>2</v>
      </c>
      <c r="C795" s="118">
        <v>0.008538725670265932</v>
      </c>
      <c r="D795" s="85" t="s">
        <v>3786</v>
      </c>
      <c r="E795" s="85" t="b">
        <v>0</v>
      </c>
      <c r="F795" s="85" t="b">
        <v>0</v>
      </c>
      <c r="G795" s="85" t="b">
        <v>0</v>
      </c>
    </row>
    <row r="796" spans="1:7" ht="15">
      <c r="A796" s="85" t="s">
        <v>4600</v>
      </c>
      <c r="B796" s="85">
        <v>2</v>
      </c>
      <c r="C796" s="118">
        <v>0.008538725670265932</v>
      </c>
      <c r="D796" s="85" t="s">
        <v>3786</v>
      </c>
      <c r="E796" s="85" t="b">
        <v>0</v>
      </c>
      <c r="F796" s="85" t="b">
        <v>0</v>
      </c>
      <c r="G796" s="85" t="b">
        <v>0</v>
      </c>
    </row>
    <row r="797" spans="1:7" ht="15">
      <c r="A797" s="85" t="s">
        <v>3991</v>
      </c>
      <c r="B797" s="85">
        <v>2</v>
      </c>
      <c r="C797" s="118">
        <v>0.012473758293324509</v>
      </c>
      <c r="D797" s="85" t="s">
        <v>3786</v>
      </c>
      <c r="E797" s="85" t="b">
        <v>0</v>
      </c>
      <c r="F797" s="85" t="b">
        <v>0</v>
      </c>
      <c r="G797" s="85" t="b">
        <v>0</v>
      </c>
    </row>
    <row r="798" spans="1:7" ht="15">
      <c r="A798" s="85" t="s">
        <v>4731</v>
      </c>
      <c r="B798" s="85">
        <v>3</v>
      </c>
      <c r="C798" s="118">
        <v>0</v>
      </c>
      <c r="D798" s="85" t="s">
        <v>3787</v>
      </c>
      <c r="E798" s="85" t="b">
        <v>0</v>
      </c>
      <c r="F798" s="85" t="b">
        <v>0</v>
      </c>
      <c r="G798" s="85" t="b">
        <v>0</v>
      </c>
    </row>
    <row r="799" spans="1:7" ht="15">
      <c r="A799" s="85" t="s">
        <v>4732</v>
      </c>
      <c r="B799" s="85">
        <v>3</v>
      </c>
      <c r="C799" s="118">
        <v>0</v>
      </c>
      <c r="D799" s="85" t="s">
        <v>3787</v>
      </c>
      <c r="E799" s="85" t="b">
        <v>0</v>
      </c>
      <c r="F799" s="85" t="b">
        <v>0</v>
      </c>
      <c r="G799" s="85" t="b">
        <v>0</v>
      </c>
    </row>
    <row r="800" spans="1:7" ht="15">
      <c r="A800" s="85" t="s">
        <v>4733</v>
      </c>
      <c r="B800" s="85">
        <v>3</v>
      </c>
      <c r="C800" s="118">
        <v>0</v>
      </c>
      <c r="D800" s="85" t="s">
        <v>3787</v>
      </c>
      <c r="E800" s="85" t="b">
        <v>0</v>
      </c>
      <c r="F800" s="85" t="b">
        <v>0</v>
      </c>
      <c r="G800" s="85" t="b">
        <v>0</v>
      </c>
    </row>
    <row r="801" spans="1:7" ht="15">
      <c r="A801" s="85" t="s">
        <v>4578</v>
      </c>
      <c r="B801" s="85">
        <v>3</v>
      </c>
      <c r="C801" s="118">
        <v>0</v>
      </c>
      <c r="D801" s="85" t="s">
        <v>3787</v>
      </c>
      <c r="E801" s="85" t="b">
        <v>1</v>
      </c>
      <c r="F801" s="85" t="b">
        <v>0</v>
      </c>
      <c r="G801" s="85" t="b">
        <v>0</v>
      </c>
    </row>
    <row r="802" spans="1:7" ht="15">
      <c r="A802" s="85" t="s">
        <v>3971</v>
      </c>
      <c r="B802" s="85">
        <v>3</v>
      </c>
      <c r="C802" s="118">
        <v>0</v>
      </c>
      <c r="D802" s="85" t="s">
        <v>3787</v>
      </c>
      <c r="E802" s="85" t="b">
        <v>0</v>
      </c>
      <c r="F802" s="85" t="b">
        <v>0</v>
      </c>
      <c r="G802" s="85" t="b">
        <v>0</v>
      </c>
    </row>
    <row r="803" spans="1:7" ht="15">
      <c r="A803" s="85" t="s">
        <v>3911</v>
      </c>
      <c r="B803" s="85">
        <v>3</v>
      </c>
      <c r="C803" s="118">
        <v>0</v>
      </c>
      <c r="D803" s="85" t="s">
        <v>3787</v>
      </c>
      <c r="E803" s="85" t="b">
        <v>0</v>
      </c>
      <c r="F803" s="85" t="b">
        <v>0</v>
      </c>
      <c r="G803" s="85" t="b">
        <v>0</v>
      </c>
    </row>
    <row r="804" spans="1:7" ht="15">
      <c r="A804" s="85" t="s">
        <v>4734</v>
      </c>
      <c r="B804" s="85">
        <v>3</v>
      </c>
      <c r="C804" s="118">
        <v>0</v>
      </c>
      <c r="D804" s="85" t="s">
        <v>3787</v>
      </c>
      <c r="E804" s="85" t="b">
        <v>0</v>
      </c>
      <c r="F804" s="85" t="b">
        <v>1</v>
      </c>
      <c r="G804" s="85" t="b">
        <v>0</v>
      </c>
    </row>
    <row r="805" spans="1:7" ht="15">
      <c r="A805" s="85" t="s">
        <v>4735</v>
      </c>
      <c r="B805" s="85">
        <v>3</v>
      </c>
      <c r="C805" s="118">
        <v>0</v>
      </c>
      <c r="D805" s="85" t="s">
        <v>3787</v>
      </c>
      <c r="E805" s="85" t="b">
        <v>0</v>
      </c>
      <c r="F805" s="85" t="b">
        <v>0</v>
      </c>
      <c r="G805" s="85" t="b">
        <v>0</v>
      </c>
    </row>
    <row r="806" spans="1:7" ht="15">
      <c r="A806" s="85" t="s">
        <v>4736</v>
      </c>
      <c r="B806" s="85">
        <v>3</v>
      </c>
      <c r="C806" s="118">
        <v>0</v>
      </c>
      <c r="D806" s="85" t="s">
        <v>3787</v>
      </c>
      <c r="E806" s="85" t="b">
        <v>0</v>
      </c>
      <c r="F806" s="85" t="b">
        <v>0</v>
      </c>
      <c r="G806" s="85" t="b">
        <v>0</v>
      </c>
    </row>
    <row r="807" spans="1:7" ht="15">
      <c r="A807" s="85" t="s">
        <v>4566</v>
      </c>
      <c r="B807" s="85">
        <v>3</v>
      </c>
      <c r="C807" s="118">
        <v>0</v>
      </c>
      <c r="D807" s="85" t="s">
        <v>3787</v>
      </c>
      <c r="E807" s="85" t="b">
        <v>0</v>
      </c>
      <c r="F807" s="85" t="b">
        <v>0</v>
      </c>
      <c r="G807" s="85" t="b">
        <v>0</v>
      </c>
    </row>
    <row r="808" spans="1:7" ht="15">
      <c r="A808" s="85" t="s">
        <v>4595</v>
      </c>
      <c r="B808" s="85">
        <v>3</v>
      </c>
      <c r="C808" s="118">
        <v>0</v>
      </c>
      <c r="D808" s="85" t="s">
        <v>3787</v>
      </c>
      <c r="E808" s="85" t="b">
        <v>0</v>
      </c>
      <c r="F808" s="85" t="b">
        <v>0</v>
      </c>
      <c r="G808" s="85" t="b">
        <v>0</v>
      </c>
    </row>
    <row r="809" spans="1:7" ht="15">
      <c r="A809" s="85" t="s">
        <v>4737</v>
      </c>
      <c r="B809" s="85">
        <v>3</v>
      </c>
      <c r="C809" s="118">
        <v>0</v>
      </c>
      <c r="D809" s="85" t="s">
        <v>3787</v>
      </c>
      <c r="E809" s="85" t="b">
        <v>0</v>
      </c>
      <c r="F809" s="85" t="b">
        <v>0</v>
      </c>
      <c r="G809" s="85" t="b">
        <v>0</v>
      </c>
    </row>
    <row r="810" spans="1:7" ht="15">
      <c r="A810" s="85" t="s">
        <v>4740</v>
      </c>
      <c r="B810" s="85">
        <v>3</v>
      </c>
      <c r="C810" s="118">
        <v>0.031116603568673636</v>
      </c>
      <c r="D810" s="85" t="s">
        <v>3787</v>
      </c>
      <c r="E810" s="85" t="b">
        <v>0</v>
      </c>
      <c r="F810" s="85" t="b">
        <v>1</v>
      </c>
      <c r="G810" s="85" t="b">
        <v>0</v>
      </c>
    </row>
    <row r="811" spans="1:7" ht="15">
      <c r="A811" s="85" t="s">
        <v>223</v>
      </c>
      <c r="B811" s="85">
        <v>2</v>
      </c>
      <c r="C811" s="118">
        <v>0.007656141698073097</v>
      </c>
      <c r="D811" s="85" t="s">
        <v>3787</v>
      </c>
      <c r="E811" s="85" t="b">
        <v>0</v>
      </c>
      <c r="F811" s="85" t="b">
        <v>0</v>
      </c>
      <c r="G811" s="85" t="b">
        <v>0</v>
      </c>
    </row>
    <row r="812" spans="1:7" ht="15">
      <c r="A812" s="85" t="s">
        <v>4596</v>
      </c>
      <c r="B812" s="85">
        <v>2</v>
      </c>
      <c r="C812" s="118">
        <v>0</v>
      </c>
      <c r="D812" s="85" t="s">
        <v>3789</v>
      </c>
      <c r="E812" s="85" t="b">
        <v>0</v>
      </c>
      <c r="F812" s="85" t="b">
        <v>0</v>
      </c>
      <c r="G812" s="85" t="b">
        <v>0</v>
      </c>
    </row>
    <row r="813" spans="1:7" ht="15">
      <c r="A813" s="85" t="s">
        <v>4673</v>
      </c>
      <c r="B813" s="85">
        <v>2</v>
      </c>
      <c r="C813" s="118">
        <v>0</v>
      </c>
      <c r="D813" s="85" t="s">
        <v>3789</v>
      </c>
      <c r="E813" s="85" t="b">
        <v>0</v>
      </c>
      <c r="F813" s="85" t="b">
        <v>0</v>
      </c>
      <c r="G813" s="85" t="b">
        <v>0</v>
      </c>
    </row>
    <row r="814" spans="1:7" ht="15">
      <c r="A814" s="85" t="s">
        <v>468</v>
      </c>
      <c r="B814" s="85">
        <v>2</v>
      </c>
      <c r="C814" s="118">
        <v>0</v>
      </c>
      <c r="D814" s="85" t="s">
        <v>3790</v>
      </c>
      <c r="E814" s="85" t="b">
        <v>0</v>
      </c>
      <c r="F814" s="85" t="b">
        <v>0</v>
      </c>
      <c r="G814" s="85" t="b">
        <v>0</v>
      </c>
    </row>
    <row r="815" spans="1:7" ht="15">
      <c r="A815" s="85" t="s">
        <v>4690</v>
      </c>
      <c r="B815" s="85">
        <v>2</v>
      </c>
      <c r="C815" s="118">
        <v>0</v>
      </c>
      <c r="D815" s="85" t="s">
        <v>3790</v>
      </c>
      <c r="E815" s="85" t="b">
        <v>0</v>
      </c>
      <c r="F815" s="85" t="b">
        <v>0</v>
      </c>
      <c r="G815" s="85" t="b">
        <v>0</v>
      </c>
    </row>
    <row r="816" spans="1:7" ht="15">
      <c r="A816" s="85" t="s">
        <v>4795</v>
      </c>
      <c r="B816" s="85">
        <v>2</v>
      </c>
      <c r="C816" s="118">
        <v>0</v>
      </c>
      <c r="D816" s="85" t="s">
        <v>3790</v>
      </c>
      <c r="E816" s="85" t="b">
        <v>0</v>
      </c>
      <c r="F816" s="85" t="b">
        <v>0</v>
      </c>
      <c r="G816" s="85" t="b">
        <v>0</v>
      </c>
    </row>
    <row r="817" spans="1:7" ht="15">
      <c r="A817" s="85" t="s">
        <v>4583</v>
      </c>
      <c r="B817" s="85">
        <v>2</v>
      </c>
      <c r="C817" s="118">
        <v>0</v>
      </c>
      <c r="D817" s="85" t="s">
        <v>3790</v>
      </c>
      <c r="E817" s="85" t="b">
        <v>0</v>
      </c>
      <c r="F817" s="85" t="b">
        <v>0</v>
      </c>
      <c r="G817" s="85" t="b">
        <v>0</v>
      </c>
    </row>
    <row r="818" spans="1:7" ht="15">
      <c r="A818" s="85" t="s">
        <v>4796</v>
      </c>
      <c r="B818" s="85">
        <v>2</v>
      </c>
      <c r="C818" s="118">
        <v>0</v>
      </c>
      <c r="D818" s="85" t="s">
        <v>3790</v>
      </c>
      <c r="E818" s="85" t="b">
        <v>0</v>
      </c>
      <c r="F818" s="85" t="b">
        <v>0</v>
      </c>
      <c r="G818" s="85" t="b">
        <v>0</v>
      </c>
    </row>
    <row r="819" spans="1:7" ht="15">
      <c r="A819" s="85" t="s">
        <v>4797</v>
      </c>
      <c r="B819" s="85">
        <v>2</v>
      </c>
      <c r="C819" s="118">
        <v>0</v>
      </c>
      <c r="D819" s="85" t="s">
        <v>3790</v>
      </c>
      <c r="E819" s="85" t="b">
        <v>0</v>
      </c>
      <c r="F819" s="85" t="b">
        <v>0</v>
      </c>
      <c r="G819" s="85" t="b">
        <v>0</v>
      </c>
    </row>
    <row r="820" spans="1:7" ht="15">
      <c r="A820" s="85" t="s">
        <v>4678</v>
      </c>
      <c r="B820" s="85">
        <v>2</v>
      </c>
      <c r="C820" s="118">
        <v>0</v>
      </c>
      <c r="D820" s="85" t="s">
        <v>3790</v>
      </c>
      <c r="E820" s="85" t="b">
        <v>0</v>
      </c>
      <c r="F820" s="85" t="b">
        <v>0</v>
      </c>
      <c r="G820" s="85" t="b">
        <v>0</v>
      </c>
    </row>
    <row r="821" spans="1:7" ht="15">
      <c r="A821" s="85" t="s">
        <v>4798</v>
      </c>
      <c r="B821" s="85">
        <v>2</v>
      </c>
      <c r="C821" s="118">
        <v>0</v>
      </c>
      <c r="D821" s="85" t="s">
        <v>3790</v>
      </c>
      <c r="E821" s="85" t="b">
        <v>0</v>
      </c>
      <c r="F821" s="85" t="b">
        <v>0</v>
      </c>
      <c r="G821" s="85" t="b">
        <v>0</v>
      </c>
    </row>
    <row r="822" spans="1:7" ht="15">
      <c r="A822" s="85" t="s">
        <v>4799</v>
      </c>
      <c r="B822" s="85">
        <v>2</v>
      </c>
      <c r="C822" s="118">
        <v>0</v>
      </c>
      <c r="D822" s="85" t="s">
        <v>3790</v>
      </c>
      <c r="E822" s="85" t="b">
        <v>0</v>
      </c>
      <c r="F822" s="85" t="b">
        <v>0</v>
      </c>
      <c r="G822" s="85" t="b">
        <v>0</v>
      </c>
    </row>
    <row r="823" spans="1:7" ht="15">
      <c r="A823" s="85" t="s">
        <v>4800</v>
      </c>
      <c r="B823" s="85">
        <v>2</v>
      </c>
      <c r="C823" s="118">
        <v>0</v>
      </c>
      <c r="D823" s="85" t="s">
        <v>3790</v>
      </c>
      <c r="E823" s="85" t="b">
        <v>0</v>
      </c>
      <c r="F823" s="85" t="b">
        <v>0</v>
      </c>
      <c r="G823" s="85" t="b">
        <v>0</v>
      </c>
    </row>
    <row r="824" spans="1:7" ht="15">
      <c r="A824" s="85" t="s">
        <v>4801</v>
      </c>
      <c r="B824" s="85">
        <v>2</v>
      </c>
      <c r="C824" s="118">
        <v>0</v>
      </c>
      <c r="D824" s="85" t="s">
        <v>3790</v>
      </c>
      <c r="E824" s="85" t="b">
        <v>0</v>
      </c>
      <c r="F824" s="85" t="b">
        <v>0</v>
      </c>
      <c r="G824" s="85" t="b">
        <v>0</v>
      </c>
    </row>
    <row r="825" spans="1:7" ht="15">
      <c r="A825" s="85" t="s">
        <v>4816</v>
      </c>
      <c r="B825" s="85">
        <v>2</v>
      </c>
      <c r="C825" s="118">
        <v>0</v>
      </c>
      <c r="D825" s="85" t="s">
        <v>3793</v>
      </c>
      <c r="E825" s="85" t="b">
        <v>0</v>
      </c>
      <c r="F825" s="85" t="b">
        <v>0</v>
      </c>
      <c r="G825" s="85" t="b">
        <v>0</v>
      </c>
    </row>
    <row r="826" spans="1:7" ht="15">
      <c r="A826" s="85" t="s">
        <v>4817</v>
      </c>
      <c r="B826" s="85">
        <v>2</v>
      </c>
      <c r="C826" s="118">
        <v>0</v>
      </c>
      <c r="D826" s="85" t="s">
        <v>3793</v>
      </c>
      <c r="E826" s="85" t="b">
        <v>0</v>
      </c>
      <c r="F826" s="85" t="b">
        <v>0</v>
      </c>
      <c r="G826" s="85" t="b">
        <v>0</v>
      </c>
    </row>
    <row r="827" spans="1:7" ht="15">
      <c r="A827" s="85" t="s">
        <v>3951</v>
      </c>
      <c r="B827" s="85">
        <v>2</v>
      </c>
      <c r="C827" s="118">
        <v>0</v>
      </c>
      <c r="D827" s="85" t="s">
        <v>3793</v>
      </c>
      <c r="E827" s="85" t="b">
        <v>0</v>
      </c>
      <c r="F827" s="85" t="b">
        <v>0</v>
      </c>
      <c r="G827" s="85" t="b">
        <v>0</v>
      </c>
    </row>
    <row r="828" spans="1:7" ht="15">
      <c r="A828" s="85" t="s">
        <v>4005</v>
      </c>
      <c r="B828" s="85">
        <v>2</v>
      </c>
      <c r="C828" s="118">
        <v>0</v>
      </c>
      <c r="D828" s="85" t="s">
        <v>3793</v>
      </c>
      <c r="E828" s="85" t="b">
        <v>0</v>
      </c>
      <c r="F828" s="85" t="b">
        <v>0</v>
      </c>
      <c r="G828" s="85" t="b">
        <v>0</v>
      </c>
    </row>
    <row r="829" spans="1:7" ht="15">
      <c r="A829" s="85" t="s">
        <v>4006</v>
      </c>
      <c r="B829" s="85">
        <v>2</v>
      </c>
      <c r="C829" s="118">
        <v>0</v>
      </c>
      <c r="D829" s="85" t="s">
        <v>3793</v>
      </c>
      <c r="E829" s="85" t="b">
        <v>0</v>
      </c>
      <c r="F829" s="85" t="b">
        <v>0</v>
      </c>
      <c r="G829" s="85" t="b">
        <v>0</v>
      </c>
    </row>
    <row r="830" spans="1:7" ht="15">
      <c r="A830" s="85" t="s">
        <v>3895</v>
      </c>
      <c r="B830" s="85">
        <v>3</v>
      </c>
      <c r="C830" s="118">
        <v>0</v>
      </c>
      <c r="D830" s="85" t="s">
        <v>3797</v>
      </c>
      <c r="E830" s="85" t="b">
        <v>0</v>
      </c>
      <c r="F830" s="85" t="b">
        <v>0</v>
      </c>
      <c r="G830" s="85" t="b">
        <v>0</v>
      </c>
    </row>
    <row r="831" spans="1:7" ht="15">
      <c r="A831" s="85" t="s">
        <v>4615</v>
      </c>
      <c r="B831" s="85">
        <v>3</v>
      </c>
      <c r="C831" s="118">
        <v>0</v>
      </c>
      <c r="D831" s="85" t="s">
        <v>3797</v>
      </c>
      <c r="E831" s="85" t="b">
        <v>0</v>
      </c>
      <c r="F831" s="85" t="b">
        <v>0</v>
      </c>
      <c r="G831" s="85" t="b">
        <v>0</v>
      </c>
    </row>
    <row r="832" spans="1:7" ht="15">
      <c r="A832" s="85" t="s">
        <v>4709</v>
      </c>
      <c r="B832" s="85">
        <v>3</v>
      </c>
      <c r="C832" s="118">
        <v>0</v>
      </c>
      <c r="D832" s="85" t="s">
        <v>3797</v>
      </c>
      <c r="E832" s="85" t="b">
        <v>0</v>
      </c>
      <c r="F832" s="85" t="b">
        <v>0</v>
      </c>
      <c r="G832" s="85" t="b">
        <v>0</v>
      </c>
    </row>
    <row r="833" spans="1:7" ht="15">
      <c r="A833" s="85" t="s">
        <v>4554</v>
      </c>
      <c r="B833" s="85">
        <v>3</v>
      </c>
      <c r="C833" s="118">
        <v>0</v>
      </c>
      <c r="D833" s="85" t="s">
        <v>3797</v>
      </c>
      <c r="E833" s="85" t="b">
        <v>0</v>
      </c>
      <c r="F833" s="85" t="b">
        <v>0</v>
      </c>
      <c r="G833" s="85" t="b">
        <v>0</v>
      </c>
    </row>
    <row r="834" spans="1:7" ht="15">
      <c r="A834" s="85" t="s">
        <v>4710</v>
      </c>
      <c r="B834" s="85">
        <v>3</v>
      </c>
      <c r="C834" s="118">
        <v>0</v>
      </c>
      <c r="D834" s="85" t="s">
        <v>3797</v>
      </c>
      <c r="E834" s="85" t="b">
        <v>0</v>
      </c>
      <c r="F834" s="85" t="b">
        <v>0</v>
      </c>
      <c r="G834" s="85" t="b">
        <v>0</v>
      </c>
    </row>
    <row r="835" spans="1:7" ht="15">
      <c r="A835" s="85" t="s">
        <v>3953</v>
      </c>
      <c r="B835" s="85">
        <v>3</v>
      </c>
      <c r="C835" s="118">
        <v>0</v>
      </c>
      <c r="D835" s="85" t="s">
        <v>3797</v>
      </c>
      <c r="E835" s="85" t="b">
        <v>0</v>
      </c>
      <c r="F835" s="85" t="b">
        <v>0</v>
      </c>
      <c r="G835" s="85" t="b">
        <v>0</v>
      </c>
    </row>
    <row r="836" spans="1:7" ht="15">
      <c r="A836" s="85" t="s">
        <v>4635</v>
      </c>
      <c r="B836" s="85">
        <v>3</v>
      </c>
      <c r="C836" s="118">
        <v>0</v>
      </c>
      <c r="D836" s="85" t="s">
        <v>3797</v>
      </c>
      <c r="E836" s="85" t="b">
        <v>0</v>
      </c>
      <c r="F836" s="85" t="b">
        <v>0</v>
      </c>
      <c r="G836" s="85" t="b">
        <v>0</v>
      </c>
    </row>
    <row r="837" spans="1:7" ht="15">
      <c r="A837" s="85" t="s">
        <v>3911</v>
      </c>
      <c r="B837" s="85">
        <v>3</v>
      </c>
      <c r="C837" s="118">
        <v>0</v>
      </c>
      <c r="D837" s="85" t="s">
        <v>3797</v>
      </c>
      <c r="E837" s="85" t="b">
        <v>0</v>
      </c>
      <c r="F837" s="85" t="b">
        <v>0</v>
      </c>
      <c r="G837" s="85" t="b">
        <v>0</v>
      </c>
    </row>
    <row r="838" spans="1:7" ht="15">
      <c r="A838" s="85" t="s">
        <v>4711</v>
      </c>
      <c r="B838" s="85">
        <v>3</v>
      </c>
      <c r="C838" s="118">
        <v>0</v>
      </c>
      <c r="D838" s="85" t="s">
        <v>3797</v>
      </c>
      <c r="E838" s="85" t="b">
        <v>0</v>
      </c>
      <c r="F838" s="85" t="b">
        <v>0</v>
      </c>
      <c r="G838" s="85" t="b">
        <v>0</v>
      </c>
    </row>
    <row r="839" spans="1:7" ht="15">
      <c r="A839" s="85" t="s">
        <v>4578</v>
      </c>
      <c r="B839" s="85">
        <v>3</v>
      </c>
      <c r="C839" s="118">
        <v>0</v>
      </c>
      <c r="D839" s="85" t="s">
        <v>3797</v>
      </c>
      <c r="E839" s="85" t="b">
        <v>1</v>
      </c>
      <c r="F839" s="85" t="b">
        <v>0</v>
      </c>
      <c r="G839" s="85" t="b">
        <v>0</v>
      </c>
    </row>
    <row r="840" spans="1:7" ht="15">
      <c r="A840" s="85" t="s">
        <v>4712</v>
      </c>
      <c r="B840" s="85">
        <v>3</v>
      </c>
      <c r="C840" s="118">
        <v>0</v>
      </c>
      <c r="D840" s="85" t="s">
        <v>3797</v>
      </c>
      <c r="E840" s="85" t="b">
        <v>0</v>
      </c>
      <c r="F840" s="85" t="b">
        <v>0</v>
      </c>
      <c r="G840" s="85" t="b">
        <v>0</v>
      </c>
    </row>
    <row r="841" spans="1:7" ht="15">
      <c r="A841" s="85" t="s">
        <v>4576</v>
      </c>
      <c r="B841" s="85">
        <v>3</v>
      </c>
      <c r="C841" s="118">
        <v>0</v>
      </c>
      <c r="D841" s="85" t="s">
        <v>3797</v>
      </c>
      <c r="E841" s="85" t="b">
        <v>0</v>
      </c>
      <c r="F841" s="85" t="b">
        <v>0</v>
      </c>
      <c r="G841" s="85" t="b">
        <v>0</v>
      </c>
    </row>
    <row r="842" spans="1:7" ht="15">
      <c r="A842" s="85" t="s">
        <v>3990</v>
      </c>
      <c r="B842" s="85">
        <v>3</v>
      </c>
      <c r="C842" s="118">
        <v>0</v>
      </c>
      <c r="D842" s="85" t="s">
        <v>3797</v>
      </c>
      <c r="E842" s="85" t="b">
        <v>0</v>
      </c>
      <c r="F842" s="85" t="b">
        <v>0</v>
      </c>
      <c r="G842" s="85" t="b">
        <v>0</v>
      </c>
    </row>
    <row r="843" spans="1:7" ht="15">
      <c r="A843" s="85" t="s">
        <v>303</v>
      </c>
      <c r="B843" s="85">
        <v>2</v>
      </c>
      <c r="C843" s="118">
        <v>0.008190291118868894</v>
      </c>
      <c r="D843" s="85" t="s">
        <v>3797</v>
      </c>
      <c r="E843" s="85" t="b">
        <v>0</v>
      </c>
      <c r="F843" s="85" t="b">
        <v>0</v>
      </c>
      <c r="G843" s="85" t="b">
        <v>0</v>
      </c>
    </row>
    <row r="844" spans="1:7" ht="15">
      <c r="A844" s="85" t="s">
        <v>4830</v>
      </c>
      <c r="B844" s="85">
        <v>2</v>
      </c>
      <c r="C844" s="118">
        <v>0.008190291118868894</v>
      </c>
      <c r="D844" s="85" t="s">
        <v>3797</v>
      </c>
      <c r="E844" s="85" t="b">
        <v>0</v>
      </c>
      <c r="F844" s="85" t="b">
        <v>0</v>
      </c>
      <c r="G844" s="85" t="b">
        <v>0</v>
      </c>
    </row>
    <row r="845" spans="1:7" ht="15">
      <c r="A845" s="85" t="s">
        <v>4837</v>
      </c>
      <c r="B845" s="85">
        <v>2</v>
      </c>
      <c r="C845" s="118">
        <v>0</v>
      </c>
      <c r="D845" s="85" t="s">
        <v>3798</v>
      </c>
      <c r="E845" s="85" t="b">
        <v>0</v>
      </c>
      <c r="F845" s="85" t="b">
        <v>0</v>
      </c>
      <c r="G845" s="85" t="b">
        <v>0</v>
      </c>
    </row>
    <row r="846" spans="1:7" ht="15">
      <c r="A846" s="85" t="s">
        <v>4838</v>
      </c>
      <c r="B846" s="85">
        <v>2</v>
      </c>
      <c r="C846" s="118">
        <v>0</v>
      </c>
      <c r="D846" s="85" t="s">
        <v>3798</v>
      </c>
      <c r="E846" s="85" t="b">
        <v>0</v>
      </c>
      <c r="F846" s="85" t="b">
        <v>0</v>
      </c>
      <c r="G846" s="85" t="b">
        <v>0</v>
      </c>
    </row>
    <row r="847" spans="1:7" ht="15">
      <c r="A847" s="85" t="s">
        <v>3895</v>
      </c>
      <c r="B847" s="85">
        <v>2</v>
      </c>
      <c r="C847" s="118">
        <v>0</v>
      </c>
      <c r="D847" s="85" t="s">
        <v>3798</v>
      </c>
      <c r="E847" s="85" t="b">
        <v>0</v>
      </c>
      <c r="F847" s="85" t="b">
        <v>0</v>
      </c>
      <c r="G847" s="85" t="b">
        <v>0</v>
      </c>
    </row>
    <row r="848" spans="1:7" ht="15">
      <c r="A848" s="85" t="s">
        <v>3964</v>
      </c>
      <c r="B848" s="85">
        <v>2</v>
      </c>
      <c r="C848" s="118">
        <v>0</v>
      </c>
      <c r="D848" s="85" t="s">
        <v>3798</v>
      </c>
      <c r="E848" s="85" t="b">
        <v>0</v>
      </c>
      <c r="F848" s="85" t="b">
        <v>0</v>
      </c>
      <c r="G848" s="85" t="b">
        <v>0</v>
      </c>
    </row>
    <row r="849" spans="1:7" ht="15">
      <c r="A849" s="85" t="s">
        <v>442</v>
      </c>
      <c r="B849" s="85">
        <v>2</v>
      </c>
      <c r="C849" s="118">
        <v>0</v>
      </c>
      <c r="D849" s="85" t="s">
        <v>3798</v>
      </c>
      <c r="E849" s="85" t="b">
        <v>0</v>
      </c>
      <c r="F849" s="85" t="b">
        <v>0</v>
      </c>
      <c r="G849" s="85" t="b">
        <v>0</v>
      </c>
    </row>
    <row r="850" spans="1:7" ht="15">
      <c r="A850" s="85" t="s">
        <v>4839</v>
      </c>
      <c r="B850" s="85">
        <v>2</v>
      </c>
      <c r="C850" s="118">
        <v>0</v>
      </c>
      <c r="D850" s="85" t="s">
        <v>3798</v>
      </c>
      <c r="E850" s="85" t="b">
        <v>0</v>
      </c>
      <c r="F850" s="85" t="b">
        <v>0</v>
      </c>
      <c r="G850" s="85" t="b">
        <v>0</v>
      </c>
    </row>
    <row r="851" spans="1:7" ht="15">
      <c r="A851" s="85" t="s">
        <v>4652</v>
      </c>
      <c r="B851" s="85">
        <v>4</v>
      </c>
      <c r="C851" s="118">
        <v>0.004507442465490996</v>
      </c>
      <c r="D851" s="85" t="s">
        <v>3799</v>
      </c>
      <c r="E851" s="85" t="b">
        <v>0</v>
      </c>
      <c r="F851" s="85" t="b">
        <v>0</v>
      </c>
      <c r="G851" s="85" t="b">
        <v>0</v>
      </c>
    </row>
    <row r="852" spans="1:7" ht="15">
      <c r="A852" s="85" t="s">
        <v>3912</v>
      </c>
      <c r="B852" s="85">
        <v>4</v>
      </c>
      <c r="C852" s="118">
        <v>0.004507442465490996</v>
      </c>
      <c r="D852" s="85" t="s">
        <v>3799</v>
      </c>
      <c r="E852" s="85" t="b">
        <v>0</v>
      </c>
      <c r="F852" s="85" t="b">
        <v>0</v>
      </c>
      <c r="G852" s="85" t="b">
        <v>0</v>
      </c>
    </row>
    <row r="853" spans="1:7" ht="15">
      <c r="A853" s="85" t="s">
        <v>4714</v>
      </c>
      <c r="B853" s="85">
        <v>3</v>
      </c>
      <c r="C853" s="118">
        <v>0.007738909870338014</v>
      </c>
      <c r="D853" s="85" t="s">
        <v>3799</v>
      </c>
      <c r="E853" s="85" t="b">
        <v>0</v>
      </c>
      <c r="F853" s="85" t="b">
        <v>0</v>
      </c>
      <c r="G853" s="85" t="b">
        <v>0</v>
      </c>
    </row>
    <row r="854" spans="1:7" ht="15">
      <c r="A854" s="85" t="s">
        <v>4715</v>
      </c>
      <c r="B854" s="85">
        <v>3</v>
      </c>
      <c r="C854" s="118">
        <v>0.007738909870338014</v>
      </c>
      <c r="D854" s="85" t="s">
        <v>3799</v>
      </c>
      <c r="E854" s="85" t="b">
        <v>0</v>
      </c>
      <c r="F854" s="85" t="b">
        <v>0</v>
      </c>
      <c r="G854" s="85" t="b">
        <v>0</v>
      </c>
    </row>
    <row r="855" spans="1:7" ht="15">
      <c r="A855" s="85" t="s">
        <v>4716</v>
      </c>
      <c r="B855" s="85">
        <v>3</v>
      </c>
      <c r="C855" s="118">
        <v>0.007738909870338014</v>
      </c>
      <c r="D855" s="85" t="s">
        <v>3799</v>
      </c>
      <c r="E855" s="85" t="b">
        <v>0</v>
      </c>
      <c r="F855" s="85" t="b">
        <v>0</v>
      </c>
      <c r="G855" s="85" t="b">
        <v>0</v>
      </c>
    </row>
    <row r="856" spans="1:7" ht="15">
      <c r="A856" s="85" t="s">
        <v>4717</v>
      </c>
      <c r="B856" s="85">
        <v>3</v>
      </c>
      <c r="C856" s="118">
        <v>0.007738909870338014</v>
      </c>
      <c r="D856" s="85" t="s">
        <v>3799</v>
      </c>
      <c r="E856" s="85" t="b">
        <v>0</v>
      </c>
      <c r="F856" s="85" t="b">
        <v>0</v>
      </c>
      <c r="G856" s="85" t="b">
        <v>0</v>
      </c>
    </row>
    <row r="857" spans="1:7" ht="15">
      <c r="A857" s="85" t="s">
        <v>4718</v>
      </c>
      <c r="B857" s="85">
        <v>3</v>
      </c>
      <c r="C857" s="118">
        <v>0.007738909870338014</v>
      </c>
      <c r="D857" s="85" t="s">
        <v>3799</v>
      </c>
      <c r="E857" s="85" t="b">
        <v>0</v>
      </c>
      <c r="F857" s="85" t="b">
        <v>0</v>
      </c>
      <c r="G857" s="85" t="b">
        <v>0</v>
      </c>
    </row>
    <row r="858" spans="1:7" ht="15">
      <c r="A858" s="85" t="s">
        <v>833</v>
      </c>
      <c r="B858" s="85">
        <v>3</v>
      </c>
      <c r="C858" s="118">
        <v>0.007738909870338014</v>
      </c>
      <c r="D858" s="85" t="s">
        <v>3799</v>
      </c>
      <c r="E858" s="85" t="b">
        <v>1</v>
      </c>
      <c r="F858" s="85" t="b">
        <v>0</v>
      </c>
      <c r="G858" s="85" t="b">
        <v>0</v>
      </c>
    </row>
    <row r="859" spans="1:7" ht="15">
      <c r="A859" s="85" t="s">
        <v>4602</v>
      </c>
      <c r="B859" s="85">
        <v>3</v>
      </c>
      <c r="C859" s="118">
        <v>0.007738909870338014</v>
      </c>
      <c r="D859" s="85" t="s">
        <v>3799</v>
      </c>
      <c r="E859" s="85" t="b">
        <v>0</v>
      </c>
      <c r="F859" s="85" t="b">
        <v>0</v>
      </c>
      <c r="G859" s="85" t="b">
        <v>0</v>
      </c>
    </row>
    <row r="860" spans="1:7" ht="15">
      <c r="A860" s="85" t="s">
        <v>4719</v>
      </c>
      <c r="B860" s="85">
        <v>3</v>
      </c>
      <c r="C860" s="118">
        <v>0.007738909870338014</v>
      </c>
      <c r="D860" s="85" t="s">
        <v>3799</v>
      </c>
      <c r="E860" s="85" t="b">
        <v>0</v>
      </c>
      <c r="F860" s="85" t="b">
        <v>0</v>
      </c>
      <c r="G860" s="85" t="b">
        <v>0</v>
      </c>
    </row>
    <row r="861" spans="1:7" ht="15">
      <c r="A861" s="85" t="s">
        <v>4720</v>
      </c>
      <c r="B861" s="85">
        <v>3</v>
      </c>
      <c r="C861" s="118">
        <v>0.007738909870338014</v>
      </c>
      <c r="D861" s="85" t="s">
        <v>3799</v>
      </c>
      <c r="E861" s="85" t="b">
        <v>0</v>
      </c>
      <c r="F861" s="85" t="b">
        <v>0</v>
      </c>
      <c r="G861" s="85" t="b">
        <v>0</v>
      </c>
    </row>
    <row r="862" spans="1:7" ht="15">
      <c r="A862" s="85" t="s">
        <v>4721</v>
      </c>
      <c r="B862" s="85">
        <v>3</v>
      </c>
      <c r="C862" s="118">
        <v>0.007738909870338014</v>
      </c>
      <c r="D862" s="85" t="s">
        <v>3799</v>
      </c>
      <c r="E862" s="85" t="b">
        <v>0</v>
      </c>
      <c r="F862" s="85" t="b">
        <v>0</v>
      </c>
      <c r="G862" s="85" t="b">
        <v>0</v>
      </c>
    </row>
    <row r="863" spans="1:7" ht="15">
      <c r="A863" s="85" t="s">
        <v>350</v>
      </c>
      <c r="B863" s="85">
        <v>2</v>
      </c>
      <c r="C863" s="118">
        <v>0.009254418806326456</v>
      </c>
      <c r="D863" s="85" t="s">
        <v>3799</v>
      </c>
      <c r="E863" s="85" t="b">
        <v>0</v>
      </c>
      <c r="F863" s="85" t="b">
        <v>0</v>
      </c>
      <c r="G863" s="85" t="b">
        <v>0</v>
      </c>
    </row>
    <row r="864" spans="1:7" ht="15">
      <c r="A864" s="85" t="s">
        <v>3951</v>
      </c>
      <c r="B864" s="85">
        <v>2</v>
      </c>
      <c r="C864" s="118">
        <v>0.009254418806326456</v>
      </c>
      <c r="D864" s="85" t="s">
        <v>3799</v>
      </c>
      <c r="E864" s="85" t="b">
        <v>0</v>
      </c>
      <c r="F864" s="85" t="b">
        <v>0</v>
      </c>
      <c r="G864" s="85" t="b">
        <v>0</v>
      </c>
    </row>
    <row r="865" spans="1:7" ht="15">
      <c r="A865" s="85" t="s">
        <v>4850</v>
      </c>
      <c r="B865" s="85">
        <v>2</v>
      </c>
      <c r="C865" s="118">
        <v>0.016255116379907415</v>
      </c>
      <c r="D865" s="85" t="s">
        <v>3799</v>
      </c>
      <c r="E865" s="85" t="b">
        <v>0</v>
      </c>
      <c r="F865" s="85" t="b">
        <v>0</v>
      </c>
      <c r="G865" s="85" t="b">
        <v>0</v>
      </c>
    </row>
    <row r="866" spans="1:7" ht="15">
      <c r="A866" s="85" t="s">
        <v>4723</v>
      </c>
      <c r="B866" s="85">
        <v>3</v>
      </c>
      <c r="C866" s="118">
        <v>0</v>
      </c>
      <c r="D866" s="85" t="s">
        <v>3800</v>
      </c>
      <c r="E866" s="85" t="b">
        <v>0</v>
      </c>
      <c r="F866" s="85" t="b">
        <v>0</v>
      </c>
      <c r="G866" s="85" t="b">
        <v>0</v>
      </c>
    </row>
    <row r="867" spans="1:7" ht="15">
      <c r="A867" s="85" t="s">
        <v>800</v>
      </c>
      <c r="B867" s="85">
        <v>3</v>
      </c>
      <c r="C867" s="118">
        <v>0</v>
      </c>
      <c r="D867" s="85" t="s">
        <v>3800</v>
      </c>
      <c r="E867" s="85" t="b">
        <v>0</v>
      </c>
      <c r="F867" s="85" t="b">
        <v>0</v>
      </c>
      <c r="G867" s="85" t="b">
        <v>0</v>
      </c>
    </row>
    <row r="868" spans="1:7" ht="15">
      <c r="A868" s="85" t="s">
        <v>4724</v>
      </c>
      <c r="B868" s="85">
        <v>3</v>
      </c>
      <c r="C868" s="118">
        <v>0</v>
      </c>
      <c r="D868" s="85" t="s">
        <v>3800</v>
      </c>
      <c r="E868" s="85" t="b">
        <v>0</v>
      </c>
      <c r="F868" s="85" t="b">
        <v>0</v>
      </c>
      <c r="G868" s="85" t="b">
        <v>0</v>
      </c>
    </row>
    <row r="869" spans="1:7" ht="15">
      <c r="A869" s="85" t="s">
        <v>4725</v>
      </c>
      <c r="B869" s="85">
        <v>3</v>
      </c>
      <c r="C869" s="118">
        <v>0</v>
      </c>
      <c r="D869" s="85" t="s">
        <v>3800</v>
      </c>
      <c r="E869" s="85" t="b">
        <v>0</v>
      </c>
      <c r="F869" s="85" t="b">
        <v>0</v>
      </c>
      <c r="G869" s="85" t="b">
        <v>0</v>
      </c>
    </row>
    <row r="870" spans="1:7" ht="15">
      <c r="A870" s="85" t="s">
        <v>4562</v>
      </c>
      <c r="B870" s="85">
        <v>3</v>
      </c>
      <c r="C870" s="118">
        <v>0</v>
      </c>
      <c r="D870" s="85" t="s">
        <v>3800</v>
      </c>
      <c r="E870" s="85" t="b">
        <v>0</v>
      </c>
      <c r="F870" s="85" t="b">
        <v>0</v>
      </c>
      <c r="G870" s="85" t="b">
        <v>0</v>
      </c>
    </row>
    <row r="871" spans="1:7" ht="15">
      <c r="A871" s="85" t="s">
        <v>4726</v>
      </c>
      <c r="B871" s="85">
        <v>3</v>
      </c>
      <c r="C871" s="118">
        <v>0</v>
      </c>
      <c r="D871" s="85" t="s">
        <v>3800</v>
      </c>
      <c r="E871" s="85" t="b">
        <v>0</v>
      </c>
      <c r="F871" s="85" t="b">
        <v>0</v>
      </c>
      <c r="G871" s="85" t="b">
        <v>0</v>
      </c>
    </row>
    <row r="872" spans="1:7" ht="15">
      <c r="A872" s="85" t="s">
        <v>268</v>
      </c>
      <c r="B872" s="85">
        <v>2</v>
      </c>
      <c r="C872" s="118">
        <v>0.017609125905568124</v>
      </c>
      <c r="D872" s="85" t="s">
        <v>3800</v>
      </c>
      <c r="E872" s="85" t="b">
        <v>0</v>
      </c>
      <c r="F872" s="85" t="b">
        <v>0</v>
      </c>
      <c r="G872" s="85" t="b">
        <v>0</v>
      </c>
    </row>
    <row r="873" spans="1:7" ht="15">
      <c r="A873" s="85" t="s">
        <v>4561</v>
      </c>
      <c r="B873" s="85">
        <v>2</v>
      </c>
      <c r="C873" s="118">
        <v>0</v>
      </c>
      <c r="D873" s="85" t="s">
        <v>3801</v>
      </c>
      <c r="E873" s="85" t="b">
        <v>1</v>
      </c>
      <c r="F873" s="85" t="b">
        <v>0</v>
      </c>
      <c r="G873" s="85" t="b">
        <v>0</v>
      </c>
    </row>
    <row r="874" spans="1:7" ht="15">
      <c r="A874" s="85" t="s">
        <v>4700</v>
      </c>
      <c r="B874" s="85">
        <v>2</v>
      </c>
      <c r="C874" s="118">
        <v>0</v>
      </c>
      <c r="D874" s="85" t="s">
        <v>3801</v>
      </c>
      <c r="E874" s="85" t="b">
        <v>0</v>
      </c>
      <c r="F874" s="85" t="b">
        <v>1</v>
      </c>
      <c r="G874" s="85" t="b">
        <v>0</v>
      </c>
    </row>
    <row r="875" spans="1:7" ht="15">
      <c r="A875" s="85" t="s">
        <v>4588</v>
      </c>
      <c r="B875" s="85">
        <v>3</v>
      </c>
      <c r="C875" s="118">
        <v>0</v>
      </c>
      <c r="D875" s="85" t="s">
        <v>3802</v>
      </c>
      <c r="E875" s="85" t="b">
        <v>0</v>
      </c>
      <c r="F875" s="85" t="b">
        <v>0</v>
      </c>
      <c r="G875" s="85" t="b">
        <v>0</v>
      </c>
    </row>
    <row r="876" spans="1:7" ht="15">
      <c r="A876" s="85" t="s">
        <v>3992</v>
      </c>
      <c r="B876" s="85">
        <v>3</v>
      </c>
      <c r="C876" s="118">
        <v>0</v>
      </c>
      <c r="D876" s="85" t="s">
        <v>3802</v>
      </c>
      <c r="E876" s="85" t="b">
        <v>0</v>
      </c>
      <c r="F876" s="85" t="b">
        <v>0</v>
      </c>
      <c r="G876" s="85" t="b">
        <v>0</v>
      </c>
    </row>
    <row r="877" spans="1:7" ht="15">
      <c r="A877" s="85" t="s">
        <v>4553</v>
      </c>
      <c r="B877" s="85">
        <v>3</v>
      </c>
      <c r="C877" s="118">
        <v>0</v>
      </c>
      <c r="D877" s="85" t="s">
        <v>3802</v>
      </c>
      <c r="E877" s="85" t="b">
        <v>0</v>
      </c>
      <c r="F877" s="85" t="b">
        <v>0</v>
      </c>
      <c r="G877" s="85" t="b">
        <v>0</v>
      </c>
    </row>
    <row r="878" spans="1:7" ht="15">
      <c r="A878" s="85" t="s">
        <v>4598</v>
      </c>
      <c r="B878" s="85">
        <v>3</v>
      </c>
      <c r="C878" s="118">
        <v>0</v>
      </c>
      <c r="D878" s="85" t="s">
        <v>3802</v>
      </c>
      <c r="E878" s="85" t="b">
        <v>0</v>
      </c>
      <c r="F878" s="85" t="b">
        <v>0</v>
      </c>
      <c r="G878" s="85" t="b">
        <v>0</v>
      </c>
    </row>
    <row r="879" spans="1:7" ht="15">
      <c r="A879" s="85" t="s">
        <v>3969</v>
      </c>
      <c r="B879" s="85">
        <v>3</v>
      </c>
      <c r="C879" s="118">
        <v>0</v>
      </c>
      <c r="D879" s="85" t="s">
        <v>3802</v>
      </c>
      <c r="E879" s="85" t="b">
        <v>0</v>
      </c>
      <c r="F879" s="85" t="b">
        <v>0</v>
      </c>
      <c r="G879" s="85" t="b">
        <v>0</v>
      </c>
    </row>
    <row r="880" spans="1:7" ht="15">
      <c r="A880" s="85" t="s">
        <v>3990</v>
      </c>
      <c r="B880" s="85">
        <v>3</v>
      </c>
      <c r="C880" s="118">
        <v>0</v>
      </c>
      <c r="D880" s="85" t="s">
        <v>3802</v>
      </c>
      <c r="E880" s="85" t="b">
        <v>0</v>
      </c>
      <c r="F880" s="85" t="b">
        <v>0</v>
      </c>
      <c r="G880" s="85" t="b">
        <v>0</v>
      </c>
    </row>
    <row r="881" spans="1:7" ht="15">
      <c r="A881" s="85" t="s">
        <v>4579</v>
      </c>
      <c r="B881" s="85">
        <v>3</v>
      </c>
      <c r="C881" s="118">
        <v>0</v>
      </c>
      <c r="D881" s="85" t="s">
        <v>3802</v>
      </c>
      <c r="E881" s="85" t="b">
        <v>0</v>
      </c>
      <c r="F881" s="85" t="b">
        <v>0</v>
      </c>
      <c r="G881" s="85" t="b">
        <v>0</v>
      </c>
    </row>
    <row r="882" spans="1:7" ht="15">
      <c r="A882" s="85" t="s">
        <v>4560</v>
      </c>
      <c r="B882" s="85">
        <v>3</v>
      </c>
      <c r="C882" s="118">
        <v>0</v>
      </c>
      <c r="D882" s="85" t="s">
        <v>3802</v>
      </c>
      <c r="E882" s="85" t="b">
        <v>0</v>
      </c>
      <c r="F882" s="85" t="b">
        <v>0</v>
      </c>
      <c r="G882" s="85" t="b">
        <v>0</v>
      </c>
    </row>
    <row r="883" spans="1:7" ht="15">
      <c r="A883" s="85" t="s">
        <v>4653</v>
      </c>
      <c r="B883" s="85">
        <v>3</v>
      </c>
      <c r="C883" s="118">
        <v>0</v>
      </c>
      <c r="D883" s="85" t="s">
        <v>3802</v>
      </c>
      <c r="E883" s="85" t="b">
        <v>0</v>
      </c>
      <c r="F883" s="85" t="b">
        <v>0</v>
      </c>
      <c r="G883" s="85" t="b">
        <v>0</v>
      </c>
    </row>
    <row r="884" spans="1:7" ht="15">
      <c r="A884" s="85" t="s">
        <v>3991</v>
      </c>
      <c r="B884" s="85">
        <v>3</v>
      </c>
      <c r="C884" s="118">
        <v>0</v>
      </c>
      <c r="D884" s="85" t="s">
        <v>3802</v>
      </c>
      <c r="E884" s="85" t="b">
        <v>0</v>
      </c>
      <c r="F884" s="85" t="b">
        <v>0</v>
      </c>
      <c r="G884" s="85" t="b">
        <v>0</v>
      </c>
    </row>
    <row r="885" spans="1:7" ht="15">
      <c r="A885" s="85" t="s">
        <v>4654</v>
      </c>
      <c r="B885" s="85">
        <v>3</v>
      </c>
      <c r="C885" s="118">
        <v>0</v>
      </c>
      <c r="D885" s="85" t="s">
        <v>3802</v>
      </c>
      <c r="E885" s="85" t="b">
        <v>0</v>
      </c>
      <c r="F885" s="85" t="b">
        <v>0</v>
      </c>
      <c r="G885" s="85" t="b">
        <v>0</v>
      </c>
    </row>
    <row r="886" spans="1:7" ht="15">
      <c r="A886" s="85" t="s">
        <v>242</v>
      </c>
      <c r="B886" s="85">
        <v>2</v>
      </c>
      <c r="C886" s="118">
        <v>0.010062357660324641</v>
      </c>
      <c r="D886" s="85" t="s">
        <v>3802</v>
      </c>
      <c r="E886" s="85" t="b">
        <v>0</v>
      </c>
      <c r="F886" s="85" t="b">
        <v>0</v>
      </c>
      <c r="G886" s="85" t="b">
        <v>0</v>
      </c>
    </row>
    <row r="887" spans="1:7" ht="15">
      <c r="A887" s="85" t="s">
        <v>4042</v>
      </c>
      <c r="B887" s="85">
        <v>2</v>
      </c>
      <c r="C887" s="118">
        <v>0</v>
      </c>
      <c r="D887" s="85" t="s">
        <v>3806</v>
      </c>
      <c r="E887" s="85" t="b">
        <v>0</v>
      </c>
      <c r="F887" s="85" t="b">
        <v>0</v>
      </c>
      <c r="G887" s="85" t="b">
        <v>0</v>
      </c>
    </row>
    <row r="888" spans="1:7" ht="15">
      <c r="A888" s="85" t="s">
        <v>4043</v>
      </c>
      <c r="B888" s="85">
        <v>2</v>
      </c>
      <c r="C888" s="118">
        <v>0</v>
      </c>
      <c r="D888" s="85" t="s">
        <v>3809</v>
      </c>
      <c r="E888" s="85" t="b">
        <v>0</v>
      </c>
      <c r="F888" s="85" t="b">
        <v>0</v>
      </c>
      <c r="G888" s="85" t="b">
        <v>0</v>
      </c>
    </row>
    <row r="889" spans="1:7" ht="15">
      <c r="A889" s="85" t="s">
        <v>4644</v>
      </c>
      <c r="B889" s="85">
        <v>4</v>
      </c>
      <c r="C889" s="118">
        <v>0</v>
      </c>
      <c r="D889" s="85" t="s">
        <v>3811</v>
      </c>
      <c r="E889" s="85" t="b">
        <v>0</v>
      </c>
      <c r="F889" s="85" t="b">
        <v>0</v>
      </c>
      <c r="G889" s="85" t="b">
        <v>0</v>
      </c>
    </row>
    <row r="890" spans="1:7" ht="15">
      <c r="A890" s="85" t="s">
        <v>4691</v>
      </c>
      <c r="B890" s="85">
        <v>3</v>
      </c>
      <c r="C890" s="118">
        <v>0</v>
      </c>
      <c r="D890" s="85" t="s">
        <v>3811</v>
      </c>
      <c r="E890" s="85" t="b">
        <v>0</v>
      </c>
      <c r="F890" s="85" t="b">
        <v>0</v>
      </c>
      <c r="G890" s="85" t="b">
        <v>0</v>
      </c>
    </row>
    <row r="891" spans="1:7" ht="15">
      <c r="A891" s="85" t="s">
        <v>4042</v>
      </c>
      <c r="B891" s="85">
        <v>3</v>
      </c>
      <c r="C891" s="118">
        <v>0</v>
      </c>
      <c r="D891" s="85" t="s">
        <v>3811</v>
      </c>
      <c r="E891" s="85" t="b">
        <v>0</v>
      </c>
      <c r="F891" s="85" t="b">
        <v>0</v>
      </c>
      <c r="G891" s="85" t="b">
        <v>0</v>
      </c>
    </row>
    <row r="892" spans="1:7" ht="15">
      <c r="A892" s="85" t="s">
        <v>4597</v>
      </c>
      <c r="B892" s="85">
        <v>3</v>
      </c>
      <c r="C892" s="118">
        <v>0</v>
      </c>
      <c r="D892" s="85" t="s">
        <v>3811</v>
      </c>
      <c r="E892" s="85" t="b">
        <v>0</v>
      </c>
      <c r="F892" s="85" t="b">
        <v>0</v>
      </c>
      <c r="G892" s="85" t="b">
        <v>0</v>
      </c>
    </row>
    <row r="893" spans="1:7" ht="15">
      <c r="A893" s="85" t="s">
        <v>4692</v>
      </c>
      <c r="B893" s="85">
        <v>3</v>
      </c>
      <c r="C893" s="118">
        <v>0</v>
      </c>
      <c r="D893" s="85" t="s">
        <v>3811</v>
      </c>
      <c r="E893" s="85" t="b">
        <v>0</v>
      </c>
      <c r="F893" s="85" t="b">
        <v>0</v>
      </c>
      <c r="G893" s="85" t="b">
        <v>0</v>
      </c>
    </row>
    <row r="894" spans="1:7" ht="15">
      <c r="A894" s="85" t="s">
        <v>4693</v>
      </c>
      <c r="B894" s="85">
        <v>3</v>
      </c>
      <c r="C894" s="118">
        <v>0</v>
      </c>
      <c r="D894" s="85" t="s">
        <v>3811</v>
      </c>
      <c r="E894" s="85" t="b">
        <v>0</v>
      </c>
      <c r="F894" s="85" t="b">
        <v>0</v>
      </c>
      <c r="G894" s="85" t="b">
        <v>0</v>
      </c>
    </row>
    <row r="895" spans="1:7" ht="15">
      <c r="A895" s="85" t="s">
        <v>4694</v>
      </c>
      <c r="B895" s="85">
        <v>3</v>
      </c>
      <c r="C895" s="118">
        <v>0</v>
      </c>
      <c r="D895" s="85" t="s">
        <v>3811</v>
      </c>
      <c r="E895" s="85" t="b">
        <v>0</v>
      </c>
      <c r="F895" s="85" t="b">
        <v>0</v>
      </c>
      <c r="G895" s="85" t="b">
        <v>0</v>
      </c>
    </row>
    <row r="896" spans="1:7" ht="15">
      <c r="A896" s="85" t="s">
        <v>4642</v>
      </c>
      <c r="B896" s="85">
        <v>3</v>
      </c>
      <c r="C896" s="118">
        <v>0</v>
      </c>
      <c r="D896" s="85" t="s">
        <v>3811</v>
      </c>
      <c r="E896" s="85" t="b">
        <v>0</v>
      </c>
      <c r="F896" s="85" t="b">
        <v>0</v>
      </c>
      <c r="G896" s="85" t="b">
        <v>0</v>
      </c>
    </row>
    <row r="897" spans="1:7" ht="15">
      <c r="A897" s="85" t="s">
        <v>3971</v>
      </c>
      <c r="B897" s="85">
        <v>3</v>
      </c>
      <c r="C897" s="118">
        <v>0</v>
      </c>
      <c r="D897" s="85" t="s">
        <v>3811</v>
      </c>
      <c r="E897" s="85" t="b">
        <v>0</v>
      </c>
      <c r="F897" s="85" t="b">
        <v>0</v>
      </c>
      <c r="G897" s="85" t="b">
        <v>0</v>
      </c>
    </row>
    <row r="898" spans="1:7" ht="15">
      <c r="A898" s="85" t="s">
        <v>4695</v>
      </c>
      <c r="B898" s="85">
        <v>3</v>
      </c>
      <c r="C898" s="118">
        <v>0</v>
      </c>
      <c r="D898" s="85" t="s">
        <v>3811</v>
      </c>
      <c r="E898" s="85" t="b">
        <v>0</v>
      </c>
      <c r="F898" s="85" t="b">
        <v>0</v>
      </c>
      <c r="G898" s="85" t="b">
        <v>0</v>
      </c>
    </row>
    <row r="899" spans="1:7" ht="15">
      <c r="A899" s="85" t="s">
        <v>4643</v>
      </c>
      <c r="B899" s="85">
        <v>3</v>
      </c>
      <c r="C899" s="118">
        <v>0</v>
      </c>
      <c r="D899" s="85" t="s">
        <v>3811</v>
      </c>
      <c r="E899" s="85" t="b">
        <v>0</v>
      </c>
      <c r="F899" s="85" t="b">
        <v>0</v>
      </c>
      <c r="G899" s="85" t="b">
        <v>0</v>
      </c>
    </row>
    <row r="900" spans="1:7" ht="15">
      <c r="A900" s="85" t="s">
        <v>4696</v>
      </c>
      <c r="B900" s="85">
        <v>3</v>
      </c>
      <c r="C900" s="118">
        <v>0</v>
      </c>
      <c r="D900" s="85" t="s">
        <v>3811</v>
      </c>
      <c r="E900" s="85" t="b">
        <v>0</v>
      </c>
      <c r="F900" s="85" t="b">
        <v>0</v>
      </c>
      <c r="G900" s="85" t="b">
        <v>0</v>
      </c>
    </row>
    <row r="901" spans="1:7" ht="15">
      <c r="A901" s="85" t="s">
        <v>4645</v>
      </c>
      <c r="B901" s="85">
        <v>3</v>
      </c>
      <c r="C901" s="118">
        <v>0</v>
      </c>
      <c r="D901" s="85" t="s">
        <v>3811</v>
      </c>
      <c r="E901" s="85" t="b">
        <v>0</v>
      </c>
      <c r="F901" s="85" t="b">
        <v>0</v>
      </c>
      <c r="G901" s="85" t="b">
        <v>0</v>
      </c>
    </row>
    <row r="902" spans="1:7" ht="15">
      <c r="A902" s="85" t="s">
        <v>4697</v>
      </c>
      <c r="B902" s="85">
        <v>2</v>
      </c>
      <c r="C902" s="118">
        <v>0.01871063743998676</v>
      </c>
      <c r="D902" s="85" t="s">
        <v>3811</v>
      </c>
      <c r="E902" s="85" t="b">
        <v>0</v>
      </c>
      <c r="F902" s="85" t="b">
        <v>0</v>
      </c>
      <c r="G902" s="85" t="b">
        <v>0</v>
      </c>
    </row>
    <row r="903" spans="1:7" ht="15">
      <c r="A903" s="85" t="s">
        <v>3895</v>
      </c>
      <c r="B903" s="85">
        <v>4</v>
      </c>
      <c r="C903" s="118">
        <v>0</v>
      </c>
      <c r="D903" s="85" t="s">
        <v>3812</v>
      </c>
      <c r="E903" s="85" t="b">
        <v>0</v>
      </c>
      <c r="F903" s="85" t="b">
        <v>0</v>
      </c>
      <c r="G903" s="85" t="b">
        <v>0</v>
      </c>
    </row>
    <row r="904" spans="1:7" ht="15">
      <c r="A904" s="85" t="s">
        <v>4564</v>
      </c>
      <c r="B904" s="85">
        <v>2</v>
      </c>
      <c r="C904" s="118">
        <v>0</v>
      </c>
      <c r="D904" s="85" t="s">
        <v>3812</v>
      </c>
      <c r="E904" s="85" t="b">
        <v>0</v>
      </c>
      <c r="F904" s="85" t="b">
        <v>0</v>
      </c>
      <c r="G904" s="85" t="b">
        <v>0</v>
      </c>
    </row>
    <row r="905" spans="1:7" ht="15">
      <c r="A905" s="85" t="s">
        <v>4808</v>
      </c>
      <c r="B905" s="85">
        <v>2</v>
      </c>
      <c r="C905" s="118">
        <v>0</v>
      </c>
      <c r="D905" s="85" t="s">
        <v>3812</v>
      </c>
      <c r="E905" s="85" t="b">
        <v>1</v>
      </c>
      <c r="F905" s="85" t="b">
        <v>0</v>
      </c>
      <c r="G905" s="85" t="b">
        <v>0</v>
      </c>
    </row>
    <row r="906" spans="1:7" ht="15">
      <c r="A906" s="85" t="s">
        <v>4681</v>
      </c>
      <c r="B906" s="85">
        <v>2</v>
      </c>
      <c r="C906" s="118">
        <v>0</v>
      </c>
      <c r="D906" s="85" t="s">
        <v>3812</v>
      </c>
      <c r="E906" s="85" t="b">
        <v>0</v>
      </c>
      <c r="F906" s="85" t="b">
        <v>0</v>
      </c>
      <c r="G906" s="85" t="b">
        <v>0</v>
      </c>
    </row>
    <row r="907" spans="1:7" ht="15">
      <c r="A907" s="85" t="s">
        <v>4809</v>
      </c>
      <c r="B907" s="85">
        <v>2</v>
      </c>
      <c r="C907" s="118">
        <v>0</v>
      </c>
      <c r="D907" s="85" t="s">
        <v>3812</v>
      </c>
      <c r="E907" s="85" t="b">
        <v>0</v>
      </c>
      <c r="F907" s="85" t="b">
        <v>0</v>
      </c>
      <c r="G907" s="85" t="b">
        <v>0</v>
      </c>
    </row>
    <row r="908" spans="1:7" ht="15">
      <c r="A908" s="85" t="s">
        <v>4600</v>
      </c>
      <c r="B908" s="85">
        <v>2</v>
      </c>
      <c r="C908" s="118">
        <v>0</v>
      </c>
      <c r="D908" s="85" t="s">
        <v>3812</v>
      </c>
      <c r="E908" s="85" t="b">
        <v>0</v>
      </c>
      <c r="F908" s="85" t="b">
        <v>0</v>
      </c>
      <c r="G908" s="85" t="b">
        <v>0</v>
      </c>
    </row>
    <row r="909" spans="1:7" ht="15">
      <c r="A909" s="85" t="s">
        <v>4701</v>
      </c>
      <c r="B909" s="85">
        <v>2</v>
      </c>
      <c r="C909" s="118">
        <v>0</v>
      </c>
      <c r="D909" s="85" t="s">
        <v>3812</v>
      </c>
      <c r="E909" s="85" t="b">
        <v>0</v>
      </c>
      <c r="F909" s="85" t="b">
        <v>0</v>
      </c>
      <c r="G909" s="85" t="b">
        <v>0</v>
      </c>
    </row>
    <row r="910" spans="1:7" ht="15">
      <c r="A910" s="85" t="s">
        <v>3964</v>
      </c>
      <c r="B910" s="85">
        <v>2</v>
      </c>
      <c r="C910" s="118">
        <v>0</v>
      </c>
      <c r="D910" s="85" t="s">
        <v>3812</v>
      </c>
      <c r="E910" s="85" t="b">
        <v>0</v>
      </c>
      <c r="F910" s="85" t="b">
        <v>0</v>
      </c>
      <c r="G910" s="85" t="b">
        <v>0</v>
      </c>
    </row>
    <row r="911" spans="1:7" ht="15">
      <c r="A911" s="85" t="s">
        <v>833</v>
      </c>
      <c r="B911" s="85">
        <v>2</v>
      </c>
      <c r="C911" s="118">
        <v>0</v>
      </c>
      <c r="D911" s="85" t="s">
        <v>3812</v>
      </c>
      <c r="E911" s="85" t="b">
        <v>1</v>
      </c>
      <c r="F911" s="85" t="b">
        <v>0</v>
      </c>
      <c r="G911" s="85" t="b">
        <v>0</v>
      </c>
    </row>
    <row r="912" spans="1:7" ht="15">
      <c r="A912" s="85" t="s">
        <v>3971</v>
      </c>
      <c r="B912" s="85">
        <v>2</v>
      </c>
      <c r="C912" s="118">
        <v>0</v>
      </c>
      <c r="D912" s="85" t="s">
        <v>3812</v>
      </c>
      <c r="E912" s="85" t="b">
        <v>0</v>
      </c>
      <c r="F912" s="85" t="b">
        <v>0</v>
      </c>
      <c r="G912" s="85" t="b">
        <v>0</v>
      </c>
    </row>
    <row r="913" spans="1:7" ht="15">
      <c r="A913" s="85" t="s">
        <v>4810</v>
      </c>
      <c r="B913" s="85">
        <v>2</v>
      </c>
      <c r="C913" s="118">
        <v>0</v>
      </c>
      <c r="D913" s="85" t="s">
        <v>3812</v>
      </c>
      <c r="E913" s="85" t="b">
        <v>0</v>
      </c>
      <c r="F913" s="85" t="b">
        <v>0</v>
      </c>
      <c r="G913" s="85" t="b">
        <v>0</v>
      </c>
    </row>
    <row r="914" spans="1:7" ht="15">
      <c r="A914" s="85" t="s">
        <v>4702</v>
      </c>
      <c r="B914" s="85">
        <v>2</v>
      </c>
      <c r="C914" s="118">
        <v>0</v>
      </c>
      <c r="D914" s="85" t="s">
        <v>3812</v>
      </c>
      <c r="E914" s="85" t="b">
        <v>0</v>
      </c>
      <c r="F914" s="85" t="b">
        <v>0</v>
      </c>
      <c r="G914" s="85" t="b">
        <v>0</v>
      </c>
    </row>
    <row r="915" spans="1:7" ht="15">
      <c r="A915" s="85" t="s">
        <v>4641</v>
      </c>
      <c r="B915" s="85">
        <v>2</v>
      </c>
      <c r="C915" s="118">
        <v>0</v>
      </c>
      <c r="D915" s="85" t="s">
        <v>3812</v>
      </c>
      <c r="E915" s="85" t="b">
        <v>0</v>
      </c>
      <c r="F915" s="85" t="b">
        <v>0</v>
      </c>
      <c r="G915" s="85" t="b">
        <v>0</v>
      </c>
    </row>
    <row r="916" spans="1:7" ht="15">
      <c r="A916" s="85" t="s">
        <v>3971</v>
      </c>
      <c r="B916" s="85">
        <v>4</v>
      </c>
      <c r="C916" s="118">
        <v>0</v>
      </c>
      <c r="D916" s="85" t="s">
        <v>3814</v>
      </c>
      <c r="E916" s="85" t="b">
        <v>0</v>
      </c>
      <c r="F916" s="85" t="b">
        <v>0</v>
      </c>
      <c r="G916" s="85" t="b">
        <v>0</v>
      </c>
    </row>
    <row r="917" spans="1:7" ht="15">
      <c r="A917" s="85" t="s">
        <v>3895</v>
      </c>
      <c r="B917" s="85">
        <v>2</v>
      </c>
      <c r="C917" s="118">
        <v>0</v>
      </c>
      <c r="D917" s="85" t="s">
        <v>3814</v>
      </c>
      <c r="E917" s="85" t="b">
        <v>0</v>
      </c>
      <c r="F917" s="85" t="b">
        <v>0</v>
      </c>
      <c r="G917" s="85" t="b">
        <v>0</v>
      </c>
    </row>
    <row r="918" spans="1:7" ht="15">
      <c r="A918" s="85" t="s">
        <v>3964</v>
      </c>
      <c r="B918" s="85">
        <v>2</v>
      </c>
      <c r="C918" s="118">
        <v>0</v>
      </c>
      <c r="D918" s="85" t="s">
        <v>3814</v>
      </c>
      <c r="E918" s="85" t="b">
        <v>0</v>
      </c>
      <c r="F918" s="85" t="b">
        <v>0</v>
      </c>
      <c r="G918" s="85" t="b">
        <v>0</v>
      </c>
    </row>
    <row r="919" spans="1:7" ht="15">
      <c r="A919" s="85" t="s">
        <v>4811</v>
      </c>
      <c r="B919" s="85">
        <v>2</v>
      </c>
      <c r="C919" s="118">
        <v>0</v>
      </c>
      <c r="D919" s="85" t="s">
        <v>3814</v>
      </c>
      <c r="E919" s="85" t="b">
        <v>0</v>
      </c>
      <c r="F919" s="85" t="b">
        <v>0</v>
      </c>
      <c r="G919" s="85" t="b">
        <v>0</v>
      </c>
    </row>
    <row r="920" spans="1:7" ht="15">
      <c r="A920" s="85" t="s">
        <v>4647</v>
      </c>
      <c r="B920" s="85">
        <v>2</v>
      </c>
      <c r="C920" s="118">
        <v>0</v>
      </c>
      <c r="D920" s="85" t="s">
        <v>3814</v>
      </c>
      <c r="E920" s="85" t="b">
        <v>0</v>
      </c>
      <c r="F920" s="85" t="b">
        <v>0</v>
      </c>
      <c r="G920" s="85" t="b">
        <v>0</v>
      </c>
    </row>
    <row r="921" spans="1:7" ht="15">
      <c r="A921" s="85" t="s">
        <v>4608</v>
      </c>
      <c r="B921" s="85">
        <v>2</v>
      </c>
      <c r="C921" s="118">
        <v>0</v>
      </c>
      <c r="D921" s="85" t="s">
        <v>3814</v>
      </c>
      <c r="E921" s="85" t="b">
        <v>0</v>
      </c>
      <c r="F921" s="85" t="b">
        <v>0</v>
      </c>
      <c r="G921" s="85" t="b">
        <v>0</v>
      </c>
    </row>
    <row r="922" spans="1:7" ht="15">
      <c r="A922" s="85" t="s">
        <v>4812</v>
      </c>
      <c r="B922" s="85">
        <v>2</v>
      </c>
      <c r="C922" s="118">
        <v>0</v>
      </c>
      <c r="D922" s="85" t="s">
        <v>3814</v>
      </c>
      <c r="E922" s="85" t="b">
        <v>0</v>
      </c>
      <c r="F922" s="85" t="b">
        <v>0</v>
      </c>
      <c r="G922" s="85" t="b">
        <v>0</v>
      </c>
    </row>
    <row r="923" spans="1:7" ht="15">
      <c r="A923" s="85" t="s">
        <v>4813</v>
      </c>
      <c r="B923" s="85">
        <v>2</v>
      </c>
      <c r="C923" s="118">
        <v>0</v>
      </c>
      <c r="D923" s="85" t="s">
        <v>3814</v>
      </c>
      <c r="E923" s="85" t="b">
        <v>0</v>
      </c>
      <c r="F923" s="85" t="b">
        <v>0</v>
      </c>
      <c r="G923" s="85" t="b">
        <v>0</v>
      </c>
    </row>
    <row r="924" spans="1:7" ht="15">
      <c r="A924" s="85" t="s">
        <v>4814</v>
      </c>
      <c r="B924" s="85">
        <v>2</v>
      </c>
      <c r="C924" s="118">
        <v>0</v>
      </c>
      <c r="D924" s="85" t="s">
        <v>3814</v>
      </c>
      <c r="E924" s="85" t="b">
        <v>0</v>
      </c>
      <c r="F924" s="85" t="b">
        <v>0</v>
      </c>
      <c r="G924" s="85" t="b">
        <v>0</v>
      </c>
    </row>
    <row r="925" spans="1:7" ht="15">
      <c r="A925" s="85" t="s">
        <v>4846</v>
      </c>
      <c r="B925" s="85">
        <v>2</v>
      </c>
      <c r="C925" s="118">
        <v>0</v>
      </c>
      <c r="D925" s="85" t="s">
        <v>3815</v>
      </c>
      <c r="E925" s="85" t="b">
        <v>0</v>
      </c>
      <c r="F925" s="85" t="b">
        <v>1</v>
      </c>
      <c r="G925" s="85" t="b">
        <v>0</v>
      </c>
    </row>
    <row r="926" spans="1:7" ht="15">
      <c r="A926" s="85" t="s">
        <v>4847</v>
      </c>
      <c r="B926" s="85">
        <v>2</v>
      </c>
      <c r="C926" s="118">
        <v>0</v>
      </c>
      <c r="D926" s="85" t="s">
        <v>3815</v>
      </c>
      <c r="E926" s="85" t="b">
        <v>0</v>
      </c>
      <c r="F926" s="85" t="b">
        <v>0</v>
      </c>
      <c r="G926" s="85" t="b">
        <v>0</v>
      </c>
    </row>
    <row r="927" spans="1:7" ht="15">
      <c r="A927" s="85" t="s">
        <v>4848</v>
      </c>
      <c r="B927" s="85">
        <v>2</v>
      </c>
      <c r="C927" s="118">
        <v>0</v>
      </c>
      <c r="D927" s="85" t="s">
        <v>3815</v>
      </c>
      <c r="E927" s="85" t="b">
        <v>1</v>
      </c>
      <c r="F927" s="85" t="b">
        <v>0</v>
      </c>
      <c r="G927" s="85" t="b">
        <v>0</v>
      </c>
    </row>
    <row r="928" spans="1:7" ht="15">
      <c r="A928" s="85" t="s">
        <v>3896</v>
      </c>
      <c r="B928" s="85">
        <v>2</v>
      </c>
      <c r="C928" s="118">
        <v>0</v>
      </c>
      <c r="D928" s="85" t="s">
        <v>3819</v>
      </c>
      <c r="E928" s="85" t="b">
        <v>0</v>
      </c>
      <c r="F928" s="85" t="b">
        <v>0</v>
      </c>
      <c r="G928" s="85" t="b">
        <v>0</v>
      </c>
    </row>
    <row r="929" spans="1:7" ht="15">
      <c r="A929" s="85" t="s">
        <v>4722</v>
      </c>
      <c r="B929" s="85">
        <v>2</v>
      </c>
      <c r="C929" s="118">
        <v>0</v>
      </c>
      <c r="D929" s="85" t="s">
        <v>3819</v>
      </c>
      <c r="E929" s="85" t="b">
        <v>0</v>
      </c>
      <c r="F929" s="85" t="b">
        <v>0</v>
      </c>
      <c r="G929" s="85" t="b">
        <v>0</v>
      </c>
    </row>
    <row r="930" spans="1:7" ht="15">
      <c r="A930" s="85" t="s">
        <v>4651</v>
      </c>
      <c r="B930" s="85">
        <v>2</v>
      </c>
      <c r="C930" s="118">
        <v>0</v>
      </c>
      <c r="D930" s="85" t="s">
        <v>3819</v>
      </c>
      <c r="E930" s="85" t="b">
        <v>0</v>
      </c>
      <c r="F930" s="85" t="b">
        <v>0</v>
      </c>
      <c r="G930" s="85" t="b">
        <v>0</v>
      </c>
    </row>
    <row r="931" spans="1:7" ht="15">
      <c r="A931" s="85" t="s">
        <v>4612</v>
      </c>
      <c r="B931" s="85">
        <v>2</v>
      </c>
      <c r="C931" s="118">
        <v>0</v>
      </c>
      <c r="D931" s="85" t="s">
        <v>3819</v>
      </c>
      <c r="E931" s="85" t="b">
        <v>0</v>
      </c>
      <c r="F931" s="85" t="b">
        <v>0</v>
      </c>
      <c r="G931" s="85" t="b">
        <v>0</v>
      </c>
    </row>
    <row r="932" spans="1:7" ht="15">
      <c r="A932" s="85" t="s">
        <v>4857</v>
      </c>
      <c r="B932" s="85">
        <v>2</v>
      </c>
      <c r="C932" s="118">
        <v>0</v>
      </c>
      <c r="D932" s="85" t="s">
        <v>3819</v>
      </c>
      <c r="E932" s="85" t="b">
        <v>0</v>
      </c>
      <c r="F932" s="85" t="b">
        <v>1</v>
      </c>
      <c r="G932" s="85" t="b">
        <v>0</v>
      </c>
    </row>
    <row r="933" spans="1:7" ht="15">
      <c r="A933" s="85" t="s">
        <v>4858</v>
      </c>
      <c r="B933" s="85">
        <v>2</v>
      </c>
      <c r="C933" s="118">
        <v>0</v>
      </c>
      <c r="D933" s="85" t="s">
        <v>3819</v>
      </c>
      <c r="E933" s="85" t="b">
        <v>0</v>
      </c>
      <c r="F933" s="85" t="b">
        <v>0</v>
      </c>
      <c r="G933" s="85" t="b">
        <v>0</v>
      </c>
    </row>
    <row r="934" spans="1:7" ht="15">
      <c r="A934" s="85" t="s">
        <v>4557</v>
      </c>
      <c r="B934" s="85">
        <v>2</v>
      </c>
      <c r="C934" s="118">
        <v>0</v>
      </c>
      <c r="D934" s="85" t="s">
        <v>3819</v>
      </c>
      <c r="E934" s="85" t="b">
        <v>0</v>
      </c>
      <c r="F934" s="85" t="b">
        <v>0</v>
      </c>
      <c r="G934" s="85" t="b">
        <v>0</v>
      </c>
    </row>
    <row r="935" spans="1:7" ht="15">
      <c r="A935" s="85" t="s">
        <v>3975</v>
      </c>
      <c r="B935" s="85">
        <v>2</v>
      </c>
      <c r="C935" s="118">
        <v>0</v>
      </c>
      <c r="D935" s="85" t="s">
        <v>3819</v>
      </c>
      <c r="E935" s="85" t="b">
        <v>0</v>
      </c>
      <c r="F935" s="85" t="b">
        <v>1</v>
      </c>
      <c r="G935" s="85" t="b">
        <v>0</v>
      </c>
    </row>
    <row r="936" spans="1:7" ht="15">
      <c r="A936" s="85" t="s">
        <v>4012</v>
      </c>
      <c r="B936" s="85">
        <v>4</v>
      </c>
      <c r="C936" s="118">
        <v>0</v>
      </c>
      <c r="D936" s="85" t="s">
        <v>3821</v>
      </c>
      <c r="E936" s="85" t="b">
        <v>0</v>
      </c>
      <c r="F936" s="85" t="b">
        <v>0</v>
      </c>
      <c r="G936" s="85" t="b">
        <v>0</v>
      </c>
    </row>
    <row r="937" spans="1:7" ht="15">
      <c r="A937" s="85" t="s">
        <v>4861</v>
      </c>
      <c r="B937" s="85">
        <v>2</v>
      </c>
      <c r="C937" s="118">
        <v>0</v>
      </c>
      <c r="D937" s="85" t="s">
        <v>3821</v>
      </c>
      <c r="E937" s="85" t="b">
        <v>0</v>
      </c>
      <c r="F937" s="85" t="b">
        <v>0</v>
      </c>
      <c r="G937" s="85" t="b">
        <v>0</v>
      </c>
    </row>
    <row r="938" spans="1:7" ht="15">
      <c r="A938" s="85" t="s">
        <v>4592</v>
      </c>
      <c r="B938" s="85">
        <v>2</v>
      </c>
      <c r="C938" s="118">
        <v>0</v>
      </c>
      <c r="D938" s="85" t="s">
        <v>3821</v>
      </c>
      <c r="E938" s="85" t="b">
        <v>0</v>
      </c>
      <c r="F938" s="85" t="b">
        <v>0</v>
      </c>
      <c r="G938" s="85" t="b">
        <v>0</v>
      </c>
    </row>
    <row r="939" spans="1:7" ht="15">
      <c r="A939" s="85" t="s">
        <v>4862</v>
      </c>
      <c r="B939" s="85">
        <v>2</v>
      </c>
      <c r="C939" s="118">
        <v>0</v>
      </c>
      <c r="D939" s="85" t="s">
        <v>3821</v>
      </c>
      <c r="E939" s="85" t="b">
        <v>1</v>
      </c>
      <c r="F939" s="85" t="b">
        <v>0</v>
      </c>
      <c r="G939" s="85" t="b">
        <v>0</v>
      </c>
    </row>
    <row r="940" spans="1:7" ht="15">
      <c r="A940" s="85" t="s">
        <v>4863</v>
      </c>
      <c r="B940" s="85">
        <v>2</v>
      </c>
      <c r="C940" s="118">
        <v>0</v>
      </c>
      <c r="D940" s="85" t="s">
        <v>3821</v>
      </c>
      <c r="E940" s="85" t="b">
        <v>0</v>
      </c>
      <c r="F940" s="85" t="b">
        <v>0</v>
      </c>
      <c r="G940" s="85" t="b">
        <v>0</v>
      </c>
    </row>
    <row r="941" spans="1:7" ht="15">
      <c r="A941" s="85" t="s">
        <v>4570</v>
      </c>
      <c r="B941" s="85">
        <v>2</v>
      </c>
      <c r="C941" s="118">
        <v>0</v>
      </c>
      <c r="D941" s="85" t="s">
        <v>3821</v>
      </c>
      <c r="E941" s="85" t="b">
        <v>0</v>
      </c>
      <c r="F941" s="85" t="b">
        <v>0</v>
      </c>
      <c r="G941" s="85" t="b">
        <v>0</v>
      </c>
    </row>
    <row r="942" spans="1:7" ht="15">
      <c r="A942" s="85" t="s">
        <v>4864</v>
      </c>
      <c r="B942" s="85">
        <v>2</v>
      </c>
      <c r="C942" s="118">
        <v>0</v>
      </c>
      <c r="D942" s="85" t="s">
        <v>3821</v>
      </c>
      <c r="E942" s="85" t="b">
        <v>1</v>
      </c>
      <c r="F942" s="85" t="b">
        <v>0</v>
      </c>
      <c r="G942" s="85" t="b">
        <v>0</v>
      </c>
    </row>
    <row r="943" spans="1:7" ht="15">
      <c r="A943" s="85" t="s">
        <v>812</v>
      </c>
      <c r="B943" s="85">
        <v>2</v>
      </c>
      <c r="C943" s="118">
        <v>0</v>
      </c>
      <c r="D943" s="85" t="s">
        <v>3821</v>
      </c>
      <c r="E943" s="85" t="b">
        <v>0</v>
      </c>
      <c r="F943" s="85" t="b">
        <v>1</v>
      </c>
      <c r="G943" s="85" t="b">
        <v>0</v>
      </c>
    </row>
    <row r="944" spans="1:7" ht="15">
      <c r="A944" s="85" t="s">
        <v>4865</v>
      </c>
      <c r="B944" s="85">
        <v>2</v>
      </c>
      <c r="C944" s="118">
        <v>0</v>
      </c>
      <c r="D944" s="85" t="s">
        <v>3821</v>
      </c>
      <c r="E944" s="85" t="b">
        <v>0</v>
      </c>
      <c r="F944" s="85" t="b">
        <v>0</v>
      </c>
      <c r="G944" s="85" t="b">
        <v>0</v>
      </c>
    </row>
    <row r="945" spans="1:7" ht="15">
      <c r="A945" s="85" t="s">
        <v>4866</v>
      </c>
      <c r="B945" s="85">
        <v>2</v>
      </c>
      <c r="C945" s="118">
        <v>0</v>
      </c>
      <c r="D945" s="85" t="s">
        <v>3821</v>
      </c>
      <c r="E945" s="85" t="b">
        <v>0</v>
      </c>
      <c r="F945" s="85" t="b">
        <v>0</v>
      </c>
      <c r="G945" s="85" t="b">
        <v>0</v>
      </c>
    </row>
    <row r="946" spans="1:7" ht="15">
      <c r="A946" s="85" t="s">
        <v>4867</v>
      </c>
      <c r="B946" s="85">
        <v>2</v>
      </c>
      <c r="C946" s="118">
        <v>0</v>
      </c>
      <c r="D946" s="85" t="s">
        <v>3821</v>
      </c>
      <c r="E946" s="85" t="b">
        <v>0</v>
      </c>
      <c r="F946" s="85" t="b">
        <v>0</v>
      </c>
      <c r="G946" s="85" t="b">
        <v>0</v>
      </c>
    </row>
    <row r="947" spans="1:7" ht="15">
      <c r="A947" s="85" t="s">
        <v>4868</v>
      </c>
      <c r="B947" s="85">
        <v>2</v>
      </c>
      <c r="C947" s="118">
        <v>0</v>
      </c>
      <c r="D947" s="85" t="s">
        <v>3821</v>
      </c>
      <c r="E947" s="85" t="b">
        <v>1</v>
      </c>
      <c r="F947" s="85" t="b">
        <v>0</v>
      </c>
      <c r="G947" s="85" t="b">
        <v>0</v>
      </c>
    </row>
    <row r="948" spans="1:7" ht="15">
      <c r="A948" s="85" t="s">
        <v>4869</v>
      </c>
      <c r="B948" s="85">
        <v>2</v>
      </c>
      <c r="C948" s="118">
        <v>0</v>
      </c>
      <c r="D948" s="85" t="s">
        <v>3821</v>
      </c>
      <c r="E948" s="85" t="b">
        <v>0</v>
      </c>
      <c r="F948" s="85" t="b">
        <v>0</v>
      </c>
      <c r="G94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2019-08-21T00:21:28Z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